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blogs\phd\dashboards\200k bike ride\"/>
    </mc:Choice>
  </mc:AlternateContent>
  <bookViews>
    <workbookView xWindow="0" yWindow="0" windowWidth="28800" windowHeight="12435"/>
  </bookViews>
  <sheets>
    <sheet name="Dashboard" sheetId="2" r:id="rId1"/>
    <sheet name="Data" sheetId="1" r:id="rId2"/>
    <sheet name="Pics" sheetId="3" r:id="rId3"/>
  </sheets>
  <definedNames>
    <definedName name="_xlnm._FilterDatabase" localSheetId="1" hidden="1">Data!$C$2:$H$208</definedName>
    <definedName name="pics.list">Pics!$B$2:$B$24</definedName>
    <definedName name="selected.pic">INDEX(pics.list,Data!$BC$2)</definedName>
    <definedName name="split.day1.data">OFFSET(Data!$Z$5,,,Data!$X$30,1)</definedName>
    <definedName name="split.day1.labels">OFFSET(Data!$X$5,,,Data!$X$30,1)</definedName>
    <definedName name="split.day2.data">OFFSET(Data!$AD$5,,,Data!$AB$24,1)</definedName>
    <definedName name="split.day2.labels">OFFSET(Data!$AB$5,,,Data!$AB$24,1)</definedName>
    <definedName name="split.sizes">Data!$S$35:$S$38</definedName>
    <definedName name="split.spark.data">OFFSET(Data!$AM$5,,,Data!$AM$2,1)</definedName>
    <definedName name="split.sz1">Data!$Z$3</definedName>
    <definedName name="split.sz2">Data!$AD$3</definedName>
    <definedName name="split.time.data">OFFSET(Data!$AV$5,,,Data!$AV$2,1)</definedName>
    <definedName name="split.time.max.data">OFFSET(Data!$AY$5,,,Data!$AV$2,1)</definedName>
    <definedName name="split.time.min.data">OFFSET(Data!$AX$5,,,Data!$AV$2,1)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3" i="1" l="1"/>
  <c r="J4" i="1" s="1"/>
  <c r="J5" i="1" s="1"/>
  <c r="J6" i="1" s="1"/>
  <c r="J7" i="1" s="1"/>
  <c r="J8" i="1" s="1"/>
  <c r="J9" i="1" s="1"/>
  <c r="J10" i="1" s="1"/>
  <c r="J11" i="1" s="1"/>
  <c r="J12" i="1" s="1"/>
  <c r="J13" i="1" s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J41" i="1" s="1"/>
  <c r="J42" i="1" s="1"/>
  <c r="J43" i="1" s="1"/>
  <c r="J44" i="1" s="1"/>
  <c r="J45" i="1" s="1"/>
  <c r="J46" i="1" s="1"/>
  <c r="J47" i="1" s="1"/>
  <c r="J48" i="1" s="1"/>
  <c r="J49" i="1" s="1"/>
  <c r="J50" i="1" s="1"/>
  <c r="J51" i="1" s="1"/>
  <c r="J52" i="1" s="1"/>
  <c r="J53" i="1" s="1"/>
  <c r="J54" i="1" s="1"/>
  <c r="J55" i="1" s="1"/>
  <c r="J56" i="1" s="1"/>
  <c r="J57" i="1" s="1"/>
  <c r="J58" i="1" s="1"/>
  <c r="J59" i="1" s="1"/>
  <c r="J60" i="1" s="1"/>
  <c r="J61" i="1" s="1"/>
  <c r="J62" i="1" s="1"/>
  <c r="J63" i="1" s="1"/>
  <c r="J64" i="1" s="1"/>
  <c r="J65" i="1" s="1"/>
  <c r="J66" i="1" s="1"/>
  <c r="J67" i="1" s="1"/>
  <c r="J68" i="1" s="1"/>
  <c r="J69" i="1" s="1"/>
  <c r="J70" i="1" s="1"/>
  <c r="J71" i="1" s="1"/>
  <c r="J72" i="1" s="1"/>
  <c r="J73" i="1" s="1"/>
  <c r="J74" i="1" s="1"/>
  <c r="J75" i="1" s="1"/>
  <c r="J76" i="1" s="1"/>
  <c r="J77" i="1" s="1"/>
  <c r="J78" i="1" s="1"/>
  <c r="J79" i="1" s="1"/>
  <c r="J80" i="1" s="1"/>
  <c r="J81" i="1" s="1"/>
  <c r="J82" i="1" s="1"/>
  <c r="J83" i="1" s="1"/>
  <c r="J84" i="1" s="1"/>
  <c r="J85" i="1" s="1"/>
  <c r="J86" i="1" s="1"/>
  <c r="J87" i="1" s="1"/>
  <c r="J88" i="1" s="1"/>
  <c r="J89" i="1" s="1"/>
  <c r="J90" i="1" s="1"/>
  <c r="J91" i="1" s="1"/>
  <c r="J92" i="1" s="1"/>
  <c r="J93" i="1" s="1"/>
  <c r="J94" i="1" s="1"/>
  <c r="J95" i="1" s="1"/>
  <c r="J96" i="1" s="1"/>
  <c r="J97" i="1" s="1"/>
  <c r="J98" i="1" s="1"/>
  <c r="J99" i="1" s="1"/>
  <c r="J100" i="1" s="1"/>
  <c r="J101" i="1" s="1"/>
  <c r="J102" i="1" s="1"/>
  <c r="J103" i="1" s="1"/>
  <c r="J104" i="1" s="1"/>
  <c r="J105" i="1" s="1"/>
  <c r="J106" i="1" s="1"/>
  <c r="J107" i="1" s="1"/>
  <c r="J108" i="1" s="1"/>
  <c r="J109" i="1" s="1"/>
  <c r="J110" i="1" s="1"/>
  <c r="J111" i="1" s="1"/>
  <c r="J112" i="1" s="1"/>
  <c r="J113" i="1" s="1"/>
  <c r="J114" i="1" s="1"/>
  <c r="J115" i="1" s="1"/>
  <c r="J116" i="1" s="1"/>
  <c r="J117" i="1" s="1"/>
  <c r="J118" i="1" s="1"/>
  <c r="J119" i="1" s="1"/>
  <c r="J120" i="1" s="1"/>
  <c r="J121" i="1" s="1"/>
  <c r="J122" i="1" s="1"/>
  <c r="J123" i="1" s="1"/>
  <c r="J124" i="1" s="1"/>
  <c r="J125" i="1" s="1"/>
  <c r="J126" i="1" s="1"/>
  <c r="J127" i="1" s="1"/>
  <c r="J128" i="1" s="1"/>
  <c r="J129" i="1" s="1"/>
  <c r="J130" i="1" s="1"/>
  <c r="J131" i="1" s="1"/>
  <c r="J132" i="1" s="1"/>
  <c r="J133" i="1" s="1"/>
  <c r="J134" i="1" s="1"/>
  <c r="J135" i="1" s="1"/>
  <c r="J136" i="1" s="1"/>
  <c r="J137" i="1" s="1"/>
  <c r="J138" i="1" s="1"/>
  <c r="J139" i="1" s="1"/>
  <c r="J140" i="1" s="1"/>
  <c r="J141" i="1" s="1"/>
  <c r="J142" i="1" s="1"/>
  <c r="J143" i="1" s="1"/>
  <c r="J144" i="1" s="1"/>
  <c r="J145" i="1" s="1"/>
  <c r="J146" i="1" s="1"/>
  <c r="J147" i="1" s="1"/>
  <c r="J148" i="1" s="1"/>
  <c r="J149" i="1" s="1"/>
  <c r="J150" i="1" s="1"/>
  <c r="J151" i="1" s="1"/>
  <c r="J152" i="1" s="1"/>
  <c r="J153" i="1" s="1"/>
  <c r="J154" i="1" s="1"/>
  <c r="J155" i="1" s="1"/>
  <c r="J156" i="1" s="1"/>
  <c r="J157" i="1" s="1"/>
  <c r="J158" i="1" s="1"/>
  <c r="J159" i="1" s="1"/>
  <c r="J160" i="1" s="1"/>
  <c r="J161" i="1" s="1"/>
  <c r="J162" i="1" s="1"/>
  <c r="J163" i="1" s="1"/>
  <c r="J164" i="1" s="1"/>
  <c r="J165" i="1" s="1"/>
  <c r="J166" i="1" s="1"/>
  <c r="J167" i="1" s="1"/>
  <c r="J168" i="1" s="1"/>
  <c r="J169" i="1" s="1"/>
  <c r="J170" i="1" s="1"/>
  <c r="J171" i="1" s="1"/>
  <c r="J172" i="1" s="1"/>
  <c r="J173" i="1" s="1"/>
  <c r="J174" i="1" s="1"/>
  <c r="J175" i="1" s="1"/>
  <c r="J176" i="1" s="1"/>
  <c r="J177" i="1" s="1"/>
  <c r="J178" i="1" s="1"/>
  <c r="J179" i="1" s="1"/>
  <c r="J180" i="1" s="1"/>
  <c r="J181" i="1" s="1"/>
  <c r="J182" i="1" s="1"/>
  <c r="J183" i="1" s="1"/>
  <c r="J184" i="1" s="1"/>
  <c r="J185" i="1" s="1"/>
  <c r="J186" i="1" s="1"/>
  <c r="J187" i="1" s="1"/>
  <c r="J188" i="1" s="1"/>
  <c r="J189" i="1" s="1"/>
  <c r="J190" i="1" s="1"/>
  <c r="J191" i="1" s="1"/>
  <c r="J192" i="1" s="1"/>
  <c r="J193" i="1" s="1"/>
  <c r="J194" i="1" s="1"/>
  <c r="J195" i="1" s="1"/>
  <c r="J196" i="1" s="1"/>
  <c r="J197" i="1" s="1"/>
  <c r="J198" i="1" s="1"/>
  <c r="J199" i="1" s="1"/>
  <c r="J200" i="1" s="1"/>
  <c r="J201" i="1" s="1"/>
  <c r="J202" i="1" s="1"/>
  <c r="J203" i="1" s="1"/>
  <c r="J204" i="1" s="1"/>
  <c r="J205" i="1" s="1"/>
  <c r="J206" i="1" s="1"/>
  <c r="J207" i="1" s="1"/>
  <c r="J208" i="1" s="1"/>
  <c r="AQ6" i="1" l="1"/>
  <c r="AQ7" i="1"/>
  <c r="AQ8" i="1"/>
  <c r="AQ9" i="1"/>
  <c r="AQ10" i="1"/>
  <c r="AQ11" i="1"/>
  <c r="AQ12" i="1"/>
  <c r="AQ13" i="1"/>
  <c r="AQ14" i="1"/>
  <c r="AQ15" i="1"/>
  <c r="AT15" i="1"/>
  <c r="AQ16" i="1"/>
  <c r="AT16" i="1"/>
  <c r="AQ17" i="1"/>
  <c r="AT17" i="1"/>
  <c r="AQ18" i="1"/>
  <c r="AT18" i="1"/>
  <c r="AQ19" i="1"/>
  <c r="AT19" i="1"/>
  <c r="AQ20" i="1"/>
  <c r="AT20" i="1"/>
  <c r="AQ21" i="1"/>
  <c r="AT21" i="1"/>
  <c r="AQ22" i="1"/>
  <c r="AT22" i="1"/>
  <c r="AQ23" i="1"/>
  <c r="AT23" i="1"/>
  <c r="AQ24" i="1"/>
  <c r="AT24" i="1"/>
  <c r="AQ25" i="1"/>
  <c r="AS25" i="1"/>
  <c r="AT25" i="1"/>
  <c r="AQ26" i="1"/>
  <c r="AS26" i="1"/>
  <c r="AT26" i="1"/>
  <c r="AQ27" i="1"/>
  <c r="AS27" i="1"/>
  <c r="AT27" i="1"/>
  <c r="AQ28" i="1"/>
  <c r="AS28" i="1"/>
  <c r="AT28" i="1"/>
  <c r="AQ29" i="1"/>
  <c r="AS29" i="1"/>
  <c r="AT29" i="1"/>
  <c r="AQ30" i="1"/>
  <c r="AS30" i="1"/>
  <c r="AT30" i="1"/>
  <c r="AQ31" i="1"/>
  <c r="AS31" i="1"/>
  <c r="AT31" i="1"/>
  <c r="AQ32" i="1"/>
  <c r="AS32" i="1"/>
  <c r="AT32" i="1"/>
  <c r="AQ33" i="1"/>
  <c r="AS33" i="1"/>
  <c r="AT33" i="1"/>
  <c r="AQ34" i="1"/>
  <c r="AS34" i="1"/>
  <c r="AT34" i="1"/>
  <c r="AQ35" i="1"/>
  <c r="AS35" i="1"/>
  <c r="AT35" i="1"/>
  <c r="AQ36" i="1"/>
  <c r="AS36" i="1"/>
  <c r="AT36" i="1"/>
  <c r="AQ37" i="1"/>
  <c r="AS37" i="1"/>
  <c r="AT37" i="1"/>
  <c r="AQ38" i="1"/>
  <c r="AS38" i="1"/>
  <c r="AT38" i="1"/>
  <c r="AQ39" i="1"/>
  <c r="AS39" i="1"/>
  <c r="AT39" i="1"/>
  <c r="AQ40" i="1"/>
  <c r="AS40" i="1"/>
  <c r="AT40" i="1"/>
  <c r="AQ41" i="1"/>
  <c r="AS41" i="1"/>
  <c r="AT41" i="1"/>
  <c r="AQ42" i="1"/>
  <c r="AS42" i="1"/>
  <c r="AT42" i="1"/>
  <c r="AQ43" i="1"/>
  <c r="AS43" i="1"/>
  <c r="AT43" i="1"/>
  <c r="AQ44" i="1"/>
  <c r="AS44" i="1"/>
  <c r="AT44" i="1"/>
  <c r="AQ45" i="1"/>
  <c r="AS45" i="1"/>
  <c r="AT45" i="1"/>
  <c r="AQ46" i="1"/>
  <c r="AR46" i="1"/>
  <c r="AS46" i="1"/>
  <c r="AT46" i="1"/>
  <c r="AQ47" i="1"/>
  <c r="AR47" i="1"/>
  <c r="AS47" i="1"/>
  <c r="AT47" i="1"/>
  <c r="AQ48" i="1"/>
  <c r="AR48" i="1"/>
  <c r="AS48" i="1"/>
  <c r="AT48" i="1"/>
  <c r="AQ49" i="1"/>
  <c r="AR49" i="1"/>
  <c r="AS49" i="1"/>
  <c r="AT49" i="1"/>
  <c r="AQ50" i="1"/>
  <c r="AR50" i="1"/>
  <c r="AS50" i="1"/>
  <c r="AT50" i="1"/>
  <c r="AQ51" i="1"/>
  <c r="AR51" i="1"/>
  <c r="AS51" i="1"/>
  <c r="AT51" i="1"/>
  <c r="AQ52" i="1"/>
  <c r="AR52" i="1"/>
  <c r="AS52" i="1"/>
  <c r="AT52" i="1"/>
  <c r="AQ53" i="1"/>
  <c r="AR53" i="1"/>
  <c r="AS53" i="1"/>
  <c r="AT53" i="1"/>
  <c r="AQ54" i="1"/>
  <c r="AR54" i="1"/>
  <c r="AS54" i="1"/>
  <c r="AT54" i="1"/>
  <c r="AQ55" i="1"/>
  <c r="AR55" i="1"/>
  <c r="AS55" i="1"/>
  <c r="AT55" i="1"/>
  <c r="AQ56" i="1"/>
  <c r="AR56" i="1"/>
  <c r="AS56" i="1"/>
  <c r="AT56" i="1"/>
  <c r="AQ57" i="1"/>
  <c r="AR57" i="1"/>
  <c r="AS57" i="1"/>
  <c r="AT57" i="1"/>
  <c r="AQ58" i="1"/>
  <c r="AR58" i="1"/>
  <c r="AS58" i="1"/>
  <c r="AT58" i="1"/>
  <c r="AQ59" i="1"/>
  <c r="AR59" i="1"/>
  <c r="AS59" i="1"/>
  <c r="AT59" i="1"/>
  <c r="AQ60" i="1"/>
  <c r="AR60" i="1"/>
  <c r="AS60" i="1"/>
  <c r="AT60" i="1"/>
  <c r="AQ61" i="1"/>
  <c r="AR61" i="1"/>
  <c r="AS61" i="1"/>
  <c r="AT61" i="1"/>
  <c r="AQ62" i="1"/>
  <c r="AR62" i="1"/>
  <c r="AS62" i="1"/>
  <c r="AT62" i="1"/>
  <c r="AQ63" i="1"/>
  <c r="AR63" i="1"/>
  <c r="AS63" i="1"/>
  <c r="AT63" i="1"/>
  <c r="AQ64" i="1"/>
  <c r="AR64" i="1"/>
  <c r="AS64" i="1"/>
  <c r="AT64" i="1"/>
  <c r="AQ65" i="1"/>
  <c r="AR65" i="1"/>
  <c r="AS65" i="1"/>
  <c r="AT65" i="1"/>
  <c r="AQ66" i="1"/>
  <c r="AR66" i="1"/>
  <c r="AS66" i="1"/>
  <c r="AT66" i="1"/>
  <c r="AQ67" i="1"/>
  <c r="AR67" i="1"/>
  <c r="AS67" i="1"/>
  <c r="AT67" i="1"/>
  <c r="AQ68" i="1"/>
  <c r="AR68" i="1"/>
  <c r="AS68" i="1"/>
  <c r="AT68" i="1"/>
  <c r="AQ69" i="1"/>
  <c r="AR69" i="1"/>
  <c r="AS69" i="1"/>
  <c r="AT69" i="1"/>
  <c r="AQ70" i="1"/>
  <c r="AR70" i="1"/>
  <c r="AS70" i="1"/>
  <c r="AT70" i="1"/>
  <c r="AQ71" i="1"/>
  <c r="AR71" i="1"/>
  <c r="AS71" i="1"/>
  <c r="AT71" i="1"/>
  <c r="AQ72" i="1"/>
  <c r="AR72" i="1"/>
  <c r="AS72" i="1"/>
  <c r="AT72" i="1"/>
  <c r="AQ73" i="1"/>
  <c r="AR73" i="1"/>
  <c r="AS73" i="1"/>
  <c r="AT73" i="1"/>
  <c r="AQ74" i="1"/>
  <c r="AR74" i="1"/>
  <c r="AS74" i="1"/>
  <c r="AT74" i="1"/>
  <c r="AQ75" i="1"/>
  <c r="AR75" i="1"/>
  <c r="AS75" i="1"/>
  <c r="AT75" i="1"/>
  <c r="AQ76" i="1"/>
  <c r="AR76" i="1"/>
  <c r="AS76" i="1"/>
  <c r="AT76" i="1"/>
  <c r="AQ77" i="1"/>
  <c r="AR77" i="1"/>
  <c r="AS77" i="1"/>
  <c r="AT77" i="1"/>
  <c r="AQ78" i="1"/>
  <c r="AR78" i="1"/>
  <c r="AS78" i="1"/>
  <c r="AT78" i="1"/>
  <c r="AQ79" i="1"/>
  <c r="AR79" i="1"/>
  <c r="AS79" i="1"/>
  <c r="AT79" i="1"/>
  <c r="AQ80" i="1"/>
  <c r="AR80" i="1"/>
  <c r="AS80" i="1"/>
  <c r="AT80" i="1"/>
  <c r="AQ81" i="1"/>
  <c r="AR81" i="1"/>
  <c r="AS81" i="1"/>
  <c r="AT81" i="1"/>
  <c r="AQ82" i="1"/>
  <c r="AR82" i="1"/>
  <c r="AS82" i="1"/>
  <c r="AT82" i="1"/>
  <c r="AQ83" i="1"/>
  <c r="AR83" i="1"/>
  <c r="AS83" i="1"/>
  <c r="AT83" i="1"/>
  <c r="AQ84" i="1"/>
  <c r="AR84" i="1"/>
  <c r="AS84" i="1"/>
  <c r="AT84" i="1"/>
  <c r="AQ85" i="1"/>
  <c r="AR85" i="1"/>
  <c r="AS85" i="1"/>
  <c r="AT85" i="1"/>
  <c r="AQ86" i="1"/>
  <c r="AR86" i="1"/>
  <c r="AS86" i="1"/>
  <c r="AT86" i="1"/>
  <c r="AQ87" i="1"/>
  <c r="AR87" i="1"/>
  <c r="AS87" i="1"/>
  <c r="AT87" i="1"/>
  <c r="AQ88" i="1"/>
  <c r="AR88" i="1"/>
  <c r="AS88" i="1"/>
  <c r="AT88" i="1"/>
  <c r="AQ89" i="1"/>
  <c r="AR89" i="1"/>
  <c r="AS89" i="1"/>
  <c r="AT89" i="1"/>
  <c r="AQ90" i="1"/>
  <c r="AR90" i="1"/>
  <c r="AS90" i="1"/>
  <c r="AT90" i="1"/>
  <c r="AQ91" i="1"/>
  <c r="AR91" i="1"/>
  <c r="AS91" i="1"/>
  <c r="AT91" i="1"/>
  <c r="AQ92" i="1"/>
  <c r="AR92" i="1"/>
  <c r="AS92" i="1"/>
  <c r="AT92" i="1"/>
  <c r="AQ93" i="1"/>
  <c r="AR93" i="1"/>
  <c r="AS93" i="1"/>
  <c r="AT93" i="1"/>
  <c r="AQ94" i="1"/>
  <c r="AR94" i="1"/>
  <c r="AS94" i="1"/>
  <c r="AT94" i="1"/>
  <c r="AQ95" i="1"/>
  <c r="AR95" i="1"/>
  <c r="AS95" i="1"/>
  <c r="AT95" i="1"/>
  <c r="AQ96" i="1"/>
  <c r="AR96" i="1"/>
  <c r="AS96" i="1"/>
  <c r="AT96" i="1"/>
  <c r="AQ97" i="1"/>
  <c r="AR97" i="1"/>
  <c r="AS97" i="1"/>
  <c r="AT97" i="1"/>
  <c r="AQ98" i="1"/>
  <c r="AR98" i="1"/>
  <c r="AS98" i="1"/>
  <c r="AT98" i="1"/>
  <c r="AQ99" i="1"/>
  <c r="AR99" i="1"/>
  <c r="AS99" i="1"/>
  <c r="AT99" i="1"/>
  <c r="AQ100" i="1"/>
  <c r="AR100" i="1"/>
  <c r="AS100" i="1"/>
  <c r="AT100" i="1"/>
  <c r="AQ101" i="1"/>
  <c r="AR101" i="1"/>
  <c r="AS101" i="1"/>
  <c r="AT101" i="1"/>
  <c r="AQ102" i="1"/>
  <c r="AR102" i="1"/>
  <c r="AS102" i="1"/>
  <c r="AT102" i="1"/>
  <c r="AQ103" i="1"/>
  <c r="AR103" i="1"/>
  <c r="AS103" i="1"/>
  <c r="AT103" i="1"/>
  <c r="AQ104" i="1"/>
  <c r="AR104" i="1"/>
  <c r="AS104" i="1"/>
  <c r="AT104" i="1"/>
  <c r="AQ105" i="1"/>
  <c r="AR105" i="1"/>
  <c r="AS105" i="1"/>
  <c r="AT105" i="1"/>
  <c r="AQ106" i="1"/>
  <c r="AR106" i="1"/>
  <c r="AS106" i="1"/>
  <c r="AT106" i="1"/>
  <c r="AQ107" i="1"/>
  <c r="AR107" i="1"/>
  <c r="AS107" i="1"/>
  <c r="AT107" i="1"/>
  <c r="AQ108" i="1"/>
  <c r="AR108" i="1"/>
  <c r="AS108" i="1"/>
  <c r="AT108" i="1"/>
  <c r="AQ109" i="1"/>
  <c r="AR109" i="1"/>
  <c r="AS109" i="1"/>
  <c r="AT109" i="1"/>
  <c r="AQ110" i="1"/>
  <c r="AR110" i="1"/>
  <c r="AS110" i="1"/>
  <c r="AT110" i="1"/>
  <c r="AQ111" i="1"/>
  <c r="AR111" i="1"/>
  <c r="AS111" i="1"/>
  <c r="AT111" i="1"/>
  <c r="AQ112" i="1"/>
  <c r="AR112" i="1"/>
  <c r="AS112" i="1"/>
  <c r="AT112" i="1"/>
  <c r="AQ113" i="1"/>
  <c r="AR113" i="1"/>
  <c r="AS113" i="1"/>
  <c r="AT113" i="1"/>
  <c r="AQ114" i="1"/>
  <c r="AR114" i="1"/>
  <c r="AS114" i="1"/>
  <c r="AT114" i="1"/>
  <c r="AQ115" i="1"/>
  <c r="AR115" i="1"/>
  <c r="AS115" i="1"/>
  <c r="AT115" i="1"/>
  <c r="AQ116" i="1"/>
  <c r="AR116" i="1"/>
  <c r="AS116" i="1"/>
  <c r="AT116" i="1"/>
  <c r="AQ117" i="1"/>
  <c r="AR117" i="1"/>
  <c r="AS117" i="1"/>
  <c r="AT117" i="1"/>
  <c r="AQ118" i="1"/>
  <c r="AR118" i="1"/>
  <c r="AS118" i="1"/>
  <c r="AT118" i="1"/>
  <c r="AQ119" i="1"/>
  <c r="AR119" i="1"/>
  <c r="AS119" i="1"/>
  <c r="AT119" i="1"/>
  <c r="AQ120" i="1"/>
  <c r="AR120" i="1"/>
  <c r="AS120" i="1"/>
  <c r="AT120" i="1"/>
  <c r="AQ121" i="1"/>
  <c r="AR121" i="1"/>
  <c r="AS121" i="1"/>
  <c r="AT121" i="1"/>
  <c r="AQ122" i="1"/>
  <c r="AR122" i="1"/>
  <c r="AS122" i="1"/>
  <c r="AT122" i="1"/>
  <c r="AQ123" i="1"/>
  <c r="AR123" i="1"/>
  <c r="AS123" i="1"/>
  <c r="AT123" i="1"/>
  <c r="AQ124" i="1"/>
  <c r="AR124" i="1"/>
  <c r="AS124" i="1"/>
  <c r="AT124" i="1"/>
  <c r="AQ125" i="1"/>
  <c r="AR125" i="1"/>
  <c r="AS125" i="1"/>
  <c r="AT125" i="1"/>
  <c r="AQ126" i="1"/>
  <c r="AR126" i="1"/>
  <c r="AS126" i="1"/>
  <c r="AT126" i="1"/>
  <c r="AQ127" i="1"/>
  <c r="AR127" i="1"/>
  <c r="AS127" i="1"/>
  <c r="AT127" i="1"/>
  <c r="AQ128" i="1"/>
  <c r="AR128" i="1"/>
  <c r="AS128" i="1"/>
  <c r="AT128" i="1"/>
  <c r="AQ129" i="1"/>
  <c r="AR129" i="1"/>
  <c r="AS129" i="1"/>
  <c r="AT129" i="1"/>
  <c r="AQ130" i="1"/>
  <c r="AR130" i="1"/>
  <c r="AS130" i="1"/>
  <c r="AT130" i="1"/>
  <c r="AQ131" i="1"/>
  <c r="AR131" i="1"/>
  <c r="AS131" i="1"/>
  <c r="AT131" i="1"/>
  <c r="AQ132" i="1"/>
  <c r="AR132" i="1"/>
  <c r="AS132" i="1"/>
  <c r="AT132" i="1"/>
  <c r="AQ133" i="1"/>
  <c r="AR133" i="1"/>
  <c r="AS133" i="1"/>
  <c r="AT133" i="1"/>
  <c r="AQ134" i="1"/>
  <c r="AR134" i="1"/>
  <c r="AS134" i="1"/>
  <c r="AT134" i="1"/>
  <c r="AQ135" i="1"/>
  <c r="AR135" i="1"/>
  <c r="AS135" i="1"/>
  <c r="AT135" i="1"/>
  <c r="AQ136" i="1"/>
  <c r="AR136" i="1"/>
  <c r="AS136" i="1"/>
  <c r="AT136" i="1"/>
  <c r="AQ137" i="1"/>
  <c r="AR137" i="1"/>
  <c r="AS137" i="1"/>
  <c r="AT137" i="1"/>
  <c r="AQ138" i="1"/>
  <c r="AR138" i="1"/>
  <c r="AS138" i="1"/>
  <c r="AT138" i="1"/>
  <c r="AQ139" i="1"/>
  <c r="AR139" i="1"/>
  <c r="AS139" i="1"/>
  <c r="AT139" i="1"/>
  <c r="AQ140" i="1"/>
  <c r="AR140" i="1"/>
  <c r="AS140" i="1"/>
  <c r="AT140" i="1"/>
  <c r="AQ141" i="1"/>
  <c r="AR141" i="1"/>
  <c r="AS141" i="1"/>
  <c r="AT141" i="1"/>
  <c r="AQ142" i="1"/>
  <c r="AR142" i="1"/>
  <c r="AS142" i="1"/>
  <c r="AT142" i="1"/>
  <c r="AQ143" i="1"/>
  <c r="AR143" i="1"/>
  <c r="AS143" i="1"/>
  <c r="AT143" i="1"/>
  <c r="AQ144" i="1"/>
  <c r="AR144" i="1"/>
  <c r="AS144" i="1"/>
  <c r="AT144" i="1"/>
  <c r="AQ145" i="1"/>
  <c r="AR145" i="1"/>
  <c r="AS145" i="1"/>
  <c r="AT145" i="1"/>
  <c r="AQ146" i="1"/>
  <c r="AR146" i="1"/>
  <c r="AS146" i="1"/>
  <c r="AT146" i="1"/>
  <c r="AQ147" i="1"/>
  <c r="AR147" i="1"/>
  <c r="AS147" i="1"/>
  <c r="AT147" i="1"/>
  <c r="AQ148" i="1"/>
  <c r="AR148" i="1"/>
  <c r="AS148" i="1"/>
  <c r="AT148" i="1"/>
  <c r="AQ149" i="1"/>
  <c r="AR149" i="1"/>
  <c r="AS149" i="1"/>
  <c r="AT149" i="1"/>
  <c r="AQ150" i="1"/>
  <c r="AR150" i="1"/>
  <c r="AS150" i="1"/>
  <c r="AT150" i="1"/>
  <c r="AQ151" i="1"/>
  <c r="AR151" i="1"/>
  <c r="AS151" i="1"/>
  <c r="AT151" i="1"/>
  <c r="AQ152" i="1"/>
  <c r="AR152" i="1"/>
  <c r="AS152" i="1"/>
  <c r="AT152" i="1"/>
  <c r="AQ153" i="1"/>
  <c r="AR153" i="1"/>
  <c r="AS153" i="1"/>
  <c r="AT153" i="1"/>
  <c r="AQ154" i="1"/>
  <c r="AR154" i="1"/>
  <c r="AS154" i="1"/>
  <c r="AT154" i="1"/>
  <c r="AQ155" i="1"/>
  <c r="AR155" i="1"/>
  <c r="AS155" i="1"/>
  <c r="AT155" i="1"/>
  <c r="AQ156" i="1"/>
  <c r="AR156" i="1"/>
  <c r="AS156" i="1"/>
  <c r="AT156" i="1"/>
  <c r="AQ157" i="1"/>
  <c r="AR157" i="1"/>
  <c r="AS157" i="1"/>
  <c r="AT157" i="1"/>
  <c r="AQ158" i="1"/>
  <c r="AR158" i="1"/>
  <c r="AS158" i="1"/>
  <c r="AT158" i="1"/>
  <c r="AQ159" i="1"/>
  <c r="AR159" i="1"/>
  <c r="AS159" i="1"/>
  <c r="AT159" i="1"/>
  <c r="AQ160" i="1"/>
  <c r="AR160" i="1"/>
  <c r="AS160" i="1"/>
  <c r="AT160" i="1"/>
  <c r="AQ161" i="1"/>
  <c r="AR161" i="1"/>
  <c r="AS161" i="1"/>
  <c r="AT161" i="1"/>
  <c r="AQ162" i="1"/>
  <c r="AR162" i="1"/>
  <c r="AS162" i="1"/>
  <c r="AT162" i="1"/>
  <c r="AQ163" i="1"/>
  <c r="AR163" i="1"/>
  <c r="AS163" i="1"/>
  <c r="AT163" i="1"/>
  <c r="AQ164" i="1"/>
  <c r="AR164" i="1"/>
  <c r="AS164" i="1"/>
  <c r="AT164" i="1"/>
  <c r="AQ165" i="1"/>
  <c r="AR165" i="1"/>
  <c r="AS165" i="1"/>
  <c r="AT165" i="1"/>
  <c r="AQ166" i="1"/>
  <c r="AR166" i="1"/>
  <c r="AS166" i="1"/>
  <c r="AT166" i="1"/>
  <c r="AQ167" i="1"/>
  <c r="AR167" i="1"/>
  <c r="AS167" i="1"/>
  <c r="AT167" i="1"/>
  <c r="AQ168" i="1"/>
  <c r="AR168" i="1"/>
  <c r="AS168" i="1"/>
  <c r="AT168" i="1"/>
  <c r="AQ169" i="1"/>
  <c r="AR169" i="1"/>
  <c r="AS169" i="1"/>
  <c r="AT169" i="1"/>
  <c r="AQ170" i="1"/>
  <c r="AR170" i="1"/>
  <c r="AS170" i="1"/>
  <c r="AT170" i="1"/>
  <c r="AQ171" i="1"/>
  <c r="AR171" i="1"/>
  <c r="AS171" i="1"/>
  <c r="AT171" i="1"/>
  <c r="AQ172" i="1"/>
  <c r="AR172" i="1"/>
  <c r="AS172" i="1"/>
  <c r="AT172" i="1"/>
  <c r="AQ173" i="1"/>
  <c r="AR173" i="1"/>
  <c r="AS173" i="1"/>
  <c r="AT173" i="1"/>
  <c r="AQ174" i="1"/>
  <c r="AR174" i="1"/>
  <c r="AS174" i="1"/>
  <c r="AT174" i="1"/>
  <c r="AQ175" i="1"/>
  <c r="AR175" i="1"/>
  <c r="AS175" i="1"/>
  <c r="AT175" i="1"/>
  <c r="AQ176" i="1"/>
  <c r="AR176" i="1"/>
  <c r="AS176" i="1"/>
  <c r="AT176" i="1"/>
  <c r="AQ177" i="1"/>
  <c r="AR177" i="1"/>
  <c r="AS177" i="1"/>
  <c r="AT177" i="1"/>
  <c r="AQ178" i="1"/>
  <c r="AR178" i="1"/>
  <c r="AS178" i="1"/>
  <c r="AT178" i="1"/>
  <c r="AQ179" i="1"/>
  <c r="AR179" i="1"/>
  <c r="AS179" i="1"/>
  <c r="AT179" i="1"/>
  <c r="AQ180" i="1"/>
  <c r="AR180" i="1"/>
  <c r="AS180" i="1"/>
  <c r="AT180" i="1"/>
  <c r="AQ181" i="1"/>
  <c r="AR181" i="1"/>
  <c r="AS181" i="1"/>
  <c r="AT181" i="1"/>
  <c r="AQ182" i="1"/>
  <c r="AR182" i="1"/>
  <c r="AS182" i="1"/>
  <c r="AT182" i="1"/>
  <c r="AQ183" i="1"/>
  <c r="AR183" i="1"/>
  <c r="AS183" i="1"/>
  <c r="AT183" i="1"/>
  <c r="AQ184" i="1"/>
  <c r="AR184" i="1"/>
  <c r="AS184" i="1"/>
  <c r="AT184" i="1"/>
  <c r="AQ185" i="1"/>
  <c r="AR185" i="1"/>
  <c r="AS185" i="1"/>
  <c r="AT185" i="1"/>
  <c r="AQ186" i="1"/>
  <c r="AR186" i="1"/>
  <c r="AS186" i="1"/>
  <c r="AT186" i="1"/>
  <c r="AQ187" i="1"/>
  <c r="AR187" i="1"/>
  <c r="AS187" i="1"/>
  <c r="AT187" i="1"/>
  <c r="AQ188" i="1"/>
  <c r="AR188" i="1"/>
  <c r="AS188" i="1"/>
  <c r="AT188" i="1"/>
  <c r="AQ189" i="1"/>
  <c r="AR189" i="1"/>
  <c r="AS189" i="1"/>
  <c r="AT189" i="1"/>
  <c r="AQ190" i="1"/>
  <c r="AR190" i="1"/>
  <c r="AS190" i="1"/>
  <c r="AT190" i="1"/>
  <c r="AQ191" i="1"/>
  <c r="AR191" i="1"/>
  <c r="AS191" i="1"/>
  <c r="AT191" i="1"/>
  <c r="AQ192" i="1"/>
  <c r="AR192" i="1"/>
  <c r="AS192" i="1"/>
  <c r="AT192" i="1"/>
  <c r="AQ193" i="1"/>
  <c r="AR193" i="1"/>
  <c r="AS193" i="1"/>
  <c r="AT193" i="1"/>
  <c r="AQ194" i="1"/>
  <c r="AR194" i="1"/>
  <c r="AS194" i="1"/>
  <c r="AT194" i="1"/>
  <c r="AQ195" i="1"/>
  <c r="AR195" i="1"/>
  <c r="AS195" i="1"/>
  <c r="AT195" i="1"/>
  <c r="AQ196" i="1"/>
  <c r="AR196" i="1"/>
  <c r="AS196" i="1"/>
  <c r="AT196" i="1"/>
  <c r="AQ197" i="1"/>
  <c r="AR197" i="1"/>
  <c r="AS197" i="1"/>
  <c r="AT197" i="1"/>
  <c r="AQ198" i="1"/>
  <c r="AR198" i="1"/>
  <c r="AS198" i="1"/>
  <c r="AT198" i="1"/>
  <c r="AQ199" i="1"/>
  <c r="AR199" i="1"/>
  <c r="AS199" i="1"/>
  <c r="AT199" i="1"/>
  <c r="AQ200" i="1"/>
  <c r="AR200" i="1"/>
  <c r="AS200" i="1"/>
  <c r="AT200" i="1"/>
  <c r="AQ201" i="1"/>
  <c r="AR201" i="1"/>
  <c r="AS201" i="1"/>
  <c r="AT201" i="1"/>
  <c r="AQ202" i="1"/>
  <c r="AR202" i="1"/>
  <c r="AS202" i="1"/>
  <c r="AT202" i="1"/>
  <c r="AQ203" i="1"/>
  <c r="AR203" i="1"/>
  <c r="AS203" i="1"/>
  <c r="AT203" i="1"/>
  <c r="AQ204" i="1"/>
  <c r="AR204" i="1"/>
  <c r="AS204" i="1"/>
  <c r="AT204" i="1"/>
  <c r="AQ205" i="1"/>
  <c r="AR205" i="1"/>
  <c r="AS205" i="1"/>
  <c r="AT205" i="1"/>
  <c r="AQ206" i="1"/>
  <c r="AR206" i="1"/>
  <c r="AS206" i="1"/>
  <c r="AT206" i="1"/>
  <c r="AQ207" i="1"/>
  <c r="AR207" i="1"/>
  <c r="AS207" i="1"/>
  <c r="AT207" i="1"/>
  <c r="AQ208" i="1"/>
  <c r="AR208" i="1"/>
  <c r="AS208" i="1"/>
  <c r="AT208" i="1"/>
  <c r="AQ209" i="1"/>
  <c r="AR209" i="1"/>
  <c r="AS209" i="1"/>
  <c r="AT209" i="1"/>
  <c r="AQ210" i="1"/>
  <c r="AR210" i="1"/>
  <c r="AS210" i="1"/>
  <c r="AT210" i="1"/>
  <c r="AQ5" i="1"/>
  <c r="AV4" i="1"/>
  <c r="AW10" i="1" l="1"/>
  <c r="P11" i="2" s="1"/>
  <c r="AS24" i="1"/>
  <c r="AT14" i="1"/>
  <c r="AT13" i="1"/>
  <c r="AS20" i="1"/>
  <c r="AS16" i="1"/>
  <c r="AT10" i="1"/>
  <c r="AT9" i="1"/>
  <c r="AS12" i="1"/>
  <c r="AS9" i="1"/>
  <c r="AS22" i="1"/>
  <c r="AS18" i="1"/>
  <c r="AT11" i="1"/>
  <c r="AS14" i="1"/>
  <c r="AS10" i="1"/>
  <c r="AS21" i="1"/>
  <c r="AS6" i="1"/>
  <c r="AS13" i="1"/>
  <c r="AT6" i="1"/>
  <c r="AS17" i="1"/>
  <c r="AR12" i="1"/>
  <c r="AR8" i="1"/>
  <c r="AR13" i="1"/>
  <c r="AR9" i="1"/>
  <c r="AT7" i="1"/>
  <c r="AR11" i="1"/>
  <c r="AR7" i="1"/>
  <c r="AS8" i="1"/>
  <c r="AR45" i="1"/>
  <c r="AV45" i="1" s="1"/>
  <c r="AR44" i="1"/>
  <c r="AV44" i="1" s="1"/>
  <c r="AR43" i="1"/>
  <c r="AV43" i="1" s="1"/>
  <c r="AR42" i="1"/>
  <c r="AV42" i="1" s="1"/>
  <c r="AR41" i="1"/>
  <c r="AV41" i="1" s="1"/>
  <c r="AR40" i="1"/>
  <c r="AV40" i="1" s="1"/>
  <c r="AR39" i="1"/>
  <c r="AV39" i="1" s="1"/>
  <c r="AR38" i="1"/>
  <c r="AV38" i="1" s="1"/>
  <c r="AR37" i="1"/>
  <c r="AV37" i="1" s="1"/>
  <c r="AR36" i="1"/>
  <c r="AV36" i="1" s="1"/>
  <c r="AR35" i="1"/>
  <c r="AV35" i="1" s="1"/>
  <c r="AR34" i="1"/>
  <c r="AV34" i="1" s="1"/>
  <c r="AR33" i="1"/>
  <c r="AV33" i="1" s="1"/>
  <c r="AR32" i="1"/>
  <c r="AV32" i="1" s="1"/>
  <c r="AR31" i="1"/>
  <c r="AV31" i="1" s="1"/>
  <c r="AR30" i="1"/>
  <c r="AV30" i="1" s="1"/>
  <c r="AR29" i="1"/>
  <c r="AV29" i="1" s="1"/>
  <c r="AR28" i="1"/>
  <c r="AV28" i="1" s="1"/>
  <c r="AR27" i="1"/>
  <c r="AV27" i="1" s="1"/>
  <c r="AR26" i="1"/>
  <c r="AV26" i="1" s="1"/>
  <c r="AR25" i="1"/>
  <c r="AV25" i="1" s="1"/>
  <c r="AR24" i="1"/>
  <c r="AV24" i="1" s="1"/>
  <c r="AR23" i="1"/>
  <c r="AR22" i="1"/>
  <c r="AR21" i="1"/>
  <c r="AR20" i="1"/>
  <c r="AR19" i="1"/>
  <c r="AR18" i="1"/>
  <c r="AR17" i="1"/>
  <c r="AR16" i="1"/>
  <c r="AV16" i="1" s="1"/>
  <c r="AR15" i="1"/>
  <c r="AR14" i="1"/>
  <c r="AR10" i="1"/>
  <c r="AS23" i="1"/>
  <c r="AS19" i="1"/>
  <c r="AS15" i="1"/>
  <c r="AT12" i="1"/>
  <c r="AS11" i="1"/>
  <c r="AR6" i="1"/>
  <c r="AT8" i="1"/>
  <c r="AS7" i="1"/>
  <c r="AQ2" i="1"/>
  <c r="AV2" i="1" s="1"/>
  <c r="AT5" i="1"/>
  <c r="AR5" i="1"/>
  <c r="AS5" i="1"/>
  <c r="AV210" i="1"/>
  <c r="AV162" i="1"/>
  <c r="AV146" i="1"/>
  <c r="AV199" i="1"/>
  <c r="AV195" i="1"/>
  <c r="AV187" i="1"/>
  <c r="AV183" i="1"/>
  <c r="AV175" i="1"/>
  <c r="AV171" i="1"/>
  <c r="AV159" i="1"/>
  <c r="AV147" i="1"/>
  <c r="AV135" i="1"/>
  <c r="AV131" i="1"/>
  <c r="AV119" i="1"/>
  <c r="AV115" i="1"/>
  <c r="AV103" i="1"/>
  <c r="AV99" i="1"/>
  <c r="AV87" i="1"/>
  <c r="AV83" i="1"/>
  <c r="AV71" i="1"/>
  <c r="AV67" i="1"/>
  <c r="AV55" i="1"/>
  <c r="AV51" i="1"/>
  <c r="AV207" i="1"/>
  <c r="AV203" i="1"/>
  <c r="AV191" i="1"/>
  <c r="AV179" i="1"/>
  <c r="AV167" i="1"/>
  <c r="AV163" i="1"/>
  <c r="AV155" i="1"/>
  <c r="AV151" i="1"/>
  <c r="AV143" i="1"/>
  <c r="AV139" i="1"/>
  <c r="AV127" i="1"/>
  <c r="AV123" i="1"/>
  <c r="AV111" i="1"/>
  <c r="AV107" i="1"/>
  <c r="AV95" i="1"/>
  <c r="AV91" i="1"/>
  <c r="AV79" i="1"/>
  <c r="AV75" i="1"/>
  <c r="AV63" i="1"/>
  <c r="AV59" i="1"/>
  <c r="AV47" i="1"/>
  <c r="AV208" i="1"/>
  <c r="AV204" i="1"/>
  <c r="AV200" i="1"/>
  <c r="AV196" i="1"/>
  <c r="AV192" i="1"/>
  <c r="AV188" i="1"/>
  <c r="AV184" i="1"/>
  <c r="AV180" i="1"/>
  <c r="AV176" i="1"/>
  <c r="AV172" i="1"/>
  <c r="AV168" i="1"/>
  <c r="AV164" i="1"/>
  <c r="AV160" i="1"/>
  <c r="AV156" i="1"/>
  <c r="AV152" i="1"/>
  <c r="AV148" i="1"/>
  <c r="AV144" i="1"/>
  <c r="AV140" i="1"/>
  <c r="AV136" i="1"/>
  <c r="AV132" i="1"/>
  <c r="AV128" i="1"/>
  <c r="AV124" i="1"/>
  <c r="AV120" i="1"/>
  <c r="AV116" i="1"/>
  <c r="AV112" i="1"/>
  <c r="AV108" i="1"/>
  <c r="AV104" i="1"/>
  <c r="AV100" i="1"/>
  <c r="AV96" i="1"/>
  <c r="AV92" i="1"/>
  <c r="AV88" i="1"/>
  <c r="AV84" i="1"/>
  <c r="AV80" i="1"/>
  <c r="AV76" i="1"/>
  <c r="AV72" i="1"/>
  <c r="AV68" i="1"/>
  <c r="AV64" i="1"/>
  <c r="AV60" i="1"/>
  <c r="AV56" i="1"/>
  <c r="AV52" i="1"/>
  <c r="AV48" i="1"/>
  <c r="AV209" i="1"/>
  <c r="AV205" i="1"/>
  <c r="AV201" i="1"/>
  <c r="AV197" i="1"/>
  <c r="AV193" i="1"/>
  <c r="AV189" i="1"/>
  <c r="AV185" i="1"/>
  <c r="AV181" i="1"/>
  <c r="AV177" i="1"/>
  <c r="AV173" i="1"/>
  <c r="AV169" i="1"/>
  <c r="AV165" i="1"/>
  <c r="AV161" i="1"/>
  <c r="AV157" i="1"/>
  <c r="AV153" i="1"/>
  <c r="AV149" i="1"/>
  <c r="AV145" i="1"/>
  <c r="AV141" i="1"/>
  <c r="AV137" i="1"/>
  <c r="AV133" i="1"/>
  <c r="AV129" i="1"/>
  <c r="AV125" i="1"/>
  <c r="AV121" i="1"/>
  <c r="AV117" i="1"/>
  <c r="AV113" i="1"/>
  <c r="AV109" i="1"/>
  <c r="AV105" i="1"/>
  <c r="AV101" i="1"/>
  <c r="AV97" i="1"/>
  <c r="AV93" i="1"/>
  <c r="AV89" i="1"/>
  <c r="AV85" i="1"/>
  <c r="AV81" i="1"/>
  <c r="AV77" i="1"/>
  <c r="AV73" i="1"/>
  <c r="AV69" i="1"/>
  <c r="AV65" i="1"/>
  <c r="AV61" i="1"/>
  <c r="AV57" i="1"/>
  <c r="AV53" i="1"/>
  <c r="AV49" i="1"/>
  <c r="AV206" i="1"/>
  <c r="AV202" i="1"/>
  <c r="AV198" i="1"/>
  <c r="AV194" i="1"/>
  <c r="AV190" i="1"/>
  <c r="AV186" i="1"/>
  <c r="AV182" i="1"/>
  <c r="AV178" i="1"/>
  <c r="AV174" i="1"/>
  <c r="AV170" i="1"/>
  <c r="AV166" i="1"/>
  <c r="AV158" i="1"/>
  <c r="AV154" i="1"/>
  <c r="AV150" i="1"/>
  <c r="AV142" i="1"/>
  <c r="AV138" i="1"/>
  <c r="AV134" i="1"/>
  <c r="AV130" i="1"/>
  <c r="AV126" i="1"/>
  <c r="AV122" i="1"/>
  <c r="AV118" i="1"/>
  <c r="AV114" i="1"/>
  <c r="AV110" i="1"/>
  <c r="AV106" i="1"/>
  <c r="AV102" i="1"/>
  <c r="AV98" i="1"/>
  <c r="AV94" i="1"/>
  <c r="AV90" i="1"/>
  <c r="AV86" i="1"/>
  <c r="AV82" i="1"/>
  <c r="AV78" i="1"/>
  <c r="AV74" i="1"/>
  <c r="AV70" i="1"/>
  <c r="AV66" i="1"/>
  <c r="AV62" i="1"/>
  <c r="AV58" i="1"/>
  <c r="AV54" i="1"/>
  <c r="AV50" i="1"/>
  <c r="AV46" i="1"/>
  <c r="AH2" i="1"/>
  <c r="BH4" i="1"/>
  <c r="BH5" i="1"/>
  <c r="BH3" i="1"/>
  <c r="BI3" i="1" s="1"/>
  <c r="AM4" i="1"/>
  <c r="U29" i="1"/>
  <c r="M7" i="2" s="1"/>
  <c r="U13" i="1"/>
  <c r="E7" i="2" s="1"/>
  <c r="AD3" i="1"/>
  <c r="AB9" i="1" s="1"/>
  <c r="X9" i="1"/>
  <c r="U25" i="1"/>
  <c r="M6" i="2" s="1"/>
  <c r="K6" i="2"/>
  <c r="U9" i="1"/>
  <c r="E6" i="2" s="1"/>
  <c r="C6" i="2"/>
  <c r="T30" i="1"/>
  <c r="U30" i="1" s="1"/>
  <c r="M8" i="2" s="1"/>
  <c r="T24" i="1"/>
  <c r="U24" i="1" s="1"/>
  <c r="T23" i="1"/>
  <c r="U23" i="1" s="1"/>
  <c r="T21" i="1"/>
  <c r="T14" i="1"/>
  <c r="U14" i="1" s="1"/>
  <c r="E8" i="2" s="1"/>
  <c r="T5" i="1"/>
  <c r="T8" i="1"/>
  <c r="U8" i="1" s="1"/>
  <c r="T7" i="1"/>
  <c r="U7" i="1" s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3" i="1"/>
  <c r="AV22" i="1" l="1"/>
  <c r="AV7" i="1"/>
  <c r="AV15" i="1"/>
  <c r="AV6" i="1"/>
  <c r="AV10" i="1"/>
  <c r="AV17" i="1"/>
  <c r="AV21" i="1"/>
  <c r="AV23" i="1"/>
  <c r="AV20" i="1"/>
  <c r="AV18" i="1"/>
  <c r="AV12" i="1"/>
  <c r="AV11" i="1"/>
  <c r="AV8" i="1"/>
  <c r="AV5" i="1"/>
  <c r="AV14" i="1"/>
  <c r="AV9" i="1"/>
  <c r="AV19" i="1"/>
  <c r="AV13" i="1"/>
  <c r="AI2" i="1"/>
  <c r="AK2" i="1"/>
  <c r="AJ2" i="1"/>
  <c r="V24" i="1"/>
  <c r="M9" i="2" s="1"/>
  <c r="T31" i="1"/>
  <c r="K8" i="2" s="1"/>
  <c r="T15" i="1"/>
  <c r="C8" i="2" s="1"/>
  <c r="K7" i="2"/>
  <c r="V8" i="1"/>
  <c r="E9" i="2" s="1"/>
  <c r="C7" i="2"/>
  <c r="AB16" i="1"/>
  <c r="AB12" i="1"/>
  <c r="AB5" i="1"/>
  <c r="AC5" i="1" s="1"/>
  <c r="AB8" i="1"/>
  <c r="AB20" i="1"/>
  <c r="AB6" i="1"/>
  <c r="AB19" i="1"/>
  <c r="AB15" i="1"/>
  <c r="AB11" i="1"/>
  <c r="AB7" i="1"/>
  <c r="AB22" i="1"/>
  <c r="AB18" i="1"/>
  <c r="AB14" i="1"/>
  <c r="AB10" i="1"/>
  <c r="AB31" i="1"/>
  <c r="AB21" i="1"/>
  <c r="AB17" i="1"/>
  <c r="AB13" i="1"/>
  <c r="X16" i="1"/>
  <c r="X28" i="1"/>
  <c r="X12" i="1"/>
  <c r="X5" i="1"/>
  <c r="Y5" i="1" s="1"/>
  <c r="X24" i="1"/>
  <c r="X8" i="1"/>
  <c r="X20" i="1"/>
  <c r="X27" i="1"/>
  <c r="X23" i="1"/>
  <c r="X19" i="1"/>
  <c r="X15" i="1"/>
  <c r="X11" i="1"/>
  <c r="X7" i="1"/>
  <c r="X26" i="1"/>
  <c r="X22" i="1"/>
  <c r="X18" i="1"/>
  <c r="X14" i="1"/>
  <c r="X10" i="1"/>
  <c r="W31" i="1"/>
  <c r="X6" i="1"/>
  <c r="X25" i="1"/>
  <c r="X21" i="1"/>
  <c r="X17" i="1"/>
  <c r="X13" i="1"/>
  <c r="T22" i="1"/>
  <c r="K9" i="2" s="1"/>
  <c r="T6" i="1"/>
  <c r="C9" i="2" s="1"/>
  <c r="AY19" i="1" l="1"/>
  <c r="AY8" i="1"/>
  <c r="AY165" i="1"/>
  <c r="AY20" i="1"/>
  <c r="AY10" i="1"/>
  <c r="AY44" i="1"/>
  <c r="AY28" i="1"/>
  <c r="AY183" i="1"/>
  <c r="AY51" i="1"/>
  <c r="AY95" i="1"/>
  <c r="AY172" i="1"/>
  <c r="AY108" i="1"/>
  <c r="AY209" i="1"/>
  <c r="AY145" i="1"/>
  <c r="AY81" i="1"/>
  <c r="AY178" i="1"/>
  <c r="AY106" i="1"/>
  <c r="AY43" i="1"/>
  <c r="AY199" i="1"/>
  <c r="AY71" i="1"/>
  <c r="AY123" i="1"/>
  <c r="AY184" i="1"/>
  <c r="AY120" i="1"/>
  <c r="AY56" i="1"/>
  <c r="AY157" i="1"/>
  <c r="AY93" i="1"/>
  <c r="AY190" i="1"/>
  <c r="AY118" i="1"/>
  <c r="AY54" i="1"/>
  <c r="AY30" i="1"/>
  <c r="AY195" i="1"/>
  <c r="AY67" i="1"/>
  <c r="AY111" i="1"/>
  <c r="AY180" i="1"/>
  <c r="AY116" i="1"/>
  <c r="AY52" i="1"/>
  <c r="AY153" i="1"/>
  <c r="AY89" i="1"/>
  <c r="AY186" i="1"/>
  <c r="AY114" i="1"/>
  <c r="AY50" i="1"/>
  <c r="AY33" i="1"/>
  <c r="AY187" i="1"/>
  <c r="AY55" i="1"/>
  <c r="AY107" i="1"/>
  <c r="AY176" i="1"/>
  <c r="AY112" i="1"/>
  <c r="AY48" i="1"/>
  <c r="AY117" i="1"/>
  <c r="AY53" i="1"/>
  <c r="AY142" i="1"/>
  <c r="AY78" i="1"/>
  <c r="AY133" i="1"/>
  <c r="AY9" i="1"/>
  <c r="AY11" i="1"/>
  <c r="AY23" i="1"/>
  <c r="AY6" i="1"/>
  <c r="AY40" i="1"/>
  <c r="AY24" i="1"/>
  <c r="AY147" i="1"/>
  <c r="AY191" i="1"/>
  <c r="AY63" i="1"/>
  <c r="AY156" i="1"/>
  <c r="AY92" i="1"/>
  <c r="AY193" i="1"/>
  <c r="AY129" i="1"/>
  <c r="AY65" i="1"/>
  <c r="AY158" i="1"/>
  <c r="AY90" i="1"/>
  <c r="AY35" i="1"/>
  <c r="AY175" i="1"/>
  <c r="AY39" i="1"/>
  <c r="AY91" i="1"/>
  <c r="AY168" i="1"/>
  <c r="AY104" i="1"/>
  <c r="AY205" i="1"/>
  <c r="AY141" i="1"/>
  <c r="AY77" i="1"/>
  <c r="AY174" i="1"/>
  <c r="AY102" i="1"/>
  <c r="AY42" i="1"/>
  <c r="AY26" i="1"/>
  <c r="AY171" i="1"/>
  <c r="AY207" i="1"/>
  <c r="AY79" i="1"/>
  <c r="AY164" i="1"/>
  <c r="AY100" i="1"/>
  <c r="AY201" i="1"/>
  <c r="AY137" i="1"/>
  <c r="AY73" i="1"/>
  <c r="AY170" i="1"/>
  <c r="AY98" i="1"/>
  <c r="AY45" i="1"/>
  <c r="AY29" i="1"/>
  <c r="AY159" i="1"/>
  <c r="AY203" i="1"/>
  <c r="AY75" i="1"/>
  <c r="AY160" i="1"/>
  <c r="AY96" i="1"/>
  <c r="AY197" i="1"/>
  <c r="AY101" i="1"/>
  <c r="AY198" i="1"/>
  <c r="AY126" i="1"/>
  <c r="AY62" i="1"/>
  <c r="AY14" i="1"/>
  <c r="AY12" i="1"/>
  <c r="AY21" i="1"/>
  <c r="AY15" i="1"/>
  <c r="AY36" i="1"/>
  <c r="AY16" i="1"/>
  <c r="AY115" i="1"/>
  <c r="AY155" i="1"/>
  <c r="AY204" i="1"/>
  <c r="AY140" i="1"/>
  <c r="AY76" i="1"/>
  <c r="AY177" i="1"/>
  <c r="AY113" i="1"/>
  <c r="AY49" i="1"/>
  <c r="AY138" i="1"/>
  <c r="AY74" i="1"/>
  <c r="AY31" i="1"/>
  <c r="AY135" i="1"/>
  <c r="AY179" i="1"/>
  <c r="AY59" i="1"/>
  <c r="AY152" i="1"/>
  <c r="AY88" i="1"/>
  <c r="AY189" i="1"/>
  <c r="AY125" i="1"/>
  <c r="AY61" i="1"/>
  <c r="AY154" i="1"/>
  <c r="AY86" i="1"/>
  <c r="AY38" i="1"/>
  <c r="AY22" i="1"/>
  <c r="AY131" i="1"/>
  <c r="AY167" i="1"/>
  <c r="AY47" i="1"/>
  <c r="AY148" i="1"/>
  <c r="AY84" i="1"/>
  <c r="AY185" i="1"/>
  <c r="AY121" i="1"/>
  <c r="AY57" i="1"/>
  <c r="AY150" i="1"/>
  <c r="AY82" i="1"/>
  <c r="AY41" i="1"/>
  <c r="AY25" i="1"/>
  <c r="AY119" i="1"/>
  <c r="AY163" i="1"/>
  <c r="AY208" i="1"/>
  <c r="AY144" i="1"/>
  <c r="AY80" i="1"/>
  <c r="AY149" i="1"/>
  <c r="AY85" i="1"/>
  <c r="AY182" i="1"/>
  <c r="AY110" i="1"/>
  <c r="AY46" i="1"/>
  <c r="AY13" i="1"/>
  <c r="AY18" i="1"/>
  <c r="AY17" i="1"/>
  <c r="AY7" i="1"/>
  <c r="AY32" i="1"/>
  <c r="AY146" i="1"/>
  <c r="AY83" i="1"/>
  <c r="AY127" i="1"/>
  <c r="AY188" i="1"/>
  <c r="AY124" i="1"/>
  <c r="AY60" i="1"/>
  <c r="AY161" i="1"/>
  <c r="AY97" i="1"/>
  <c r="AY194" i="1"/>
  <c r="AY122" i="1"/>
  <c r="AY58" i="1"/>
  <c r="AY27" i="1"/>
  <c r="AY103" i="1"/>
  <c r="AY151" i="1"/>
  <c r="AY200" i="1"/>
  <c r="AY136" i="1"/>
  <c r="AY72" i="1"/>
  <c r="AY173" i="1"/>
  <c r="AY109" i="1"/>
  <c r="AY206" i="1"/>
  <c r="AY134" i="1"/>
  <c r="AY70" i="1"/>
  <c r="AY34" i="1"/>
  <c r="AY210" i="1"/>
  <c r="AY99" i="1"/>
  <c r="AY143" i="1"/>
  <c r="AY196" i="1"/>
  <c r="AY132" i="1"/>
  <c r="AY68" i="1"/>
  <c r="AY169" i="1"/>
  <c r="AY105" i="1"/>
  <c r="AY202" i="1"/>
  <c r="AY130" i="1"/>
  <c r="AY66" i="1"/>
  <c r="AY37" i="1"/>
  <c r="AY162" i="1"/>
  <c r="AY87" i="1"/>
  <c r="AY139" i="1"/>
  <c r="AY192" i="1"/>
  <c r="AY128" i="1"/>
  <c r="AY64" i="1"/>
  <c r="AY181" i="1"/>
  <c r="AY69" i="1"/>
  <c r="AY166" i="1"/>
  <c r="AY94" i="1"/>
  <c r="AY5" i="1"/>
  <c r="AX169" i="1"/>
  <c r="AX9" i="1"/>
  <c r="AX11" i="1"/>
  <c r="AX23" i="1"/>
  <c r="AX6" i="1"/>
  <c r="AX41" i="1"/>
  <c r="AX25" i="1"/>
  <c r="AX119" i="1"/>
  <c r="AX163" i="1"/>
  <c r="AX208" i="1"/>
  <c r="AX144" i="1"/>
  <c r="AX80" i="1"/>
  <c r="AX181" i="1"/>
  <c r="AX117" i="1"/>
  <c r="AX53" i="1"/>
  <c r="AX142" i="1"/>
  <c r="AX78" i="1"/>
  <c r="AX40" i="1"/>
  <c r="AX24" i="1"/>
  <c r="AX147" i="1"/>
  <c r="AX191" i="1"/>
  <c r="AX63" i="1"/>
  <c r="AX156" i="1"/>
  <c r="AX92" i="1"/>
  <c r="AX193" i="1"/>
  <c r="AX129" i="1"/>
  <c r="AX65" i="1"/>
  <c r="AX158" i="1"/>
  <c r="AX90" i="1"/>
  <c r="AX35" i="1"/>
  <c r="AX175" i="1"/>
  <c r="AX39" i="1"/>
  <c r="AX91" i="1"/>
  <c r="AX168" i="1"/>
  <c r="AX104" i="1"/>
  <c r="AX205" i="1"/>
  <c r="AX141" i="1"/>
  <c r="AX77" i="1"/>
  <c r="AX174" i="1"/>
  <c r="AX102" i="1"/>
  <c r="AX42" i="1"/>
  <c r="AX26" i="1"/>
  <c r="AX171" i="1"/>
  <c r="AX207" i="1"/>
  <c r="AX79" i="1"/>
  <c r="AX164" i="1"/>
  <c r="AX100" i="1"/>
  <c r="AX201" i="1"/>
  <c r="AX89" i="1"/>
  <c r="AX186" i="1"/>
  <c r="AX114" i="1"/>
  <c r="AX50" i="1"/>
  <c r="AX14" i="1"/>
  <c r="AX12" i="1"/>
  <c r="AX21" i="1"/>
  <c r="AX15" i="1"/>
  <c r="AX37" i="1"/>
  <c r="AX162" i="1"/>
  <c r="AX87" i="1"/>
  <c r="AX139" i="1"/>
  <c r="AX192" i="1"/>
  <c r="AX128" i="1"/>
  <c r="AX64" i="1"/>
  <c r="AX165" i="1"/>
  <c r="AX101" i="1"/>
  <c r="AX198" i="1"/>
  <c r="AX126" i="1"/>
  <c r="AX62" i="1"/>
  <c r="AX36" i="1"/>
  <c r="AX16" i="1"/>
  <c r="AX115" i="1"/>
  <c r="AX155" i="1"/>
  <c r="AX204" i="1"/>
  <c r="AX140" i="1"/>
  <c r="AX76" i="1"/>
  <c r="AX177" i="1"/>
  <c r="AX113" i="1"/>
  <c r="AX49" i="1"/>
  <c r="AX138" i="1"/>
  <c r="AX74" i="1"/>
  <c r="AX31" i="1"/>
  <c r="AX135" i="1"/>
  <c r="AX179" i="1"/>
  <c r="AX59" i="1"/>
  <c r="AX152" i="1"/>
  <c r="AX88" i="1"/>
  <c r="AX189" i="1"/>
  <c r="AX125" i="1"/>
  <c r="AX61" i="1"/>
  <c r="AX154" i="1"/>
  <c r="AX86" i="1"/>
  <c r="AX38" i="1"/>
  <c r="AX22" i="1"/>
  <c r="AX131" i="1"/>
  <c r="AX167" i="1"/>
  <c r="AX47" i="1"/>
  <c r="AX148" i="1"/>
  <c r="AX84" i="1"/>
  <c r="AX185" i="1"/>
  <c r="AX73" i="1"/>
  <c r="AX170" i="1"/>
  <c r="AX98" i="1"/>
  <c r="AX153" i="1"/>
  <c r="AX13" i="1"/>
  <c r="AX18" i="1"/>
  <c r="AX17" i="1"/>
  <c r="AX7" i="1"/>
  <c r="AX33" i="1"/>
  <c r="AX187" i="1"/>
  <c r="AX55" i="1"/>
  <c r="AX107" i="1"/>
  <c r="AX176" i="1"/>
  <c r="AX112" i="1"/>
  <c r="AX48" i="1"/>
  <c r="AX149" i="1"/>
  <c r="AX85" i="1"/>
  <c r="AX182" i="1"/>
  <c r="AX110" i="1"/>
  <c r="AX46" i="1"/>
  <c r="AX32" i="1"/>
  <c r="AX146" i="1"/>
  <c r="AX83" i="1"/>
  <c r="AX127" i="1"/>
  <c r="AX188" i="1"/>
  <c r="AX124" i="1"/>
  <c r="AX60" i="1"/>
  <c r="AX161" i="1"/>
  <c r="AX97" i="1"/>
  <c r="AX194" i="1"/>
  <c r="AX122" i="1"/>
  <c r="AX58" i="1"/>
  <c r="AX27" i="1"/>
  <c r="AX103" i="1"/>
  <c r="AX151" i="1"/>
  <c r="AX200" i="1"/>
  <c r="AX136" i="1"/>
  <c r="AX72" i="1"/>
  <c r="AX173" i="1"/>
  <c r="AX109" i="1"/>
  <c r="AX206" i="1"/>
  <c r="AX134" i="1"/>
  <c r="AX70" i="1"/>
  <c r="AX34" i="1"/>
  <c r="AX210" i="1"/>
  <c r="AX99" i="1"/>
  <c r="AX143" i="1"/>
  <c r="AX196" i="1"/>
  <c r="AX132" i="1"/>
  <c r="AX68" i="1"/>
  <c r="AX121" i="1"/>
  <c r="AX57" i="1"/>
  <c r="AX150" i="1"/>
  <c r="AX82" i="1"/>
  <c r="AX137" i="1"/>
  <c r="AX19" i="1"/>
  <c r="AX8" i="1"/>
  <c r="AX20" i="1"/>
  <c r="AX10" i="1"/>
  <c r="AX45" i="1"/>
  <c r="AX29" i="1"/>
  <c r="AX159" i="1"/>
  <c r="AX203" i="1"/>
  <c r="AX75" i="1"/>
  <c r="AX160" i="1"/>
  <c r="AX96" i="1"/>
  <c r="AX197" i="1"/>
  <c r="AX133" i="1"/>
  <c r="AX69" i="1"/>
  <c r="AX166" i="1"/>
  <c r="AX94" i="1"/>
  <c r="AX44" i="1"/>
  <c r="AX28" i="1"/>
  <c r="AX183" i="1"/>
  <c r="AX51" i="1"/>
  <c r="AX95" i="1"/>
  <c r="AX172" i="1"/>
  <c r="AX108" i="1"/>
  <c r="AX209" i="1"/>
  <c r="AX145" i="1"/>
  <c r="AX81" i="1"/>
  <c r="AX178" i="1"/>
  <c r="AX106" i="1"/>
  <c r="AX43" i="1"/>
  <c r="AX199" i="1"/>
  <c r="AX71" i="1"/>
  <c r="AX123" i="1"/>
  <c r="AX184" i="1"/>
  <c r="AX120" i="1"/>
  <c r="AX56" i="1"/>
  <c r="AX157" i="1"/>
  <c r="AX93" i="1"/>
  <c r="AX190" i="1"/>
  <c r="AX118" i="1"/>
  <c r="AX54" i="1"/>
  <c r="AX30" i="1"/>
  <c r="AX195" i="1"/>
  <c r="AX67" i="1"/>
  <c r="AX111" i="1"/>
  <c r="AX180" i="1"/>
  <c r="AX116" i="1"/>
  <c r="AX52" i="1"/>
  <c r="AX105" i="1"/>
  <c r="AX202" i="1"/>
  <c r="AX130" i="1"/>
  <c r="AX66" i="1"/>
  <c r="AX5" i="1"/>
  <c r="AM2" i="1"/>
  <c r="AB24" i="1"/>
  <c r="AD5" i="1"/>
  <c r="AC6" i="1"/>
  <c r="AC7" i="1" s="1"/>
  <c r="AC8" i="1" s="1"/>
  <c r="AD8" i="1" s="1"/>
  <c r="X30" i="1"/>
  <c r="Z5" i="1"/>
  <c r="Y6" i="1"/>
  <c r="Z6" i="1" s="1"/>
  <c r="Y7" i="1" l="1"/>
  <c r="Z7" i="1" s="1"/>
  <c r="AD7" i="1"/>
  <c r="AC9" i="1"/>
  <c r="AD9" i="1" s="1"/>
  <c r="AD6" i="1"/>
  <c r="Y8" i="1" l="1"/>
  <c r="Z8" i="1" s="1"/>
  <c r="AC10" i="1"/>
  <c r="AD10" i="1" s="1"/>
  <c r="Y9" i="1" l="1"/>
  <c r="Z9" i="1" s="1"/>
  <c r="AC11" i="1"/>
  <c r="AC12" i="1" s="1"/>
  <c r="AD12" i="1" s="1"/>
  <c r="Y10" i="1" l="1"/>
  <c r="Z10" i="1" s="1"/>
  <c r="AC13" i="1"/>
  <c r="AD13" i="1" s="1"/>
  <c r="AD11" i="1"/>
  <c r="Y11" i="1" l="1"/>
  <c r="Z11" i="1" s="1"/>
  <c r="AC14" i="1"/>
  <c r="AC15" i="1" s="1"/>
  <c r="AD15" i="1" s="1"/>
  <c r="Y12" i="1" l="1"/>
  <c r="Z12" i="1" s="1"/>
  <c r="AD14" i="1"/>
  <c r="AC16" i="1"/>
  <c r="AC17" i="1" s="1"/>
  <c r="AD17" i="1" s="1"/>
  <c r="Y13" i="1" l="1"/>
  <c r="Z13" i="1" s="1"/>
  <c r="AD16" i="1"/>
  <c r="AC18" i="1"/>
  <c r="AD18" i="1" s="1"/>
  <c r="AC19" i="1"/>
  <c r="AC20" i="1" s="1"/>
  <c r="Y14" i="1" l="1"/>
  <c r="Z14" i="1" s="1"/>
  <c r="AD19" i="1"/>
  <c r="AC21" i="1"/>
  <c r="AD20" i="1"/>
  <c r="Y15" i="1" l="1"/>
  <c r="Z15" i="1" s="1"/>
  <c r="AC22" i="1"/>
  <c r="AD21" i="1"/>
  <c r="Y16" i="1" l="1"/>
  <c r="Z16" i="1" s="1"/>
  <c r="Y17" i="1"/>
  <c r="Z17" i="1" s="1"/>
  <c r="AD22" i="1"/>
  <c r="Y18" i="1" l="1"/>
  <c r="Z18" i="1" s="1"/>
  <c r="Y19" i="1" l="1"/>
  <c r="Z19" i="1" s="1"/>
  <c r="Y20" i="1" l="1"/>
  <c r="Z20" i="1" s="1"/>
  <c r="Y21" i="1" l="1"/>
  <c r="Z21" i="1" s="1"/>
  <c r="Y22" i="1" l="1"/>
  <c r="Z22" i="1" s="1"/>
  <c r="Y23" i="1" l="1"/>
  <c r="Z23" i="1" s="1"/>
  <c r="Y24" i="1" l="1"/>
  <c r="Z24" i="1" s="1"/>
  <c r="Y25" i="1" l="1"/>
  <c r="Z25" i="1" s="1"/>
  <c r="Y26" i="1" l="1"/>
  <c r="Z26" i="1" s="1"/>
  <c r="Y27" i="1" l="1"/>
  <c r="Z27" i="1" s="1"/>
  <c r="Y28" i="1" l="1"/>
  <c r="Z28" i="1" s="1"/>
</calcChain>
</file>

<file path=xl/sharedStrings.xml><?xml version="1.0" encoding="utf-8"?>
<sst xmlns="http://schemas.openxmlformats.org/spreadsheetml/2006/main" count="398" uniqueCount="337">
  <si>
    <t>Distance</t>
  </si>
  <si>
    <t>Speed</t>
  </si>
  <si>
    <t>Elapsed Time</t>
  </si>
  <si>
    <t>5 km</t>
  </si>
  <si>
    <t>10 km</t>
  </si>
  <si>
    <t>15 km</t>
  </si>
  <si>
    <t>20 km</t>
  </si>
  <si>
    <t>KM #</t>
  </si>
  <si>
    <t>Elevation</t>
  </si>
  <si>
    <t>lookup KM #</t>
  </si>
  <si>
    <t>G.1</t>
  </si>
  <si>
    <t>G.2</t>
  </si>
  <si>
    <t>G.3</t>
  </si>
  <si>
    <t>G.4</t>
  </si>
  <si>
    <t>G.5</t>
  </si>
  <si>
    <t>G.6</t>
  </si>
  <si>
    <t>G.7</t>
  </si>
  <si>
    <t>G.8</t>
  </si>
  <si>
    <t>G.9</t>
  </si>
  <si>
    <t>G.10</t>
  </si>
  <si>
    <t>G.11</t>
  </si>
  <si>
    <t>G.12</t>
  </si>
  <si>
    <t>G.13</t>
  </si>
  <si>
    <t>G.14</t>
  </si>
  <si>
    <t>G.15</t>
  </si>
  <si>
    <t>G.16</t>
  </si>
  <si>
    <t>G.17</t>
  </si>
  <si>
    <t>G.18</t>
  </si>
  <si>
    <t>G.19</t>
  </si>
  <si>
    <t>G.20</t>
  </si>
  <si>
    <t>G.21</t>
  </si>
  <si>
    <t>G.22</t>
  </si>
  <si>
    <t>G.23</t>
  </si>
  <si>
    <t>G.24</t>
  </si>
  <si>
    <t>G.25</t>
  </si>
  <si>
    <t>G.26</t>
  </si>
  <si>
    <t>G.27</t>
  </si>
  <si>
    <t>G.28</t>
  </si>
  <si>
    <t>G.29</t>
  </si>
  <si>
    <t>G.30</t>
  </si>
  <si>
    <t>G.31</t>
  </si>
  <si>
    <t>G.32</t>
  </si>
  <si>
    <t>G.33</t>
  </si>
  <si>
    <t>G.34</t>
  </si>
  <si>
    <t>G.35</t>
  </si>
  <si>
    <t>G.36</t>
  </si>
  <si>
    <t>G.37</t>
  </si>
  <si>
    <t>G.38</t>
  </si>
  <si>
    <t>G.39</t>
  </si>
  <si>
    <t>G.40</t>
  </si>
  <si>
    <t>G.41</t>
  </si>
  <si>
    <t>G.42</t>
  </si>
  <si>
    <t>G.43</t>
  </si>
  <si>
    <t>G.44</t>
  </si>
  <si>
    <t>G.45</t>
  </si>
  <si>
    <t>G.46</t>
  </si>
  <si>
    <t>G.47</t>
  </si>
  <si>
    <t>G.48</t>
  </si>
  <si>
    <t>G.49</t>
  </si>
  <si>
    <t>G.50</t>
  </si>
  <si>
    <t>G.51</t>
  </si>
  <si>
    <t>G.52</t>
  </si>
  <si>
    <t>G.53</t>
  </si>
  <si>
    <t>G.54</t>
  </si>
  <si>
    <t>G.55</t>
  </si>
  <si>
    <t>G.56</t>
  </si>
  <si>
    <t>G.57</t>
  </si>
  <si>
    <t>G.58</t>
  </si>
  <si>
    <t>G.59</t>
  </si>
  <si>
    <t>G.60</t>
  </si>
  <si>
    <t>G.61</t>
  </si>
  <si>
    <t>G.62</t>
  </si>
  <si>
    <t>G.63</t>
  </si>
  <si>
    <t>G.64</t>
  </si>
  <si>
    <t>G.65</t>
  </si>
  <si>
    <t>G.66</t>
  </si>
  <si>
    <t>G.67</t>
  </si>
  <si>
    <t>G.68</t>
  </si>
  <si>
    <t>G.69</t>
  </si>
  <si>
    <t>G.70</t>
  </si>
  <si>
    <t>G.71</t>
  </si>
  <si>
    <t>G.72</t>
  </si>
  <si>
    <t>G.73</t>
  </si>
  <si>
    <t>G.74</t>
  </si>
  <si>
    <t>G.75</t>
  </si>
  <si>
    <t>G.76</t>
  </si>
  <si>
    <t>G.77</t>
  </si>
  <si>
    <t>G.78</t>
  </si>
  <si>
    <t>G.79</t>
  </si>
  <si>
    <t>G.80</t>
  </si>
  <si>
    <t>G.81</t>
  </si>
  <si>
    <t>G.82</t>
  </si>
  <si>
    <t>G.83</t>
  </si>
  <si>
    <t>G.84</t>
  </si>
  <si>
    <t>G.85</t>
  </si>
  <si>
    <t>G.86</t>
  </si>
  <si>
    <t>G.87</t>
  </si>
  <si>
    <t>G.88</t>
  </si>
  <si>
    <t>G.89</t>
  </si>
  <si>
    <t>G.90</t>
  </si>
  <si>
    <t>G.91</t>
  </si>
  <si>
    <t>G.92</t>
  </si>
  <si>
    <t>G.93</t>
  </si>
  <si>
    <t>G.94</t>
  </si>
  <si>
    <t>G.95</t>
  </si>
  <si>
    <t>G.96</t>
  </si>
  <si>
    <t>G.97</t>
  </si>
  <si>
    <t>G.98</t>
  </si>
  <si>
    <t>G.99</t>
  </si>
  <si>
    <t>G.100</t>
  </si>
  <si>
    <t>G.101</t>
  </si>
  <si>
    <t>G.102</t>
  </si>
  <si>
    <t>G.103</t>
  </si>
  <si>
    <t>G.104</t>
  </si>
  <si>
    <t>G.105</t>
  </si>
  <si>
    <t>G.106</t>
  </si>
  <si>
    <t>G.107</t>
  </si>
  <si>
    <t>G.108</t>
  </si>
  <si>
    <t>G.109</t>
  </si>
  <si>
    <t>G.110</t>
  </si>
  <si>
    <t>G.111</t>
  </si>
  <si>
    <t>G.112</t>
  </si>
  <si>
    <t>G.113</t>
  </si>
  <si>
    <t>G.114</t>
  </si>
  <si>
    <t>G.115</t>
  </si>
  <si>
    <t>G.116</t>
  </si>
  <si>
    <t>G.117</t>
  </si>
  <si>
    <t>G.118</t>
  </si>
  <si>
    <t>R.1</t>
  </si>
  <si>
    <t>R.2</t>
  </si>
  <si>
    <t>R.3</t>
  </si>
  <si>
    <t>R.4</t>
  </si>
  <si>
    <t>R.5</t>
  </si>
  <si>
    <t>R.6</t>
  </si>
  <si>
    <t>R.7</t>
  </si>
  <si>
    <t>R.8</t>
  </si>
  <si>
    <t>R.9</t>
  </si>
  <si>
    <t>R.10</t>
  </si>
  <si>
    <t>R.11</t>
  </si>
  <si>
    <t>R.12</t>
  </si>
  <si>
    <t>R.13</t>
  </si>
  <si>
    <t>R.14</t>
  </si>
  <si>
    <t>R.15</t>
  </si>
  <si>
    <t>R.16</t>
  </si>
  <si>
    <t>R.17</t>
  </si>
  <si>
    <t>R.18</t>
  </si>
  <si>
    <t>R.19</t>
  </si>
  <si>
    <t>R.20</t>
  </si>
  <si>
    <t>R.21</t>
  </si>
  <si>
    <t>R.22</t>
  </si>
  <si>
    <t>R.23</t>
  </si>
  <si>
    <t>R.24</t>
  </si>
  <si>
    <t>R.25</t>
  </si>
  <si>
    <t>R.26</t>
  </si>
  <si>
    <t>R.27</t>
  </si>
  <si>
    <t>R.28</t>
  </si>
  <si>
    <t>R.29</t>
  </si>
  <si>
    <t>R.30</t>
  </si>
  <si>
    <t>R.31</t>
  </si>
  <si>
    <t>R.32</t>
  </si>
  <si>
    <t>R.33</t>
  </si>
  <si>
    <t>R.34</t>
  </si>
  <si>
    <t>R.35</t>
  </si>
  <si>
    <t>R.36</t>
  </si>
  <si>
    <t>R.37</t>
  </si>
  <si>
    <t>R.38</t>
  </si>
  <si>
    <t>R.39</t>
  </si>
  <si>
    <t>R.40</t>
  </si>
  <si>
    <t>R.41</t>
  </si>
  <si>
    <t>R.42</t>
  </si>
  <si>
    <t>R.43</t>
  </si>
  <si>
    <t>R.44</t>
  </si>
  <si>
    <t>R.45</t>
  </si>
  <si>
    <t>R.46</t>
  </si>
  <si>
    <t>R.47</t>
  </si>
  <si>
    <t>R.48</t>
  </si>
  <si>
    <t>R.49</t>
  </si>
  <si>
    <t>R.50</t>
  </si>
  <si>
    <t>R.51</t>
  </si>
  <si>
    <t>R.52</t>
  </si>
  <si>
    <t>R.53</t>
  </si>
  <si>
    <t>R.54</t>
  </si>
  <si>
    <t>R.55</t>
  </si>
  <si>
    <t>R.56</t>
  </si>
  <si>
    <t>R.57</t>
  </si>
  <si>
    <t>R.58</t>
  </si>
  <si>
    <t>R.59</t>
  </si>
  <si>
    <t>R.60</t>
  </si>
  <si>
    <t>R.61</t>
  </si>
  <si>
    <t>R.62</t>
  </si>
  <si>
    <t>R.63</t>
  </si>
  <si>
    <t>R.64</t>
  </si>
  <si>
    <t>R.65</t>
  </si>
  <si>
    <t>R.66</t>
  </si>
  <si>
    <t>R.67</t>
  </si>
  <si>
    <t>R.68</t>
  </si>
  <si>
    <t>R.69</t>
  </si>
  <si>
    <t>R.70</t>
  </si>
  <si>
    <t>R.71</t>
  </si>
  <si>
    <t>R.72</t>
  </si>
  <si>
    <t>R.73</t>
  </si>
  <si>
    <t>R.74</t>
  </si>
  <si>
    <t>R.75</t>
  </si>
  <si>
    <t>R.76</t>
  </si>
  <si>
    <t>R.77</t>
  </si>
  <si>
    <t>R.78</t>
  </si>
  <si>
    <t>R.79</t>
  </si>
  <si>
    <t>R.80</t>
  </si>
  <si>
    <t>R.81</t>
  </si>
  <si>
    <t>R.82</t>
  </si>
  <si>
    <t>R.83</t>
  </si>
  <si>
    <t>R.84</t>
  </si>
  <si>
    <t>R.85</t>
  </si>
  <si>
    <t>R.86</t>
  </si>
  <si>
    <t>R.87</t>
  </si>
  <si>
    <t>R.88</t>
  </si>
  <si>
    <t>Latitude</t>
  </si>
  <si>
    <t>Longitude</t>
  </si>
  <si>
    <t>Elevation (metres)</t>
  </si>
  <si>
    <t>Distance (KMs)</t>
  </si>
  <si>
    <t>Elapsed time &amp; elevation by KM (from MapMyRide - http://www.mapmyride.com/workout/665232713 and http://www.mapmyride.com/workout/665311383</t>
  </si>
  <si>
    <t>Elevation data by KM - from http://www.doogal.co.uk/RouteElevation.php</t>
  </si>
  <si>
    <t xml:space="preserve"> </t>
  </si>
  <si>
    <t>Calculations</t>
  </si>
  <si>
    <t>Day 1 summary</t>
  </si>
  <si>
    <t>Avg. speed</t>
  </si>
  <si>
    <t>Day</t>
  </si>
  <si>
    <t>Min. speed</t>
  </si>
  <si>
    <t>Max. speed</t>
  </si>
  <si>
    <t>Total Climb</t>
  </si>
  <si>
    <t>Start</t>
  </si>
  <si>
    <t>Max</t>
  </si>
  <si>
    <t>Duration</t>
  </si>
  <si>
    <t>Start time</t>
  </si>
  <si>
    <t>End time</t>
  </si>
  <si>
    <t>Break time</t>
  </si>
  <si>
    <t>Day 2 summary</t>
  </si>
  <si>
    <t>Day 1 Splits</t>
  </si>
  <si>
    <t>Splits</t>
  </si>
  <si>
    <t>Split size</t>
  </si>
  <si>
    <t>#</t>
  </si>
  <si>
    <t>Day KM</t>
  </si>
  <si>
    <t>Time taken</t>
  </si>
  <si>
    <t>Day 2 Splits</t>
  </si>
  <si>
    <t>Split sizes</t>
  </si>
  <si>
    <t>Route map</t>
  </si>
  <si>
    <t>Ride Duration</t>
  </si>
  <si>
    <t>1k</t>
  </si>
  <si>
    <t>5k</t>
  </si>
  <si>
    <t>10k</t>
  </si>
  <si>
    <t>20k</t>
  </si>
  <si>
    <t>Chosen split width:</t>
  </si>
  <si>
    <t>Running Etime</t>
  </si>
  <si>
    <t>Pic data</t>
  </si>
  <si>
    <t>Name</t>
  </si>
  <si>
    <t>IMG_1974.jpg</t>
  </si>
  <si>
    <t>IMG_1980.jpg</t>
  </si>
  <si>
    <t>IMG_1981.jpg</t>
  </si>
  <si>
    <t>IMG_1983.jpg</t>
  </si>
  <si>
    <t>IMG_1988.jpg</t>
  </si>
  <si>
    <t>IMG_1990.jpg</t>
  </si>
  <si>
    <t>IMG_1997.jpg</t>
  </si>
  <si>
    <t>IMG_2002.jpg</t>
  </si>
  <si>
    <t>IMG_2003.jpg</t>
  </si>
  <si>
    <t>IMG_2006.jpg</t>
  </si>
  <si>
    <t>IMG_2009.jpg</t>
  </si>
  <si>
    <t>IMG_2014.jpg</t>
  </si>
  <si>
    <t>IMG_2018.jpg</t>
  </si>
  <si>
    <t>IMG_2019.jpg</t>
  </si>
  <si>
    <t>IMG_2021.jpg</t>
  </si>
  <si>
    <t>IMG_2022.jpg</t>
  </si>
  <si>
    <t>IMG_2024.jpg</t>
  </si>
  <si>
    <t>IMG_2028.jpg</t>
  </si>
  <si>
    <t>IMG_2032.jpg</t>
  </si>
  <si>
    <t>IMG_2036.jpg</t>
  </si>
  <si>
    <t>IMG_2042.jpg</t>
  </si>
  <si>
    <t>IMG_2047.jpg</t>
  </si>
  <si>
    <t>IMG_2049.jpg</t>
  </si>
  <si>
    <t>Comments</t>
  </si>
  <si>
    <t>Title</t>
  </si>
  <si>
    <t>Time</t>
  </si>
  <si>
    <t>Fresh morning air &amp; almost no traffic.</t>
  </si>
  <si>
    <t>Despite the single lane, the state highway 38 was a pleasure to ride on. I just had to be careful when truckers or rash tourist taxis want to move fast.</t>
  </si>
  <si>
    <t>Flyover at the outskirts of Anakapalli</t>
  </si>
  <si>
    <t>Had a quick water stop here. The rolling hills, fields &amp; train track looked very beautiful. I took a few snaps.</t>
  </si>
  <si>
    <t>My bike, Malmo. It looks clean and ready.</t>
  </si>
  <si>
    <t>As you can see, I had no luggage rack or panniers. All the stuff I needed for night was in a small backpack. Next time I will try to get a luggage rack as back pack gave me neck, back pains &amp; slowed me down.</t>
  </si>
  <si>
    <t>That’s me.</t>
  </si>
  <si>
    <t>Water stop after breakfast</t>
  </si>
  <si>
    <t>Around 50 km mark, I stopped for some water and pics. National Highway 45 (also 16) looked flat &amp; beautiful.</t>
  </si>
  <si>
    <t>Another stop.</t>
  </si>
  <si>
    <t>This time for a quick snack (snickers bar) &amp; water.</t>
  </si>
  <si>
    <t>Soon after the 60k mark</t>
  </si>
  <si>
    <t>Just stopped at a small railing by the road to sit and enjoy the view. It hasn’t rained a single drop yet, but the skies look dangerous.</t>
  </si>
  <si>
    <t>Pic by Siva</t>
  </si>
  <si>
    <t>@100k</t>
  </si>
  <si>
    <t>Finally at 100K mark. Really tired now as I was on a climb.</t>
  </si>
  <si>
    <t>Selfie @ 100k</t>
  </si>
  <si>
    <t>Tired, but happy.</t>
  </si>
  <si>
    <t>One more stop, soon after 100k</t>
  </si>
  <si>
    <t>The climbs are now brutal (well, they are ok, but I am too tired after riding for more than 6 hrs)</t>
  </si>
  <si>
    <t>Its too windy</t>
  </si>
  <si>
    <t>Lots of head winds + climb made it really difficult. Had to take frequent stops.</t>
  </si>
  <si>
    <t>One more stop, almost near the destination.</t>
  </si>
  <si>
    <t>Finally, reached Annavaram</t>
  </si>
  <si>
    <t>You can see the welcome gate of Annavaram village. After a total of 7 hrs &amp; 39 minutes I am at my destination.</t>
  </si>
  <si>
    <t>One more selfie, just outside Annavaram</t>
  </si>
  <si>
    <t>I am happy.</t>
  </si>
  <si>
    <t>After riding 25 km on day 2</t>
  </si>
  <si>
    <t>Ride back from annavaram was fast &amp; simple. Thanks to all the climbs I have done yesterday, now it was just a downhill ride for almost 35 km from my hotel.</t>
  </si>
  <si>
    <t>Another selfie before I move</t>
  </si>
  <si>
    <t>Open bill storks in a field</t>
  </si>
  <si>
    <t>As I ride another 2 km, I see several Asian open billed storks in a field. In fact, you can see them all along the route between Yelamanchali &amp; Annavaram. Took a short break to click few pics.</t>
  </si>
  <si>
    <t>No toll for me. Yay!</t>
  </si>
  <si>
    <t>One more reason to bike. You pay no toll.</t>
  </si>
  <si>
    <t>Beautiful green fields &amp; rolling hills.</t>
  </si>
  <si>
    <t>Another pit stop for some water &amp; snacks.</t>
  </si>
  <si>
    <t>And a selfie</t>
  </si>
  <si>
    <t>Soon after Yelamanchali</t>
  </si>
  <si>
    <t>After finishing another climb, I stop for a quick snack break. It started raining (just drizzle).</t>
  </si>
  <si>
    <t>Last selfie of the ride</t>
  </si>
  <si>
    <t>Just before I descend the down hill road.</t>
  </si>
  <si>
    <t>selected pic</t>
  </si>
  <si>
    <t>Around 85K stopped at the outskirts of Tuni. Soon 2 kids on a cycle approached me. They (Siva &amp; Siva Ganesh) wanted to test ride my cycle. After the ride, Siva, who is studying 9th class, was happy to click a pic for me.</t>
  </si>
  <si>
    <t>Annavaram, just another 8km away.</t>
  </si>
  <si>
    <t>Lots of tan (despite practically no sun), but happy rider.</t>
  </si>
  <si>
    <t>Ride data from MapMyRide.com. Elevation profile from Doogal.co.uk</t>
  </si>
  <si>
    <t>© Chandoo.org - 2014</t>
  </si>
  <si>
    <t>split type</t>
  </si>
  <si>
    <t>Split size:</t>
  </si>
  <si>
    <t>Label</t>
  </si>
  <si>
    <t>Min</t>
  </si>
  <si>
    <t>Blank</t>
  </si>
  <si>
    <t>29 KM done. Another 90 to go for the day.</t>
  </si>
  <si>
    <t>Ride Pictures Slideshow</t>
  </si>
  <si>
    <t>Day 1 - Vizag to Annavaram</t>
  </si>
  <si>
    <t>Day 2 - Annavaram to Anakapalli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</si>
</sst>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0.000"/>
    <numFmt numFmtId="165" formatCode="[h]:mm"/>
    <numFmt numFmtId="166" formatCode="General\ &quot;km&quot;"/>
    <numFmt numFmtId="167" formatCode="[h]:mm\ &quot;hrs&quot;"/>
    <numFmt numFmtId="168" formatCode="&quot;@&quot;\ d\ mmm\,\ h:mm\ AM/PM"/>
    <numFmt numFmtId="169" formatCode="[mm]:ss"/>
  </numFmts>
  <fonts count="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9"/>
      <color theme="1" tint="0.49998474074526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sz val="8"/>
      <color rgb="FF000000"/>
      <name val="Segoe UI"/>
      <family val="2"/>
    </font>
    <font>
      <sz val="11"/>
      <color theme="1" tint="0.499984740745262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7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</borders>
  <cellStyleXfs count="1">
    <xf numFmtId="0" fontId="0" fillId="0" borderId="0"/>
  </cellStyleXfs>
  <cellXfs count="68">
    <xf numFmtId="0" fontId="0" fillId="0" borderId="0" xfId="0"/>
    <xf numFmtId="21" fontId="0" fillId="0" borderId="0" xfId="0" applyNumberFormat="1"/>
    <xf numFmtId="164" fontId="0" fillId="0" borderId="0" xfId="0" applyNumberFormat="1"/>
    <xf numFmtId="1" fontId="0" fillId="0" borderId="0" xfId="0" applyNumberFormat="1"/>
    <xf numFmtId="0" fontId="2" fillId="0" borderId="0" xfId="0" applyFont="1"/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65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22" fontId="0" fillId="0" borderId="1" xfId="0" applyNumberFormat="1" applyBorder="1"/>
    <xf numFmtId="165" fontId="0" fillId="0" borderId="1" xfId="0" applyNumberFormat="1" applyBorder="1"/>
    <xf numFmtId="2" fontId="0" fillId="0" borderId="1" xfId="0" applyNumberFormat="1" applyBorder="1"/>
    <xf numFmtId="1" fontId="0" fillId="0" borderId="1" xfId="0" applyNumberFormat="1" applyBorder="1"/>
    <xf numFmtId="0" fontId="2" fillId="0" borderId="3" xfId="0" applyFont="1" applyBorder="1"/>
    <xf numFmtId="0" fontId="2" fillId="0" borderId="2" xfId="0" applyFont="1" applyBorder="1"/>
    <xf numFmtId="0" fontId="0" fillId="0" borderId="2" xfId="0" applyBorder="1"/>
    <xf numFmtId="0" fontId="0" fillId="0" borderId="3" xfId="0" applyBorder="1" applyAlignment="1">
      <alignment horizontal="center"/>
    </xf>
    <xf numFmtId="0" fontId="2" fillId="0" borderId="4" xfId="0" applyFont="1" applyBorder="1"/>
    <xf numFmtId="0" fontId="0" fillId="0" borderId="5" xfId="0" applyBorder="1"/>
    <xf numFmtId="0" fontId="0" fillId="0" borderId="1" xfId="0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2" fontId="2" fillId="0" borderId="0" xfId="0" applyNumberFormat="1" applyFont="1" applyAlignment="1">
      <alignment horizontal="left" vertical="center"/>
    </xf>
    <xf numFmtId="1" fontId="0" fillId="0" borderId="1" xfId="0" applyNumberForma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2" fillId="6" borderId="1" xfId="0" applyFont="1" applyFill="1" applyBorder="1" applyAlignment="1">
      <alignment horizontal="center"/>
    </xf>
    <xf numFmtId="0" fontId="0" fillId="7" borderId="0" xfId="0" applyFill="1"/>
    <xf numFmtId="0" fontId="0" fillId="7" borderId="0" xfId="0" applyFill="1" applyAlignment="1">
      <alignment vertical="center"/>
    </xf>
    <xf numFmtId="22" fontId="0" fillId="0" borderId="0" xfId="0" applyNumberFormat="1" applyAlignment="1">
      <alignment horizontal="left"/>
    </xf>
    <xf numFmtId="0" fontId="0" fillId="0" borderId="0" xfId="0" quotePrefix="1"/>
    <xf numFmtId="0" fontId="1" fillId="2" borderId="1" xfId="0" applyFont="1" applyFill="1" applyBorder="1" applyAlignment="1">
      <alignment horizontal="left"/>
    </xf>
    <xf numFmtId="0" fontId="1" fillId="2" borderId="1" xfId="0" applyFont="1" applyFill="1" applyBorder="1"/>
    <xf numFmtId="0" fontId="0" fillId="7" borderId="0" xfId="0" applyFill="1" applyAlignment="1">
      <alignment horizontal="right" vertical="center"/>
    </xf>
    <xf numFmtId="0" fontId="5" fillId="7" borderId="0" xfId="0" applyFont="1" applyFill="1" applyAlignment="1">
      <alignment vertical="center"/>
    </xf>
    <xf numFmtId="0" fontId="5" fillId="7" borderId="0" xfId="0" applyFont="1" applyFill="1" applyAlignment="1">
      <alignment horizontal="right"/>
    </xf>
    <xf numFmtId="0" fontId="6" fillId="3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0" fontId="3" fillId="5" borderId="0" xfId="0" applyFont="1" applyFill="1" applyAlignment="1">
      <alignment horizontal="left" vertical="center"/>
    </xf>
    <xf numFmtId="166" fontId="3" fillId="5" borderId="0" xfId="0" applyNumberFormat="1" applyFont="1" applyFill="1" applyAlignment="1">
      <alignment horizontal="left" vertical="center"/>
    </xf>
    <xf numFmtId="0" fontId="3" fillId="6" borderId="0" xfId="0" applyFont="1" applyFill="1" applyAlignment="1">
      <alignment horizontal="left" vertical="center" indent="1"/>
    </xf>
    <xf numFmtId="166" fontId="3" fillId="6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vertical="center"/>
    </xf>
    <xf numFmtId="0" fontId="0" fillId="0" borderId="6" xfId="0" applyBorder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169" fontId="0" fillId="0" borderId="1" xfId="0" applyNumberFormat="1" applyBorder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0" fontId="8" fillId="0" borderId="0" xfId="0" applyFont="1" applyAlignment="1">
      <alignment horizontal="left" vertical="center"/>
    </xf>
    <xf numFmtId="167" fontId="8" fillId="0" borderId="0" xfId="0" applyNumberFormat="1" applyFont="1" applyAlignment="1">
      <alignment horizontal="left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 indent="1"/>
    </xf>
    <xf numFmtId="0" fontId="0" fillId="0" borderId="0" xfId="0" applyFont="1" applyAlignment="1">
      <alignment horizontal="left" vertical="center" indent="1"/>
    </xf>
    <xf numFmtId="0" fontId="0" fillId="0" borderId="0" xfId="0" applyFont="1" applyAlignment="1">
      <alignment vertical="center"/>
    </xf>
    <xf numFmtId="0" fontId="0" fillId="0" borderId="0" xfId="0" applyFont="1" applyAlignment="1"/>
    <xf numFmtId="0" fontId="0" fillId="6" borderId="1" xfId="0" applyFill="1" applyBorder="1"/>
    <xf numFmtId="0" fontId="0" fillId="0" borderId="0" xfId="0" applyAlignment="1">
      <alignment horizontal="center"/>
    </xf>
    <xf numFmtId="168" fontId="4" fillId="0" borderId="0" xfId="0" applyNumberFormat="1" applyFont="1" applyAlignment="1">
      <alignment horizontal="right"/>
    </xf>
  </cellXfs>
  <cellStyles count="1">
    <cellStyle name="Normal" xfId="0" builtinId="0"/>
  </cellStyles>
  <dxfs count="5">
    <dxf>
      <numFmt numFmtId="1" formatCode="0"/>
    </dxf>
    <dxf>
      <numFmt numFmtId="19" formatCode="m/d/yyyy"/>
    </dxf>
    <dxf>
      <numFmt numFmtId="27" formatCode="m/d/yyyy\ h:mm"/>
      <alignment horizontal="left" vertical="bottom" textRotation="0" wrapText="0" indent="0" justifyLastLine="0" shrinkToFit="0" readingOrder="0"/>
    </dxf>
    <dxf>
      <numFmt numFmtId="26" formatCode="h:mm:ss"/>
    </dxf>
    <dxf>
      <numFmt numFmtId="1" formatCode="0"/>
    </dxf>
  </dxfs>
  <tableStyles count="0" defaultTableStyle="TableStyleMedium2" defaultPivotStyle="PivotStyleLight16"/>
  <colors>
    <mruColors>
      <color rgb="FFFFC000"/>
      <color rgb="FF70AD47"/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048587430508194E-2"/>
          <c:y val="0.2225914421247803"/>
          <c:w val="0.87593888854444379"/>
          <c:h val="0.545308579546822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Data!$AV$4</c:f>
              <c:strCache>
                <c:ptCount val="1"/>
                <c:pt idx="0">
                  <c:v>1k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val>
            <c:numRef>
              <c:f>[0]!split.time.data</c:f>
              <c:numCache>
                <c:formatCode>[mm]:ss</c:formatCode>
                <c:ptCount val="206"/>
                <c:pt idx="0">
                  <c:v>1.9097222222222222E-3</c:v>
                </c:pt>
                <c:pt idx="1">
                  <c:v>2.0370370370370373E-3</c:v>
                </c:pt>
                <c:pt idx="2">
                  <c:v>2.6388888888888885E-3</c:v>
                </c:pt>
                <c:pt idx="3">
                  <c:v>1.7476851851851852E-3</c:v>
                </c:pt>
                <c:pt idx="4">
                  <c:v>1.9791666666666668E-3</c:v>
                </c:pt>
                <c:pt idx="5">
                  <c:v>1.8865740740740742E-3</c:v>
                </c:pt>
                <c:pt idx="6">
                  <c:v>2.5578703703703705E-3</c:v>
                </c:pt>
                <c:pt idx="7">
                  <c:v>1.9444444444444442E-3</c:v>
                </c:pt>
                <c:pt idx="8">
                  <c:v>1.9675925925925928E-3</c:v>
                </c:pt>
                <c:pt idx="9">
                  <c:v>1.9907407407407408E-3</c:v>
                </c:pt>
                <c:pt idx="10">
                  <c:v>2.3495370370370371E-3</c:v>
                </c:pt>
                <c:pt idx="11">
                  <c:v>2.1527777777777778E-3</c:v>
                </c:pt>
                <c:pt idx="12">
                  <c:v>2.5115740740740741E-3</c:v>
                </c:pt>
                <c:pt idx="13">
                  <c:v>2.5578703703703705E-3</c:v>
                </c:pt>
                <c:pt idx="14">
                  <c:v>3.3101851851851851E-3</c:v>
                </c:pt>
                <c:pt idx="15">
                  <c:v>1.6666666666666668E-3</c:v>
                </c:pt>
                <c:pt idx="16">
                  <c:v>2.0370370370370373E-3</c:v>
                </c:pt>
                <c:pt idx="17">
                  <c:v>2.9976851851851848E-3</c:v>
                </c:pt>
                <c:pt idx="18">
                  <c:v>2.7546296296296294E-3</c:v>
                </c:pt>
                <c:pt idx="19">
                  <c:v>1.736111111111111E-3</c:v>
                </c:pt>
                <c:pt idx="20">
                  <c:v>1.8865740740740742E-3</c:v>
                </c:pt>
                <c:pt idx="21">
                  <c:v>1.9212962962962962E-3</c:v>
                </c:pt>
                <c:pt idx="22">
                  <c:v>1.8981481481481482E-3</c:v>
                </c:pt>
                <c:pt idx="23">
                  <c:v>2.0717592592592593E-3</c:v>
                </c:pt>
                <c:pt idx="24">
                  <c:v>2.0833333333333333E-3</c:v>
                </c:pt>
                <c:pt idx="25">
                  <c:v>4.5833333333333334E-3</c:v>
                </c:pt>
                <c:pt idx="26">
                  <c:v>2.3726851851851851E-3</c:v>
                </c:pt>
                <c:pt idx="27">
                  <c:v>1.5046296296296294E-3</c:v>
                </c:pt>
                <c:pt idx="28">
                  <c:v>1.8055555555555557E-3</c:v>
                </c:pt>
                <c:pt idx="29">
                  <c:v>5.6597222222222222E-3</c:v>
                </c:pt>
                <c:pt idx="30">
                  <c:v>2.0833333333333333E-3</c:v>
                </c:pt>
                <c:pt idx="31">
                  <c:v>2.2222222222222222E-3</c:v>
                </c:pt>
                <c:pt idx="32">
                  <c:v>2.0486111111111113E-3</c:v>
                </c:pt>
                <c:pt idx="33">
                  <c:v>2.0601851851851853E-3</c:v>
                </c:pt>
                <c:pt idx="34">
                  <c:v>2.0023148148148148E-3</c:v>
                </c:pt>
                <c:pt idx="35">
                  <c:v>2.0601851851851853E-3</c:v>
                </c:pt>
                <c:pt idx="36">
                  <c:v>3.414351851851852E-3</c:v>
                </c:pt>
                <c:pt idx="37">
                  <c:v>1.8981481481481482E-3</c:v>
                </c:pt>
                <c:pt idx="38">
                  <c:v>1.8634259259259261E-3</c:v>
                </c:pt>
                <c:pt idx="39">
                  <c:v>1.9444444444444442E-3</c:v>
                </c:pt>
                <c:pt idx="40">
                  <c:v>2.2569444444444447E-3</c:v>
                </c:pt>
                <c:pt idx="41">
                  <c:v>4.1666666666666666E-3</c:v>
                </c:pt>
                <c:pt idx="42">
                  <c:v>2.4537037037037036E-3</c:v>
                </c:pt>
                <c:pt idx="43">
                  <c:v>2.1874999999999998E-3</c:v>
                </c:pt>
                <c:pt idx="44">
                  <c:v>2.4537037037037036E-3</c:v>
                </c:pt>
                <c:pt idx="45">
                  <c:v>3.2870370370370367E-3</c:v>
                </c:pt>
                <c:pt idx="46">
                  <c:v>1.8518518518518517E-3</c:v>
                </c:pt>
                <c:pt idx="47">
                  <c:v>1.8750000000000001E-3</c:v>
                </c:pt>
                <c:pt idx="48">
                  <c:v>1.9791666666666668E-3</c:v>
                </c:pt>
                <c:pt idx="49">
                  <c:v>2.1643518518518518E-3</c:v>
                </c:pt>
                <c:pt idx="50">
                  <c:v>2.1412037037037038E-3</c:v>
                </c:pt>
                <c:pt idx="51">
                  <c:v>2.0023148148148148E-3</c:v>
                </c:pt>
                <c:pt idx="52">
                  <c:v>2.1990740740740742E-3</c:v>
                </c:pt>
                <c:pt idx="53">
                  <c:v>1.8981481481481482E-3</c:v>
                </c:pt>
                <c:pt idx="54">
                  <c:v>2.1064814814814813E-3</c:v>
                </c:pt>
                <c:pt idx="55">
                  <c:v>2.0254629629629629E-3</c:v>
                </c:pt>
                <c:pt idx="56">
                  <c:v>6.0069444444444441E-3</c:v>
                </c:pt>
                <c:pt idx="57">
                  <c:v>2.2337962962962967E-3</c:v>
                </c:pt>
                <c:pt idx="58">
                  <c:v>2.7430555555555559E-3</c:v>
                </c:pt>
                <c:pt idx="59">
                  <c:v>2.5231481481481481E-3</c:v>
                </c:pt>
                <c:pt idx="60">
                  <c:v>5.5671296296296302E-3</c:v>
                </c:pt>
                <c:pt idx="61">
                  <c:v>2.1064814814814813E-3</c:v>
                </c:pt>
                <c:pt idx="62">
                  <c:v>2.6041666666666665E-3</c:v>
                </c:pt>
                <c:pt idx="63">
                  <c:v>2.627314814814815E-3</c:v>
                </c:pt>
                <c:pt idx="64">
                  <c:v>2.6388888888888885E-3</c:v>
                </c:pt>
                <c:pt idx="65">
                  <c:v>1.7824074074074072E-3</c:v>
                </c:pt>
                <c:pt idx="66">
                  <c:v>4.155092592592593E-3</c:v>
                </c:pt>
                <c:pt idx="67">
                  <c:v>2.2337962962962967E-3</c:v>
                </c:pt>
                <c:pt idx="68">
                  <c:v>2.1990740740740742E-3</c:v>
                </c:pt>
                <c:pt idx="69">
                  <c:v>2.2106481481481478E-3</c:v>
                </c:pt>
                <c:pt idx="70">
                  <c:v>2.4074074074074076E-3</c:v>
                </c:pt>
                <c:pt idx="71">
                  <c:v>2.5000000000000001E-3</c:v>
                </c:pt>
                <c:pt idx="72">
                  <c:v>2.8819444444444444E-3</c:v>
                </c:pt>
                <c:pt idx="73">
                  <c:v>3.5648148148148154E-3</c:v>
                </c:pt>
                <c:pt idx="74">
                  <c:v>2.2569444444444447E-3</c:v>
                </c:pt>
                <c:pt idx="75">
                  <c:v>2.2800925925925927E-3</c:v>
                </c:pt>
                <c:pt idx="76">
                  <c:v>2.685185185185185E-3</c:v>
                </c:pt>
                <c:pt idx="77">
                  <c:v>7.9166666666666673E-3</c:v>
                </c:pt>
                <c:pt idx="78">
                  <c:v>2.6041666666666665E-3</c:v>
                </c:pt>
                <c:pt idx="79">
                  <c:v>2.5231481481481481E-3</c:v>
                </c:pt>
                <c:pt idx="80">
                  <c:v>2.2337962962962967E-3</c:v>
                </c:pt>
                <c:pt idx="81">
                  <c:v>2.5231481481481481E-3</c:v>
                </c:pt>
                <c:pt idx="82">
                  <c:v>4.2245370370370371E-3</c:v>
                </c:pt>
                <c:pt idx="83">
                  <c:v>2.627314814814815E-3</c:v>
                </c:pt>
                <c:pt idx="84">
                  <c:v>2.6967592592592594E-3</c:v>
                </c:pt>
                <c:pt idx="85">
                  <c:v>2.685185185185185E-3</c:v>
                </c:pt>
                <c:pt idx="86">
                  <c:v>3.0671296296296297E-3</c:v>
                </c:pt>
                <c:pt idx="87">
                  <c:v>2.7199074074074074E-3</c:v>
                </c:pt>
                <c:pt idx="88">
                  <c:v>3.0324074074074073E-3</c:v>
                </c:pt>
                <c:pt idx="89">
                  <c:v>2.2685185185185182E-3</c:v>
                </c:pt>
                <c:pt idx="90">
                  <c:v>2.5231481481481481E-3</c:v>
                </c:pt>
                <c:pt idx="91">
                  <c:v>2.9166666666666668E-3</c:v>
                </c:pt>
                <c:pt idx="92">
                  <c:v>2.7662037037037034E-3</c:v>
                </c:pt>
                <c:pt idx="93">
                  <c:v>2.7662037037037034E-3</c:v>
                </c:pt>
                <c:pt idx="94">
                  <c:v>3.4375E-3</c:v>
                </c:pt>
                <c:pt idx="95">
                  <c:v>2.8703703703703708E-3</c:v>
                </c:pt>
                <c:pt idx="96">
                  <c:v>2.8356481481481479E-3</c:v>
                </c:pt>
                <c:pt idx="97">
                  <c:v>2.8703703703703708E-3</c:v>
                </c:pt>
                <c:pt idx="98">
                  <c:v>2.8472222222222219E-3</c:v>
                </c:pt>
                <c:pt idx="99">
                  <c:v>2.8819444444444444E-3</c:v>
                </c:pt>
                <c:pt idx="100">
                  <c:v>2.8819444444444444E-3</c:v>
                </c:pt>
                <c:pt idx="101">
                  <c:v>2.9976851851851848E-3</c:v>
                </c:pt>
                <c:pt idx="102">
                  <c:v>3.1365740740740742E-3</c:v>
                </c:pt>
                <c:pt idx="103">
                  <c:v>3.8310185185185183E-3</c:v>
                </c:pt>
                <c:pt idx="104">
                  <c:v>2.9745370370370373E-3</c:v>
                </c:pt>
                <c:pt idx="105">
                  <c:v>2.5231481481481481E-3</c:v>
                </c:pt>
                <c:pt idx="106">
                  <c:v>3.4606481481481485E-3</c:v>
                </c:pt>
                <c:pt idx="107">
                  <c:v>3.8425925925925923E-3</c:v>
                </c:pt>
                <c:pt idx="108">
                  <c:v>3.9004629629629632E-3</c:v>
                </c:pt>
                <c:pt idx="109">
                  <c:v>3.4606481481481485E-3</c:v>
                </c:pt>
                <c:pt idx="110">
                  <c:v>3.414351851851852E-3</c:v>
                </c:pt>
                <c:pt idx="111">
                  <c:v>1.9097222222222222E-3</c:v>
                </c:pt>
                <c:pt idx="112">
                  <c:v>2.4074074074074076E-3</c:v>
                </c:pt>
                <c:pt idx="113">
                  <c:v>2.685185185185185E-3</c:v>
                </c:pt>
                <c:pt idx="114">
                  <c:v>3.0671296296296297E-3</c:v>
                </c:pt>
                <c:pt idx="115">
                  <c:v>3.8310185185185183E-3</c:v>
                </c:pt>
                <c:pt idx="116">
                  <c:v>2.5231481481481481E-3</c:v>
                </c:pt>
                <c:pt idx="117">
                  <c:v>3.414351851851852E-3</c:v>
                </c:pt>
                <c:pt idx="118">
                  <c:v>2.615740740740741E-3</c:v>
                </c:pt>
                <c:pt idx="119">
                  <c:v>2.5462962962962961E-3</c:v>
                </c:pt>
                <c:pt idx="120">
                  <c:v>1.8518518518518517E-3</c:v>
                </c:pt>
                <c:pt idx="121">
                  <c:v>1.5162037037037036E-3</c:v>
                </c:pt>
                <c:pt idx="122">
                  <c:v>1.6782407407407406E-3</c:v>
                </c:pt>
                <c:pt idx="123">
                  <c:v>2.0023148148148148E-3</c:v>
                </c:pt>
                <c:pt idx="124">
                  <c:v>2.7430555555555559E-3</c:v>
                </c:pt>
                <c:pt idx="125">
                  <c:v>2.3379629629629631E-3</c:v>
                </c:pt>
                <c:pt idx="126">
                  <c:v>1.8287037037037037E-3</c:v>
                </c:pt>
                <c:pt idx="127">
                  <c:v>1.1689814814814816E-3</c:v>
                </c:pt>
                <c:pt idx="128">
                  <c:v>1.2268518518518518E-3</c:v>
                </c:pt>
                <c:pt idx="129">
                  <c:v>1.3078703703703705E-3</c:v>
                </c:pt>
                <c:pt idx="130">
                  <c:v>1.9791666666666668E-3</c:v>
                </c:pt>
                <c:pt idx="131">
                  <c:v>1.8981481481481482E-3</c:v>
                </c:pt>
                <c:pt idx="132">
                  <c:v>1.7013888888888892E-3</c:v>
                </c:pt>
                <c:pt idx="133">
                  <c:v>1.6319444444444445E-3</c:v>
                </c:pt>
                <c:pt idx="134">
                  <c:v>1.8634259259259261E-3</c:v>
                </c:pt>
                <c:pt idx="135">
                  <c:v>1.9212962962962962E-3</c:v>
                </c:pt>
                <c:pt idx="136">
                  <c:v>1.5740740740740741E-3</c:v>
                </c:pt>
                <c:pt idx="137">
                  <c:v>2.1874999999999998E-3</c:v>
                </c:pt>
                <c:pt idx="138">
                  <c:v>1.9907407407407408E-3</c:v>
                </c:pt>
                <c:pt idx="139">
                  <c:v>1.7592592592592592E-3</c:v>
                </c:pt>
                <c:pt idx="140">
                  <c:v>1.8518518518518517E-3</c:v>
                </c:pt>
                <c:pt idx="141">
                  <c:v>1.9328703703703704E-3</c:v>
                </c:pt>
                <c:pt idx="142">
                  <c:v>2.1296296296296298E-3</c:v>
                </c:pt>
                <c:pt idx="143">
                  <c:v>2.0254629629629629E-3</c:v>
                </c:pt>
                <c:pt idx="144">
                  <c:v>1.9791666666666668E-3</c:v>
                </c:pt>
                <c:pt idx="145">
                  <c:v>1.9444444444444442E-3</c:v>
                </c:pt>
                <c:pt idx="146">
                  <c:v>2.3726851851851851E-3</c:v>
                </c:pt>
                <c:pt idx="147">
                  <c:v>1.9212962962962962E-3</c:v>
                </c:pt>
                <c:pt idx="148">
                  <c:v>1.689814814814815E-3</c:v>
                </c:pt>
                <c:pt idx="149">
                  <c:v>2.4189814814814816E-3</c:v>
                </c:pt>
                <c:pt idx="150">
                  <c:v>1.6782407407407406E-3</c:v>
                </c:pt>
                <c:pt idx="151">
                  <c:v>1.9675925925925928E-3</c:v>
                </c:pt>
                <c:pt idx="152">
                  <c:v>2.1990740740740742E-3</c:v>
                </c:pt>
                <c:pt idx="153">
                  <c:v>1.8750000000000001E-3</c:v>
                </c:pt>
                <c:pt idx="154">
                  <c:v>1.8634259259259261E-3</c:v>
                </c:pt>
                <c:pt idx="155">
                  <c:v>2.1643518518518518E-3</c:v>
                </c:pt>
                <c:pt idx="156">
                  <c:v>2.0486111111111113E-3</c:v>
                </c:pt>
                <c:pt idx="157">
                  <c:v>1.712962962962963E-3</c:v>
                </c:pt>
                <c:pt idx="158">
                  <c:v>2.3263888888888887E-3</c:v>
                </c:pt>
                <c:pt idx="159">
                  <c:v>1.7592592592592592E-3</c:v>
                </c:pt>
                <c:pt idx="160">
                  <c:v>1.9212962962962962E-3</c:v>
                </c:pt>
                <c:pt idx="161">
                  <c:v>2.1064814814814813E-3</c:v>
                </c:pt>
                <c:pt idx="162">
                  <c:v>1.9560185185185184E-3</c:v>
                </c:pt>
                <c:pt idx="163">
                  <c:v>2.0254629629629629E-3</c:v>
                </c:pt>
                <c:pt idx="164">
                  <c:v>1.9097222222222222E-3</c:v>
                </c:pt>
                <c:pt idx="165">
                  <c:v>2.1643518518518518E-3</c:v>
                </c:pt>
                <c:pt idx="166">
                  <c:v>2.1296296296296298E-3</c:v>
                </c:pt>
                <c:pt idx="167">
                  <c:v>2.0023148148148148E-3</c:v>
                </c:pt>
                <c:pt idx="168">
                  <c:v>2.2106481481481478E-3</c:v>
                </c:pt>
                <c:pt idx="169">
                  <c:v>2.1064814814814813E-3</c:v>
                </c:pt>
                <c:pt idx="170">
                  <c:v>2.1759259259259258E-3</c:v>
                </c:pt>
                <c:pt idx="171">
                  <c:v>2.9398148148148148E-3</c:v>
                </c:pt>
                <c:pt idx="172">
                  <c:v>1.6550925925925926E-3</c:v>
                </c:pt>
                <c:pt idx="173">
                  <c:v>1.736111111111111E-3</c:v>
                </c:pt>
                <c:pt idx="174">
                  <c:v>2.1412037037037038E-3</c:v>
                </c:pt>
                <c:pt idx="175">
                  <c:v>2.1874999999999998E-3</c:v>
                </c:pt>
                <c:pt idx="176">
                  <c:v>2.2685185185185182E-3</c:v>
                </c:pt>
                <c:pt idx="177">
                  <c:v>1.9560185185185184E-3</c:v>
                </c:pt>
                <c:pt idx="178">
                  <c:v>1.9097222222222222E-3</c:v>
                </c:pt>
                <c:pt idx="179">
                  <c:v>2.3495370370370371E-3</c:v>
                </c:pt>
                <c:pt idx="180">
                  <c:v>2.4189814814814816E-3</c:v>
                </c:pt>
                <c:pt idx="181">
                  <c:v>2.3379629629629631E-3</c:v>
                </c:pt>
                <c:pt idx="182">
                  <c:v>2.5925925925925925E-3</c:v>
                </c:pt>
                <c:pt idx="183">
                  <c:v>2.1990740740740742E-3</c:v>
                </c:pt>
                <c:pt idx="184">
                  <c:v>2.3148148148148151E-3</c:v>
                </c:pt>
                <c:pt idx="185">
                  <c:v>2.3032407407407407E-3</c:v>
                </c:pt>
                <c:pt idx="186">
                  <c:v>2.3726851851851851E-3</c:v>
                </c:pt>
                <c:pt idx="187">
                  <c:v>2.4305555555555556E-3</c:v>
                </c:pt>
                <c:pt idx="188">
                  <c:v>4.1898148148148146E-3</c:v>
                </c:pt>
                <c:pt idx="189">
                  <c:v>3.5879629629629629E-3</c:v>
                </c:pt>
                <c:pt idx="190">
                  <c:v>2.4537037037037036E-3</c:v>
                </c:pt>
                <c:pt idx="191">
                  <c:v>2.0717592592592593E-3</c:v>
                </c:pt>
                <c:pt idx="192">
                  <c:v>1.9444444444444442E-3</c:v>
                </c:pt>
                <c:pt idx="193">
                  <c:v>2.2569444444444447E-3</c:v>
                </c:pt>
                <c:pt idx="194">
                  <c:v>2.1527777777777778E-3</c:v>
                </c:pt>
                <c:pt idx="195">
                  <c:v>2.3958333333333336E-3</c:v>
                </c:pt>
                <c:pt idx="196">
                  <c:v>2.2222222222222222E-3</c:v>
                </c:pt>
                <c:pt idx="197">
                  <c:v>2.1874999999999998E-3</c:v>
                </c:pt>
                <c:pt idx="198">
                  <c:v>2.2800925925925927E-3</c:v>
                </c:pt>
                <c:pt idx="199">
                  <c:v>2.8472222222222219E-3</c:v>
                </c:pt>
                <c:pt idx="200">
                  <c:v>2.1990740740740742E-3</c:v>
                </c:pt>
                <c:pt idx="201">
                  <c:v>2.4537037037037036E-3</c:v>
                </c:pt>
                <c:pt idx="202">
                  <c:v>2.4421296296296296E-3</c:v>
                </c:pt>
                <c:pt idx="203">
                  <c:v>2.488425925925926E-3</c:v>
                </c:pt>
                <c:pt idx="204">
                  <c:v>2.5810185185185185E-3</c:v>
                </c:pt>
                <c:pt idx="205">
                  <c:v>2.8356481481481479E-3</c:v>
                </c:pt>
              </c:numCache>
            </c:numRef>
          </c:val>
        </c:ser>
        <c:ser>
          <c:idx val="2"/>
          <c:order val="2"/>
          <c:tx>
            <c:v>Min</c:v>
          </c:tx>
          <c:spPr>
            <a:solidFill>
              <a:srgbClr val="00B0F0"/>
            </a:solidFill>
            <a:ln w="25400">
              <a:noFill/>
            </a:ln>
            <a:effectLst/>
          </c:spPr>
          <c:invertIfNegative val="0"/>
          <c:dLbls>
            <c:numFmt formatCode="[m]:ss\ &quot;min&quot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[0]!split.time.min.data</c:f>
              <c:numCache>
                <c:formatCode>[mm]:ss</c:formatCode>
                <c:ptCount val="20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1.1689814814814816E-3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</c:numCache>
            </c:numRef>
          </c:val>
        </c:ser>
        <c:ser>
          <c:idx val="3"/>
          <c:order val="3"/>
          <c:tx>
            <c:v>Max</c:v>
          </c:tx>
          <c:spPr>
            <a:solidFill>
              <a:schemeClr val="accent2"/>
            </a:solidFill>
            <a:ln w="25400">
              <a:noFill/>
            </a:ln>
            <a:effectLst/>
          </c:spPr>
          <c:invertIfNegative val="0"/>
          <c:dLbls>
            <c:numFmt formatCode="[m]:ss\ &quot;min&quot;;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[0]!split.time.max.data</c:f>
              <c:numCache>
                <c:formatCode>[mm]:ss</c:formatCode>
                <c:ptCount val="20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7.9166666666666673E-3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831335984"/>
        <c:axId val="831336544"/>
      </c:barChart>
      <c:scatterChart>
        <c:scatterStyle val="lineMarker"/>
        <c:varyColors val="0"/>
        <c:ser>
          <c:idx val="1"/>
          <c:order val="1"/>
          <c:tx>
            <c:v>Error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xVal>
            <c:numRef>
              <c:f>Data!$AW$6</c:f>
              <c:numCache>
                <c:formatCode>General</c:formatCode>
                <c:ptCount val="1"/>
              </c:numCache>
            </c:numRef>
          </c:xVal>
          <c:yVal>
            <c:numRef>
              <c:f>Data!$AW$8</c:f>
              <c:numCache>
                <c:formatCode>General</c:formatCode>
                <c:ptCount val="1"/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31335984"/>
        <c:axId val="831336544"/>
      </c:scatterChart>
      <c:catAx>
        <c:axId val="831335984"/>
        <c:scaling>
          <c:orientation val="minMax"/>
        </c:scaling>
        <c:delete val="1"/>
        <c:axPos val="b"/>
        <c:majorTickMark val="out"/>
        <c:minorTickMark val="none"/>
        <c:tickLblPos val="nextTo"/>
        <c:crossAx val="831336544"/>
        <c:crosses val="autoZero"/>
        <c:auto val="1"/>
        <c:lblAlgn val="ctr"/>
        <c:lblOffset val="100"/>
        <c:noMultiLvlLbl val="0"/>
      </c:catAx>
      <c:valAx>
        <c:axId val="83133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[mm]:ss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1335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85473411154345E-2"/>
          <c:y val="0.14666666666666667"/>
          <c:w val="0.86553938539783692"/>
          <c:h val="0.59340604646641393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Data!$F$2</c:f>
              <c:strCache>
                <c:ptCount val="1"/>
                <c:pt idx="0">
                  <c:v>Speed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Data!$J$3:$J$208</c:f>
              <c:numCache>
                <c:formatCode>h:mm:ss</c:formatCode>
                <c:ptCount val="206"/>
                <c:pt idx="0">
                  <c:v>1.9097222222222222E-3</c:v>
                </c:pt>
                <c:pt idx="1">
                  <c:v>3.9467592592592592E-3</c:v>
                </c:pt>
                <c:pt idx="2">
                  <c:v>6.5856481481481478E-3</c:v>
                </c:pt>
                <c:pt idx="3">
                  <c:v>8.3333333333333332E-3</c:v>
                </c:pt>
                <c:pt idx="4">
                  <c:v>1.03125E-2</c:v>
                </c:pt>
                <c:pt idx="5">
                  <c:v>1.2199074074074074E-2</c:v>
                </c:pt>
                <c:pt idx="6">
                  <c:v>1.4756944444444444E-2</c:v>
                </c:pt>
                <c:pt idx="7">
                  <c:v>1.6701388888888887E-2</c:v>
                </c:pt>
                <c:pt idx="8">
                  <c:v>1.8668981481481481E-2</c:v>
                </c:pt>
                <c:pt idx="9">
                  <c:v>2.0659722222222222E-2</c:v>
                </c:pt>
                <c:pt idx="10">
                  <c:v>2.3009259259259257E-2</c:v>
                </c:pt>
                <c:pt idx="11">
                  <c:v>2.5162037037037035E-2</c:v>
                </c:pt>
                <c:pt idx="12">
                  <c:v>2.7673611111111107E-2</c:v>
                </c:pt>
                <c:pt idx="13">
                  <c:v>3.0231481481481477E-2</c:v>
                </c:pt>
                <c:pt idx="14">
                  <c:v>3.3541666666666664E-2</c:v>
                </c:pt>
                <c:pt idx="15">
                  <c:v>3.5208333333333328E-2</c:v>
                </c:pt>
                <c:pt idx="16">
                  <c:v>3.7245370370370366E-2</c:v>
                </c:pt>
                <c:pt idx="17">
                  <c:v>4.0243055555555553E-2</c:v>
                </c:pt>
                <c:pt idx="18">
                  <c:v>4.299768518518518E-2</c:v>
                </c:pt>
                <c:pt idx="19">
                  <c:v>4.4733796296296292E-2</c:v>
                </c:pt>
                <c:pt idx="20">
                  <c:v>4.6620370370370368E-2</c:v>
                </c:pt>
                <c:pt idx="21">
                  <c:v>4.8541666666666664E-2</c:v>
                </c:pt>
                <c:pt idx="22">
                  <c:v>5.0439814814814812E-2</c:v>
                </c:pt>
                <c:pt idx="23">
                  <c:v>5.2511574074074072E-2</c:v>
                </c:pt>
                <c:pt idx="24">
                  <c:v>5.4594907407407404E-2</c:v>
                </c:pt>
                <c:pt idx="25">
                  <c:v>5.917824074074074E-2</c:v>
                </c:pt>
                <c:pt idx="26">
                  <c:v>6.1550925925925926E-2</c:v>
                </c:pt>
                <c:pt idx="27">
                  <c:v>6.3055555555555559E-2</c:v>
                </c:pt>
                <c:pt idx="28">
                  <c:v>6.4861111111111119E-2</c:v>
                </c:pt>
                <c:pt idx="29">
                  <c:v>7.0520833333333338E-2</c:v>
                </c:pt>
                <c:pt idx="30">
                  <c:v>7.2604166666666678E-2</c:v>
                </c:pt>
                <c:pt idx="31">
                  <c:v>7.4826388888888901E-2</c:v>
                </c:pt>
                <c:pt idx="32">
                  <c:v>7.6875000000000013E-2</c:v>
                </c:pt>
                <c:pt idx="33">
                  <c:v>7.8935185185185192E-2</c:v>
                </c:pt>
                <c:pt idx="34">
                  <c:v>8.0937500000000009E-2</c:v>
                </c:pt>
                <c:pt idx="35">
                  <c:v>8.2997685185185188E-2</c:v>
                </c:pt>
                <c:pt idx="36">
                  <c:v>8.6412037037037037E-2</c:v>
                </c:pt>
                <c:pt idx="37">
                  <c:v>8.8310185185185186E-2</c:v>
                </c:pt>
                <c:pt idx="38">
                  <c:v>9.0173611111111107E-2</c:v>
                </c:pt>
                <c:pt idx="39">
                  <c:v>9.211805555555555E-2</c:v>
                </c:pt>
                <c:pt idx="40">
                  <c:v>9.4375000000000001E-2</c:v>
                </c:pt>
                <c:pt idx="41">
                  <c:v>9.8541666666666666E-2</c:v>
                </c:pt>
                <c:pt idx="42">
                  <c:v>0.10099537037037037</c:v>
                </c:pt>
                <c:pt idx="43">
                  <c:v>0.10318287037037037</c:v>
                </c:pt>
                <c:pt idx="44">
                  <c:v>0.10563657407407408</c:v>
                </c:pt>
                <c:pt idx="45">
                  <c:v>0.10892361111111111</c:v>
                </c:pt>
                <c:pt idx="46">
                  <c:v>0.11077546296296296</c:v>
                </c:pt>
                <c:pt idx="47">
                  <c:v>0.11265046296296297</c:v>
                </c:pt>
                <c:pt idx="48">
                  <c:v>0.11462962962962964</c:v>
                </c:pt>
                <c:pt idx="49">
                  <c:v>0.11679398148148148</c:v>
                </c:pt>
                <c:pt idx="50">
                  <c:v>0.11893518518518519</c:v>
                </c:pt>
                <c:pt idx="51">
                  <c:v>0.1209375</c:v>
                </c:pt>
                <c:pt idx="52">
                  <c:v>0.12313657407407408</c:v>
                </c:pt>
                <c:pt idx="53">
                  <c:v>0.12503472222222223</c:v>
                </c:pt>
                <c:pt idx="54">
                  <c:v>0.12714120370370371</c:v>
                </c:pt>
                <c:pt idx="55">
                  <c:v>0.12916666666666668</c:v>
                </c:pt>
                <c:pt idx="56">
                  <c:v>0.13517361111111112</c:v>
                </c:pt>
                <c:pt idx="57">
                  <c:v>0.13740740740740742</c:v>
                </c:pt>
                <c:pt idx="58">
                  <c:v>0.14015046296296299</c:v>
                </c:pt>
                <c:pt idx="59">
                  <c:v>0.14267361111111113</c:v>
                </c:pt>
                <c:pt idx="60">
                  <c:v>0.14824074074074076</c:v>
                </c:pt>
                <c:pt idx="61">
                  <c:v>0.15034722222222224</c:v>
                </c:pt>
                <c:pt idx="62">
                  <c:v>0.1529513888888889</c:v>
                </c:pt>
                <c:pt idx="63">
                  <c:v>0.15557870370370372</c:v>
                </c:pt>
                <c:pt idx="64">
                  <c:v>0.1582175925925926</c:v>
                </c:pt>
                <c:pt idx="65">
                  <c:v>0.16</c:v>
                </c:pt>
                <c:pt idx="66">
                  <c:v>0.16415509259259259</c:v>
                </c:pt>
                <c:pt idx="67">
                  <c:v>0.16638888888888889</c:v>
                </c:pt>
                <c:pt idx="68">
                  <c:v>0.16858796296296297</c:v>
                </c:pt>
                <c:pt idx="69">
                  <c:v>0.17079861111111111</c:v>
                </c:pt>
                <c:pt idx="70">
                  <c:v>0.17320601851851852</c:v>
                </c:pt>
                <c:pt idx="71">
                  <c:v>0.17570601851851853</c:v>
                </c:pt>
                <c:pt idx="72">
                  <c:v>0.17858796296296298</c:v>
                </c:pt>
                <c:pt idx="73">
                  <c:v>0.1821527777777778</c:v>
                </c:pt>
                <c:pt idx="74">
                  <c:v>0.18440972222222224</c:v>
                </c:pt>
                <c:pt idx="75">
                  <c:v>0.18668981481481484</c:v>
                </c:pt>
                <c:pt idx="76">
                  <c:v>0.18937500000000002</c:v>
                </c:pt>
                <c:pt idx="77">
                  <c:v>0.19729166666666667</c:v>
                </c:pt>
                <c:pt idx="78">
                  <c:v>0.19989583333333333</c:v>
                </c:pt>
                <c:pt idx="79">
                  <c:v>0.20241898148148146</c:v>
                </c:pt>
                <c:pt idx="80">
                  <c:v>0.20465277777777777</c:v>
                </c:pt>
                <c:pt idx="81">
                  <c:v>0.2071759259259259</c:v>
                </c:pt>
                <c:pt idx="82">
                  <c:v>0.21140046296296294</c:v>
                </c:pt>
                <c:pt idx="83">
                  <c:v>0.21402777777777776</c:v>
                </c:pt>
                <c:pt idx="84">
                  <c:v>0.21672453703703701</c:v>
                </c:pt>
                <c:pt idx="85">
                  <c:v>0.21940972222222219</c:v>
                </c:pt>
                <c:pt idx="86">
                  <c:v>0.22247685185185181</c:v>
                </c:pt>
                <c:pt idx="87">
                  <c:v>0.22519675925925922</c:v>
                </c:pt>
                <c:pt idx="88">
                  <c:v>0.22822916666666662</c:v>
                </c:pt>
                <c:pt idx="89">
                  <c:v>0.23049768518518515</c:v>
                </c:pt>
                <c:pt idx="90">
                  <c:v>0.23302083333333329</c:v>
                </c:pt>
                <c:pt idx="91">
                  <c:v>0.23593749999999997</c:v>
                </c:pt>
                <c:pt idx="92">
                  <c:v>0.23870370370370367</c:v>
                </c:pt>
                <c:pt idx="93">
                  <c:v>0.24146990740740737</c:v>
                </c:pt>
                <c:pt idx="94">
                  <c:v>0.24490740740740738</c:v>
                </c:pt>
                <c:pt idx="95">
                  <c:v>0.24777777777777776</c:v>
                </c:pt>
                <c:pt idx="96">
                  <c:v>0.25061342592592589</c:v>
                </c:pt>
                <c:pt idx="97">
                  <c:v>0.25348379629629625</c:v>
                </c:pt>
                <c:pt idx="98">
                  <c:v>0.25633101851851847</c:v>
                </c:pt>
                <c:pt idx="99">
                  <c:v>0.25921296296296292</c:v>
                </c:pt>
                <c:pt idx="100">
                  <c:v>0.26209490740740737</c:v>
                </c:pt>
                <c:pt idx="101">
                  <c:v>0.26509259259259255</c:v>
                </c:pt>
                <c:pt idx="102">
                  <c:v>0.26822916666666663</c:v>
                </c:pt>
                <c:pt idx="103">
                  <c:v>0.27206018518518515</c:v>
                </c:pt>
                <c:pt idx="104">
                  <c:v>0.27503472222222219</c:v>
                </c:pt>
                <c:pt idx="105">
                  <c:v>0.27755787037037033</c:v>
                </c:pt>
                <c:pt idx="106">
                  <c:v>0.2810185185185185</c:v>
                </c:pt>
                <c:pt idx="107">
                  <c:v>0.28486111111111112</c:v>
                </c:pt>
                <c:pt idx="108">
                  <c:v>0.2887615740740741</c:v>
                </c:pt>
                <c:pt idx="109">
                  <c:v>0.29222222222222227</c:v>
                </c:pt>
                <c:pt idx="110">
                  <c:v>0.29563657407407412</c:v>
                </c:pt>
                <c:pt idx="111">
                  <c:v>0.29754629629629636</c:v>
                </c:pt>
                <c:pt idx="112">
                  <c:v>0.29995370370370378</c:v>
                </c:pt>
                <c:pt idx="113">
                  <c:v>0.30263888888888896</c:v>
                </c:pt>
                <c:pt idx="114">
                  <c:v>0.30570601851851859</c:v>
                </c:pt>
                <c:pt idx="115">
                  <c:v>0.30953703703703711</c:v>
                </c:pt>
                <c:pt idx="116">
                  <c:v>0.31206018518518525</c:v>
                </c:pt>
                <c:pt idx="117">
                  <c:v>0.31547453703703709</c:v>
                </c:pt>
                <c:pt idx="118">
                  <c:v>0.31809027777777782</c:v>
                </c:pt>
                <c:pt idx="119">
                  <c:v>0.32063657407407409</c:v>
                </c:pt>
                <c:pt idx="120">
                  <c:v>0.32248842592592591</c:v>
                </c:pt>
                <c:pt idx="121">
                  <c:v>0.32400462962962961</c:v>
                </c:pt>
                <c:pt idx="122">
                  <c:v>0.32568287037037036</c:v>
                </c:pt>
                <c:pt idx="123">
                  <c:v>0.32768518518518519</c:v>
                </c:pt>
                <c:pt idx="124">
                  <c:v>0.33042824074074073</c:v>
                </c:pt>
                <c:pt idx="125">
                  <c:v>0.33276620370370369</c:v>
                </c:pt>
                <c:pt idx="126">
                  <c:v>0.33459490740740738</c:v>
                </c:pt>
                <c:pt idx="127">
                  <c:v>0.33576388888888886</c:v>
                </c:pt>
                <c:pt idx="128">
                  <c:v>0.3369907407407407</c:v>
                </c:pt>
                <c:pt idx="129">
                  <c:v>0.33829861111111109</c:v>
                </c:pt>
                <c:pt idx="130">
                  <c:v>0.34027777777777773</c:v>
                </c:pt>
                <c:pt idx="131">
                  <c:v>0.34217592592592588</c:v>
                </c:pt>
                <c:pt idx="132">
                  <c:v>0.34387731481481476</c:v>
                </c:pt>
                <c:pt idx="133">
                  <c:v>0.34550925925925918</c:v>
                </c:pt>
                <c:pt idx="134">
                  <c:v>0.3473726851851851</c:v>
                </c:pt>
                <c:pt idx="135">
                  <c:v>0.34929398148148139</c:v>
                </c:pt>
                <c:pt idx="136">
                  <c:v>0.35086805555555545</c:v>
                </c:pt>
                <c:pt idx="137">
                  <c:v>0.35305555555555546</c:v>
                </c:pt>
                <c:pt idx="138">
                  <c:v>0.35504629629629619</c:v>
                </c:pt>
                <c:pt idx="139">
                  <c:v>0.35680555555555543</c:v>
                </c:pt>
                <c:pt idx="140">
                  <c:v>0.35865740740740726</c:v>
                </c:pt>
                <c:pt idx="141">
                  <c:v>0.36059027777777763</c:v>
                </c:pt>
                <c:pt idx="142">
                  <c:v>0.36271990740740728</c:v>
                </c:pt>
                <c:pt idx="143">
                  <c:v>0.36474537037037025</c:v>
                </c:pt>
                <c:pt idx="144">
                  <c:v>0.36672453703703689</c:v>
                </c:pt>
                <c:pt idx="145">
                  <c:v>0.36866898148148136</c:v>
                </c:pt>
                <c:pt idx="146">
                  <c:v>0.37104166666666655</c:v>
                </c:pt>
                <c:pt idx="147">
                  <c:v>0.37296296296296283</c:v>
                </c:pt>
                <c:pt idx="148">
                  <c:v>0.37465277777777767</c:v>
                </c:pt>
                <c:pt idx="149">
                  <c:v>0.37707175925925918</c:v>
                </c:pt>
                <c:pt idx="150">
                  <c:v>0.37874999999999992</c:v>
                </c:pt>
                <c:pt idx="151">
                  <c:v>0.38071759259259252</c:v>
                </c:pt>
                <c:pt idx="152">
                  <c:v>0.38291666666666657</c:v>
                </c:pt>
                <c:pt idx="153">
                  <c:v>0.38479166666666659</c:v>
                </c:pt>
                <c:pt idx="154">
                  <c:v>0.38665509259259251</c:v>
                </c:pt>
                <c:pt idx="155">
                  <c:v>0.38881944444444438</c:v>
                </c:pt>
                <c:pt idx="156">
                  <c:v>0.39086805555555548</c:v>
                </c:pt>
                <c:pt idx="157">
                  <c:v>0.39258101851851845</c:v>
                </c:pt>
                <c:pt idx="158">
                  <c:v>0.39490740740740732</c:v>
                </c:pt>
                <c:pt idx="159">
                  <c:v>0.39666666666666656</c:v>
                </c:pt>
                <c:pt idx="160">
                  <c:v>0.39858796296296284</c:v>
                </c:pt>
                <c:pt idx="161">
                  <c:v>0.4006944444444443</c:v>
                </c:pt>
                <c:pt idx="162">
                  <c:v>0.40265046296296281</c:v>
                </c:pt>
                <c:pt idx="163">
                  <c:v>0.40467592592592577</c:v>
                </c:pt>
                <c:pt idx="164">
                  <c:v>0.40658564814814802</c:v>
                </c:pt>
                <c:pt idx="165">
                  <c:v>0.40874999999999989</c:v>
                </c:pt>
                <c:pt idx="166">
                  <c:v>0.41087962962962954</c:v>
                </c:pt>
                <c:pt idx="167">
                  <c:v>0.41288194444444437</c:v>
                </c:pt>
                <c:pt idx="168">
                  <c:v>0.41509259259259251</c:v>
                </c:pt>
                <c:pt idx="169">
                  <c:v>0.41719907407407397</c:v>
                </c:pt>
                <c:pt idx="170">
                  <c:v>0.41937499999999989</c:v>
                </c:pt>
                <c:pt idx="171">
                  <c:v>0.4223148148148147</c:v>
                </c:pt>
                <c:pt idx="172">
                  <c:v>0.42396990740740731</c:v>
                </c:pt>
                <c:pt idx="173">
                  <c:v>0.42570601851851841</c:v>
                </c:pt>
                <c:pt idx="174">
                  <c:v>0.4278472222222221</c:v>
                </c:pt>
                <c:pt idx="175">
                  <c:v>0.43003472222222211</c:v>
                </c:pt>
                <c:pt idx="176">
                  <c:v>0.43230324074074061</c:v>
                </c:pt>
                <c:pt idx="177">
                  <c:v>0.43425925925925912</c:v>
                </c:pt>
                <c:pt idx="178">
                  <c:v>0.43616898148148137</c:v>
                </c:pt>
                <c:pt idx="179">
                  <c:v>0.43851851851851842</c:v>
                </c:pt>
                <c:pt idx="180">
                  <c:v>0.44093749999999993</c:v>
                </c:pt>
                <c:pt idx="181">
                  <c:v>0.44327546296296289</c:v>
                </c:pt>
                <c:pt idx="182">
                  <c:v>0.44586805555555548</c:v>
                </c:pt>
                <c:pt idx="183">
                  <c:v>0.44806712962962952</c:v>
                </c:pt>
                <c:pt idx="184">
                  <c:v>0.45038194444444435</c:v>
                </c:pt>
                <c:pt idx="185">
                  <c:v>0.45268518518518508</c:v>
                </c:pt>
                <c:pt idx="186">
                  <c:v>0.45505787037037027</c:v>
                </c:pt>
                <c:pt idx="187">
                  <c:v>0.45748842592592581</c:v>
                </c:pt>
                <c:pt idx="188">
                  <c:v>0.46167824074074065</c:v>
                </c:pt>
                <c:pt idx="189">
                  <c:v>0.46526620370370364</c:v>
                </c:pt>
                <c:pt idx="190">
                  <c:v>0.46771990740740732</c:v>
                </c:pt>
                <c:pt idx="191">
                  <c:v>0.46979166666666661</c:v>
                </c:pt>
                <c:pt idx="192">
                  <c:v>0.47173611111111108</c:v>
                </c:pt>
                <c:pt idx="193">
                  <c:v>0.47399305555555554</c:v>
                </c:pt>
                <c:pt idx="194">
                  <c:v>0.47614583333333332</c:v>
                </c:pt>
                <c:pt idx="195">
                  <c:v>0.47854166666666664</c:v>
                </c:pt>
                <c:pt idx="196">
                  <c:v>0.48076388888888888</c:v>
                </c:pt>
                <c:pt idx="197">
                  <c:v>0.48295138888888889</c:v>
                </c:pt>
                <c:pt idx="198">
                  <c:v>0.48523148148148149</c:v>
                </c:pt>
                <c:pt idx="199">
                  <c:v>0.48807870370370371</c:v>
                </c:pt>
                <c:pt idx="200">
                  <c:v>0.49027777777777776</c:v>
                </c:pt>
                <c:pt idx="201">
                  <c:v>0.49273148148148144</c:v>
                </c:pt>
                <c:pt idx="202">
                  <c:v>0.49517361111111108</c:v>
                </c:pt>
                <c:pt idx="203">
                  <c:v>0.49766203703703699</c:v>
                </c:pt>
                <c:pt idx="204">
                  <c:v>0.50024305555555548</c:v>
                </c:pt>
                <c:pt idx="205">
                  <c:v>0.50307870370370367</c:v>
                </c:pt>
              </c:numCache>
            </c:numRef>
          </c:xVal>
          <c:yVal>
            <c:numRef>
              <c:f>Data!$F$3:$F$208</c:f>
              <c:numCache>
                <c:formatCode>0</c:formatCode>
                <c:ptCount val="206"/>
                <c:pt idx="0">
                  <c:v>21.7</c:v>
                </c:pt>
                <c:pt idx="1">
                  <c:v>20.3</c:v>
                </c:pt>
                <c:pt idx="2">
                  <c:v>15.6</c:v>
                </c:pt>
                <c:pt idx="3">
                  <c:v>23.7</c:v>
                </c:pt>
                <c:pt idx="4">
                  <c:v>21</c:v>
                </c:pt>
                <c:pt idx="5">
                  <c:v>21.9</c:v>
                </c:pt>
                <c:pt idx="6">
                  <c:v>16.100000000000001</c:v>
                </c:pt>
                <c:pt idx="7">
                  <c:v>21.2</c:v>
                </c:pt>
                <c:pt idx="8">
                  <c:v>20.9</c:v>
                </c:pt>
                <c:pt idx="9">
                  <c:v>20.9</c:v>
                </c:pt>
                <c:pt idx="10">
                  <c:v>17.600000000000001</c:v>
                </c:pt>
                <c:pt idx="11">
                  <c:v>19.2</c:v>
                </c:pt>
                <c:pt idx="12">
                  <c:v>16.399999999999999</c:v>
                </c:pt>
                <c:pt idx="13">
                  <c:v>16.2</c:v>
                </c:pt>
                <c:pt idx="14">
                  <c:v>12.5</c:v>
                </c:pt>
                <c:pt idx="15">
                  <c:v>24.8</c:v>
                </c:pt>
                <c:pt idx="16">
                  <c:v>20.3</c:v>
                </c:pt>
                <c:pt idx="17">
                  <c:v>13.8</c:v>
                </c:pt>
                <c:pt idx="18">
                  <c:v>15</c:v>
                </c:pt>
                <c:pt idx="19">
                  <c:v>23.8</c:v>
                </c:pt>
                <c:pt idx="20">
                  <c:v>21.8</c:v>
                </c:pt>
                <c:pt idx="21">
                  <c:v>21.4</c:v>
                </c:pt>
                <c:pt idx="22">
                  <c:v>21.7</c:v>
                </c:pt>
                <c:pt idx="23">
                  <c:v>20</c:v>
                </c:pt>
                <c:pt idx="24">
                  <c:v>19.8</c:v>
                </c:pt>
                <c:pt idx="25">
                  <c:v>9</c:v>
                </c:pt>
                <c:pt idx="26">
                  <c:v>17.5</c:v>
                </c:pt>
                <c:pt idx="27">
                  <c:v>27.6</c:v>
                </c:pt>
                <c:pt idx="28">
                  <c:v>22.9</c:v>
                </c:pt>
                <c:pt idx="29">
                  <c:v>7.3</c:v>
                </c:pt>
                <c:pt idx="30">
                  <c:v>19.7</c:v>
                </c:pt>
                <c:pt idx="31">
                  <c:v>18.5</c:v>
                </c:pt>
                <c:pt idx="32">
                  <c:v>20.2</c:v>
                </c:pt>
                <c:pt idx="33">
                  <c:v>20.2</c:v>
                </c:pt>
                <c:pt idx="34">
                  <c:v>20.7</c:v>
                </c:pt>
                <c:pt idx="35">
                  <c:v>20.100000000000001</c:v>
                </c:pt>
                <c:pt idx="36">
                  <c:v>12.1</c:v>
                </c:pt>
                <c:pt idx="37">
                  <c:v>21.9</c:v>
                </c:pt>
                <c:pt idx="38">
                  <c:v>22.1</c:v>
                </c:pt>
                <c:pt idx="39">
                  <c:v>21.3</c:v>
                </c:pt>
                <c:pt idx="40">
                  <c:v>18.2</c:v>
                </c:pt>
                <c:pt idx="41">
                  <c:v>10</c:v>
                </c:pt>
                <c:pt idx="42">
                  <c:v>16.899999999999999</c:v>
                </c:pt>
                <c:pt idx="43">
                  <c:v>19</c:v>
                </c:pt>
                <c:pt idx="44">
                  <c:v>16.8</c:v>
                </c:pt>
                <c:pt idx="45">
                  <c:v>12.6</c:v>
                </c:pt>
                <c:pt idx="46">
                  <c:v>22.5</c:v>
                </c:pt>
                <c:pt idx="47">
                  <c:v>22</c:v>
                </c:pt>
                <c:pt idx="48">
                  <c:v>20.8</c:v>
                </c:pt>
                <c:pt idx="49">
                  <c:v>19.100000000000001</c:v>
                </c:pt>
                <c:pt idx="50">
                  <c:v>19.3</c:v>
                </c:pt>
                <c:pt idx="51">
                  <c:v>20.7</c:v>
                </c:pt>
                <c:pt idx="52">
                  <c:v>18.899999999999999</c:v>
                </c:pt>
                <c:pt idx="53">
                  <c:v>21.7</c:v>
                </c:pt>
                <c:pt idx="54">
                  <c:v>19.7</c:v>
                </c:pt>
                <c:pt idx="55">
                  <c:v>20.399999999999999</c:v>
                </c:pt>
                <c:pt idx="56">
                  <c:v>6.9</c:v>
                </c:pt>
                <c:pt idx="57">
                  <c:v>18.5</c:v>
                </c:pt>
                <c:pt idx="58">
                  <c:v>15</c:v>
                </c:pt>
                <c:pt idx="59">
                  <c:v>16.5</c:v>
                </c:pt>
                <c:pt idx="60">
                  <c:v>7.5</c:v>
                </c:pt>
                <c:pt idx="61">
                  <c:v>19.600000000000001</c:v>
                </c:pt>
                <c:pt idx="62">
                  <c:v>15.8</c:v>
                </c:pt>
                <c:pt idx="63">
                  <c:v>15.8</c:v>
                </c:pt>
                <c:pt idx="64">
                  <c:v>15.7</c:v>
                </c:pt>
                <c:pt idx="65">
                  <c:v>23.2</c:v>
                </c:pt>
                <c:pt idx="66">
                  <c:v>10</c:v>
                </c:pt>
                <c:pt idx="67">
                  <c:v>18.5</c:v>
                </c:pt>
                <c:pt idx="68">
                  <c:v>18.7</c:v>
                </c:pt>
                <c:pt idx="69">
                  <c:v>18.7</c:v>
                </c:pt>
                <c:pt idx="70">
                  <c:v>17.100000000000001</c:v>
                </c:pt>
                <c:pt idx="71">
                  <c:v>16.600000000000001</c:v>
                </c:pt>
                <c:pt idx="72">
                  <c:v>14.4</c:v>
                </c:pt>
                <c:pt idx="73">
                  <c:v>11.6</c:v>
                </c:pt>
                <c:pt idx="74">
                  <c:v>18.399999999999999</c:v>
                </c:pt>
                <c:pt idx="75">
                  <c:v>18.100000000000001</c:v>
                </c:pt>
                <c:pt idx="76">
                  <c:v>15.3</c:v>
                </c:pt>
                <c:pt idx="77">
                  <c:v>5.2</c:v>
                </c:pt>
                <c:pt idx="78">
                  <c:v>15.9</c:v>
                </c:pt>
                <c:pt idx="79">
                  <c:v>16.3</c:v>
                </c:pt>
                <c:pt idx="80">
                  <c:v>18.600000000000001</c:v>
                </c:pt>
                <c:pt idx="81">
                  <c:v>16.399999999999999</c:v>
                </c:pt>
                <c:pt idx="82">
                  <c:v>9.8000000000000007</c:v>
                </c:pt>
                <c:pt idx="83">
                  <c:v>15.8</c:v>
                </c:pt>
                <c:pt idx="84">
                  <c:v>15.3</c:v>
                </c:pt>
                <c:pt idx="85">
                  <c:v>15.5</c:v>
                </c:pt>
                <c:pt idx="86">
                  <c:v>13.5</c:v>
                </c:pt>
                <c:pt idx="87">
                  <c:v>15.2</c:v>
                </c:pt>
                <c:pt idx="88">
                  <c:v>13.7</c:v>
                </c:pt>
                <c:pt idx="89">
                  <c:v>18.100000000000001</c:v>
                </c:pt>
                <c:pt idx="90">
                  <c:v>16.399999999999999</c:v>
                </c:pt>
                <c:pt idx="91">
                  <c:v>14.2</c:v>
                </c:pt>
                <c:pt idx="92">
                  <c:v>14.9</c:v>
                </c:pt>
                <c:pt idx="93">
                  <c:v>14.9</c:v>
                </c:pt>
                <c:pt idx="94">
                  <c:v>12.1</c:v>
                </c:pt>
                <c:pt idx="95">
                  <c:v>14.4</c:v>
                </c:pt>
                <c:pt idx="96">
                  <c:v>14.5</c:v>
                </c:pt>
                <c:pt idx="97">
                  <c:v>14.5</c:v>
                </c:pt>
                <c:pt idx="98">
                  <c:v>14.5</c:v>
                </c:pt>
                <c:pt idx="99">
                  <c:v>14.4</c:v>
                </c:pt>
                <c:pt idx="100">
                  <c:v>14.4</c:v>
                </c:pt>
                <c:pt idx="101">
                  <c:v>13.8</c:v>
                </c:pt>
                <c:pt idx="102">
                  <c:v>13.2</c:v>
                </c:pt>
                <c:pt idx="103">
                  <c:v>10.8</c:v>
                </c:pt>
                <c:pt idx="104">
                  <c:v>13.9</c:v>
                </c:pt>
                <c:pt idx="105">
                  <c:v>16.399999999999999</c:v>
                </c:pt>
                <c:pt idx="106">
                  <c:v>12</c:v>
                </c:pt>
                <c:pt idx="107">
                  <c:v>10.8</c:v>
                </c:pt>
                <c:pt idx="108">
                  <c:v>10.6</c:v>
                </c:pt>
                <c:pt idx="109">
                  <c:v>11.9</c:v>
                </c:pt>
                <c:pt idx="110">
                  <c:v>12.2</c:v>
                </c:pt>
                <c:pt idx="111">
                  <c:v>21.7</c:v>
                </c:pt>
                <c:pt idx="112">
                  <c:v>17.2</c:v>
                </c:pt>
                <c:pt idx="113">
                  <c:v>15.3</c:v>
                </c:pt>
                <c:pt idx="114">
                  <c:v>13.6</c:v>
                </c:pt>
                <c:pt idx="115">
                  <c:v>10.8</c:v>
                </c:pt>
                <c:pt idx="116">
                  <c:v>16.399999999999999</c:v>
                </c:pt>
                <c:pt idx="117">
                  <c:v>12.2</c:v>
                </c:pt>
                <c:pt idx="118">
                  <c:v>15.8</c:v>
                </c:pt>
                <c:pt idx="119">
                  <c:v>16.3</c:v>
                </c:pt>
                <c:pt idx="120">
                  <c:v>22.3</c:v>
                </c:pt>
                <c:pt idx="121">
                  <c:v>27.3</c:v>
                </c:pt>
                <c:pt idx="122">
                  <c:v>24.4</c:v>
                </c:pt>
                <c:pt idx="123">
                  <c:v>20.7</c:v>
                </c:pt>
                <c:pt idx="124">
                  <c:v>15</c:v>
                </c:pt>
                <c:pt idx="125">
                  <c:v>17.7</c:v>
                </c:pt>
                <c:pt idx="126">
                  <c:v>22.6</c:v>
                </c:pt>
                <c:pt idx="127">
                  <c:v>35</c:v>
                </c:pt>
                <c:pt idx="128">
                  <c:v>33.700000000000003</c:v>
                </c:pt>
                <c:pt idx="129">
                  <c:v>31.4</c:v>
                </c:pt>
                <c:pt idx="130">
                  <c:v>20.8</c:v>
                </c:pt>
                <c:pt idx="131">
                  <c:v>21.9</c:v>
                </c:pt>
                <c:pt idx="132">
                  <c:v>24</c:v>
                </c:pt>
                <c:pt idx="133">
                  <c:v>25.4</c:v>
                </c:pt>
                <c:pt idx="134">
                  <c:v>22.1</c:v>
                </c:pt>
                <c:pt idx="135">
                  <c:v>21.6</c:v>
                </c:pt>
                <c:pt idx="136">
                  <c:v>26.1</c:v>
                </c:pt>
                <c:pt idx="137">
                  <c:v>18.899999999999999</c:v>
                </c:pt>
                <c:pt idx="138">
                  <c:v>20.7</c:v>
                </c:pt>
                <c:pt idx="139">
                  <c:v>23.5</c:v>
                </c:pt>
                <c:pt idx="140">
                  <c:v>22.2</c:v>
                </c:pt>
                <c:pt idx="141">
                  <c:v>21.3</c:v>
                </c:pt>
                <c:pt idx="142">
                  <c:v>19.5</c:v>
                </c:pt>
                <c:pt idx="143">
                  <c:v>20.399999999999999</c:v>
                </c:pt>
                <c:pt idx="144">
                  <c:v>20.9</c:v>
                </c:pt>
                <c:pt idx="145">
                  <c:v>21.2</c:v>
                </c:pt>
                <c:pt idx="146">
                  <c:v>17.5</c:v>
                </c:pt>
                <c:pt idx="147">
                  <c:v>21.6</c:v>
                </c:pt>
                <c:pt idx="148">
                  <c:v>24.2</c:v>
                </c:pt>
                <c:pt idx="149">
                  <c:v>17.2</c:v>
                </c:pt>
                <c:pt idx="150">
                  <c:v>24.6</c:v>
                </c:pt>
                <c:pt idx="151">
                  <c:v>21.1</c:v>
                </c:pt>
                <c:pt idx="152">
                  <c:v>18.7</c:v>
                </c:pt>
                <c:pt idx="153">
                  <c:v>22.1</c:v>
                </c:pt>
                <c:pt idx="154">
                  <c:v>22.1</c:v>
                </c:pt>
                <c:pt idx="155">
                  <c:v>19.100000000000001</c:v>
                </c:pt>
                <c:pt idx="156">
                  <c:v>20.100000000000001</c:v>
                </c:pt>
                <c:pt idx="157">
                  <c:v>24.3</c:v>
                </c:pt>
                <c:pt idx="158">
                  <c:v>17.8</c:v>
                </c:pt>
                <c:pt idx="159">
                  <c:v>23.5</c:v>
                </c:pt>
                <c:pt idx="160">
                  <c:v>21.5</c:v>
                </c:pt>
                <c:pt idx="161">
                  <c:v>19.5</c:v>
                </c:pt>
                <c:pt idx="162">
                  <c:v>21</c:v>
                </c:pt>
                <c:pt idx="163">
                  <c:v>20.399999999999999</c:v>
                </c:pt>
                <c:pt idx="164">
                  <c:v>21.7</c:v>
                </c:pt>
                <c:pt idx="165">
                  <c:v>19.100000000000001</c:v>
                </c:pt>
                <c:pt idx="166">
                  <c:v>19.5</c:v>
                </c:pt>
                <c:pt idx="167">
                  <c:v>20.6</c:v>
                </c:pt>
                <c:pt idx="168">
                  <c:v>18.7</c:v>
                </c:pt>
                <c:pt idx="169">
                  <c:v>19.600000000000001</c:v>
                </c:pt>
                <c:pt idx="170">
                  <c:v>19</c:v>
                </c:pt>
                <c:pt idx="171">
                  <c:v>14.1</c:v>
                </c:pt>
                <c:pt idx="172">
                  <c:v>24.9</c:v>
                </c:pt>
                <c:pt idx="173">
                  <c:v>23.6</c:v>
                </c:pt>
                <c:pt idx="174">
                  <c:v>19.3</c:v>
                </c:pt>
                <c:pt idx="175">
                  <c:v>18.899999999999999</c:v>
                </c:pt>
                <c:pt idx="176">
                  <c:v>18.2</c:v>
                </c:pt>
                <c:pt idx="177">
                  <c:v>21</c:v>
                </c:pt>
                <c:pt idx="178">
                  <c:v>21.7</c:v>
                </c:pt>
                <c:pt idx="179">
                  <c:v>17.600000000000001</c:v>
                </c:pt>
                <c:pt idx="180">
                  <c:v>17</c:v>
                </c:pt>
                <c:pt idx="181">
                  <c:v>17.7</c:v>
                </c:pt>
                <c:pt idx="182">
                  <c:v>15.9</c:v>
                </c:pt>
                <c:pt idx="183">
                  <c:v>18.8</c:v>
                </c:pt>
                <c:pt idx="184">
                  <c:v>18</c:v>
                </c:pt>
                <c:pt idx="185">
                  <c:v>17.899999999999999</c:v>
                </c:pt>
                <c:pt idx="186">
                  <c:v>17.399999999999999</c:v>
                </c:pt>
                <c:pt idx="187">
                  <c:v>17.100000000000001</c:v>
                </c:pt>
                <c:pt idx="188">
                  <c:v>9.9</c:v>
                </c:pt>
                <c:pt idx="189">
                  <c:v>11.5</c:v>
                </c:pt>
                <c:pt idx="190">
                  <c:v>16.899999999999999</c:v>
                </c:pt>
                <c:pt idx="191">
                  <c:v>19.899999999999999</c:v>
                </c:pt>
                <c:pt idx="192">
                  <c:v>21.3</c:v>
                </c:pt>
                <c:pt idx="193">
                  <c:v>18.3</c:v>
                </c:pt>
                <c:pt idx="194">
                  <c:v>19.2</c:v>
                </c:pt>
                <c:pt idx="195">
                  <c:v>17.3</c:v>
                </c:pt>
                <c:pt idx="196">
                  <c:v>18.600000000000001</c:v>
                </c:pt>
                <c:pt idx="197">
                  <c:v>18.8</c:v>
                </c:pt>
                <c:pt idx="198">
                  <c:v>18.2</c:v>
                </c:pt>
                <c:pt idx="199">
                  <c:v>14.5</c:v>
                </c:pt>
                <c:pt idx="200">
                  <c:v>18.899999999999999</c:v>
                </c:pt>
                <c:pt idx="201">
                  <c:v>16.899999999999999</c:v>
                </c:pt>
                <c:pt idx="202">
                  <c:v>17</c:v>
                </c:pt>
                <c:pt idx="203">
                  <c:v>16.7</c:v>
                </c:pt>
                <c:pt idx="204">
                  <c:v>16</c:v>
                </c:pt>
                <c:pt idx="205">
                  <c:v>14.6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21978800"/>
        <c:axId val="921977120"/>
      </c:scatterChart>
      <c:valAx>
        <c:axId val="921978800"/>
        <c:scaling>
          <c:orientation val="minMax"/>
          <c:max val="0.50277800000000006"/>
          <c:min val="0"/>
        </c:scaling>
        <c:delete val="1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h:mm" sourceLinked="0"/>
        <c:majorTickMark val="out"/>
        <c:minorTickMark val="none"/>
        <c:tickLblPos val="nextTo"/>
        <c:crossAx val="921977120"/>
        <c:crosses val="autoZero"/>
        <c:crossBetween val="midCat"/>
        <c:majorUnit val="4.1666666600000013E-2"/>
      </c:valAx>
      <c:valAx>
        <c:axId val="92197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9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978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85473411154345E-2"/>
          <c:y val="0.21139158576051778"/>
          <c:w val="0.86553938539783692"/>
          <c:h val="0.5286812934790917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Data!$H$2</c:f>
              <c:strCache>
                <c:ptCount val="1"/>
                <c:pt idx="0">
                  <c:v>Elevation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Data!$J$3:$J$208</c:f>
              <c:numCache>
                <c:formatCode>h:mm:ss</c:formatCode>
                <c:ptCount val="206"/>
                <c:pt idx="0">
                  <c:v>1.9097222222222222E-3</c:v>
                </c:pt>
                <c:pt idx="1">
                  <c:v>3.9467592592592592E-3</c:v>
                </c:pt>
                <c:pt idx="2">
                  <c:v>6.5856481481481478E-3</c:v>
                </c:pt>
                <c:pt idx="3">
                  <c:v>8.3333333333333332E-3</c:v>
                </c:pt>
                <c:pt idx="4">
                  <c:v>1.03125E-2</c:v>
                </c:pt>
                <c:pt idx="5">
                  <c:v>1.2199074074074074E-2</c:v>
                </c:pt>
                <c:pt idx="6">
                  <c:v>1.4756944444444444E-2</c:v>
                </c:pt>
                <c:pt idx="7">
                  <c:v>1.6701388888888887E-2</c:v>
                </c:pt>
                <c:pt idx="8">
                  <c:v>1.8668981481481481E-2</c:v>
                </c:pt>
                <c:pt idx="9">
                  <c:v>2.0659722222222222E-2</c:v>
                </c:pt>
                <c:pt idx="10">
                  <c:v>2.3009259259259257E-2</c:v>
                </c:pt>
                <c:pt idx="11">
                  <c:v>2.5162037037037035E-2</c:v>
                </c:pt>
                <c:pt idx="12">
                  <c:v>2.7673611111111107E-2</c:v>
                </c:pt>
                <c:pt idx="13">
                  <c:v>3.0231481481481477E-2</c:v>
                </c:pt>
                <c:pt idx="14">
                  <c:v>3.3541666666666664E-2</c:v>
                </c:pt>
                <c:pt idx="15">
                  <c:v>3.5208333333333328E-2</c:v>
                </c:pt>
                <c:pt idx="16">
                  <c:v>3.7245370370370366E-2</c:v>
                </c:pt>
                <c:pt idx="17">
                  <c:v>4.0243055555555553E-2</c:v>
                </c:pt>
                <c:pt idx="18">
                  <c:v>4.299768518518518E-2</c:v>
                </c:pt>
                <c:pt idx="19">
                  <c:v>4.4733796296296292E-2</c:v>
                </c:pt>
                <c:pt idx="20">
                  <c:v>4.6620370370370368E-2</c:v>
                </c:pt>
                <c:pt idx="21">
                  <c:v>4.8541666666666664E-2</c:v>
                </c:pt>
                <c:pt idx="22">
                  <c:v>5.0439814814814812E-2</c:v>
                </c:pt>
                <c:pt idx="23">
                  <c:v>5.2511574074074072E-2</c:v>
                </c:pt>
                <c:pt idx="24">
                  <c:v>5.4594907407407404E-2</c:v>
                </c:pt>
                <c:pt idx="25">
                  <c:v>5.917824074074074E-2</c:v>
                </c:pt>
                <c:pt idx="26">
                  <c:v>6.1550925925925926E-2</c:v>
                </c:pt>
                <c:pt idx="27">
                  <c:v>6.3055555555555559E-2</c:v>
                </c:pt>
                <c:pt idx="28">
                  <c:v>6.4861111111111119E-2</c:v>
                </c:pt>
                <c:pt idx="29">
                  <c:v>7.0520833333333338E-2</c:v>
                </c:pt>
                <c:pt idx="30">
                  <c:v>7.2604166666666678E-2</c:v>
                </c:pt>
                <c:pt idx="31">
                  <c:v>7.4826388888888901E-2</c:v>
                </c:pt>
                <c:pt idx="32">
                  <c:v>7.6875000000000013E-2</c:v>
                </c:pt>
                <c:pt idx="33">
                  <c:v>7.8935185185185192E-2</c:v>
                </c:pt>
                <c:pt idx="34">
                  <c:v>8.0937500000000009E-2</c:v>
                </c:pt>
                <c:pt idx="35">
                  <c:v>8.2997685185185188E-2</c:v>
                </c:pt>
                <c:pt idx="36">
                  <c:v>8.6412037037037037E-2</c:v>
                </c:pt>
                <c:pt idx="37">
                  <c:v>8.8310185185185186E-2</c:v>
                </c:pt>
                <c:pt idx="38">
                  <c:v>9.0173611111111107E-2</c:v>
                </c:pt>
                <c:pt idx="39">
                  <c:v>9.211805555555555E-2</c:v>
                </c:pt>
                <c:pt idx="40">
                  <c:v>9.4375000000000001E-2</c:v>
                </c:pt>
                <c:pt idx="41">
                  <c:v>9.8541666666666666E-2</c:v>
                </c:pt>
                <c:pt idx="42">
                  <c:v>0.10099537037037037</c:v>
                </c:pt>
                <c:pt idx="43">
                  <c:v>0.10318287037037037</c:v>
                </c:pt>
                <c:pt idx="44">
                  <c:v>0.10563657407407408</c:v>
                </c:pt>
                <c:pt idx="45">
                  <c:v>0.10892361111111111</c:v>
                </c:pt>
                <c:pt idx="46">
                  <c:v>0.11077546296296296</c:v>
                </c:pt>
                <c:pt idx="47">
                  <c:v>0.11265046296296297</c:v>
                </c:pt>
                <c:pt idx="48">
                  <c:v>0.11462962962962964</c:v>
                </c:pt>
                <c:pt idx="49">
                  <c:v>0.11679398148148148</c:v>
                </c:pt>
                <c:pt idx="50">
                  <c:v>0.11893518518518519</c:v>
                </c:pt>
                <c:pt idx="51">
                  <c:v>0.1209375</c:v>
                </c:pt>
                <c:pt idx="52">
                  <c:v>0.12313657407407408</c:v>
                </c:pt>
                <c:pt idx="53">
                  <c:v>0.12503472222222223</c:v>
                </c:pt>
                <c:pt idx="54">
                  <c:v>0.12714120370370371</c:v>
                </c:pt>
                <c:pt idx="55">
                  <c:v>0.12916666666666668</c:v>
                </c:pt>
                <c:pt idx="56">
                  <c:v>0.13517361111111112</c:v>
                </c:pt>
                <c:pt idx="57">
                  <c:v>0.13740740740740742</c:v>
                </c:pt>
                <c:pt idx="58">
                  <c:v>0.14015046296296299</c:v>
                </c:pt>
                <c:pt idx="59">
                  <c:v>0.14267361111111113</c:v>
                </c:pt>
                <c:pt idx="60">
                  <c:v>0.14824074074074076</c:v>
                </c:pt>
                <c:pt idx="61">
                  <c:v>0.15034722222222224</c:v>
                </c:pt>
                <c:pt idx="62">
                  <c:v>0.1529513888888889</c:v>
                </c:pt>
                <c:pt idx="63">
                  <c:v>0.15557870370370372</c:v>
                </c:pt>
                <c:pt idx="64">
                  <c:v>0.1582175925925926</c:v>
                </c:pt>
                <c:pt idx="65">
                  <c:v>0.16</c:v>
                </c:pt>
                <c:pt idx="66">
                  <c:v>0.16415509259259259</c:v>
                </c:pt>
                <c:pt idx="67">
                  <c:v>0.16638888888888889</c:v>
                </c:pt>
                <c:pt idx="68">
                  <c:v>0.16858796296296297</c:v>
                </c:pt>
                <c:pt idx="69">
                  <c:v>0.17079861111111111</c:v>
                </c:pt>
                <c:pt idx="70">
                  <c:v>0.17320601851851852</c:v>
                </c:pt>
                <c:pt idx="71">
                  <c:v>0.17570601851851853</c:v>
                </c:pt>
                <c:pt idx="72">
                  <c:v>0.17858796296296298</c:v>
                </c:pt>
                <c:pt idx="73">
                  <c:v>0.1821527777777778</c:v>
                </c:pt>
                <c:pt idx="74">
                  <c:v>0.18440972222222224</c:v>
                </c:pt>
                <c:pt idx="75">
                  <c:v>0.18668981481481484</c:v>
                </c:pt>
                <c:pt idx="76">
                  <c:v>0.18937500000000002</c:v>
                </c:pt>
                <c:pt idx="77">
                  <c:v>0.19729166666666667</c:v>
                </c:pt>
                <c:pt idx="78">
                  <c:v>0.19989583333333333</c:v>
                </c:pt>
                <c:pt idx="79">
                  <c:v>0.20241898148148146</c:v>
                </c:pt>
                <c:pt idx="80">
                  <c:v>0.20465277777777777</c:v>
                </c:pt>
                <c:pt idx="81">
                  <c:v>0.2071759259259259</c:v>
                </c:pt>
                <c:pt idx="82">
                  <c:v>0.21140046296296294</c:v>
                </c:pt>
                <c:pt idx="83">
                  <c:v>0.21402777777777776</c:v>
                </c:pt>
                <c:pt idx="84">
                  <c:v>0.21672453703703701</c:v>
                </c:pt>
                <c:pt idx="85">
                  <c:v>0.21940972222222219</c:v>
                </c:pt>
                <c:pt idx="86">
                  <c:v>0.22247685185185181</c:v>
                </c:pt>
                <c:pt idx="87">
                  <c:v>0.22519675925925922</c:v>
                </c:pt>
                <c:pt idx="88">
                  <c:v>0.22822916666666662</c:v>
                </c:pt>
                <c:pt idx="89">
                  <c:v>0.23049768518518515</c:v>
                </c:pt>
                <c:pt idx="90">
                  <c:v>0.23302083333333329</c:v>
                </c:pt>
                <c:pt idx="91">
                  <c:v>0.23593749999999997</c:v>
                </c:pt>
                <c:pt idx="92">
                  <c:v>0.23870370370370367</c:v>
                </c:pt>
                <c:pt idx="93">
                  <c:v>0.24146990740740737</c:v>
                </c:pt>
                <c:pt idx="94">
                  <c:v>0.24490740740740738</c:v>
                </c:pt>
                <c:pt idx="95">
                  <c:v>0.24777777777777776</c:v>
                </c:pt>
                <c:pt idx="96">
                  <c:v>0.25061342592592589</c:v>
                </c:pt>
                <c:pt idx="97">
                  <c:v>0.25348379629629625</c:v>
                </c:pt>
                <c:pt idx="98">
                  <c:v>0.25633101851851847</c:v>
                </c:pt>
                <c:pt idx="99">
                  <c:v>0.25921296296296292</c:v>
                </c:pt>
                <c:pt idx="100">
                  <c:v>0.26209490740740737</c:v>
                </c:pt>
                <c:pt idx="101">
                  <c:v>0.26509259259259255</c:v>
                </c:pt>
                <c:pt idx="102">
                  <c:v>0.26822916666666663</c:v>
                </c:pt>
                <c:pt idx="103">
                  <c:v>0.27206018518518515</c:v>
                </c:pt>
                <c:pt idx="104">
                  <c:v>0.27503472222222219</c:v>
                </c:pt>
                <c:pt idx="105">
                  <c:v>0.27755787037037033</c:v>
                </c:pt>
                <c:pt idx="106">
                  <c:v>0.2810185185185185</c:v>
                </c:pt>
                <c:pt idx="107">
                  <c:v>0.28486111111111112</c:v>
                </c:pt>
                <c:pt idx="108">
                  <c:v>0.2887615740740741</c:v>
                </c:pt>
                <c:pt idx="109">
                  <c:v>0.29222222222222227</c:v>
                </c:pt>
                <c:pt idx="110">
                  <c:v>0.29563657407407412</c:v>
                </c:pt>
                <c:pt idx="111">
                  <c:v>0.29754629629629636</c:v>
                </c:pt>
                <c:pt idx="112">
                  <c:v>0.29995370370370378</c:v>
                </c:pt>
                <c:pt idx="113">
                  <c:v>0.30263888888888896</c:v>
                </c:pt>
                <c:pt idx="114">
                  <c:v>0.30570601851851859</c:v>
                </c:pt>
                <c:pt idx="115">
                  <c:v>0.30953703703703711</c:v>
                </c:pt>
                <c:pt idx="116">
                  <c:v>0.31206018518518525</c:v>
                </c:pt>
                <c:pt idx="117">
                  <c:v>0.31547453703703709</c:v>
                </c:pt>
                <c:pt idx="118">
                  <c:v>0.31809027777777782</c:v>
                </c:pt>
                <c:pt idx="119">
                  <c:v>0.32063657407407409</c:v>
                </c:pt>
                <c:pt idx="120">
                  <c:v>0.32248842592592591</c:v>
                </c:pt>
                <c:pt idx="121">
                  <c:v>0.32400462962962961</c:v>
                </c:pt>
                <c:pt idx="122">
                  <c:v>0.32568287037037036</c:v>
                </c:pt>
                <c:pt idx="123">
                  <c:v>0.32768518518518519</c:v>
                </c:pt>
                <c:pt idx="124">
                  <c:v>0.33042824074074073</c:v>
                </c:pt>
                <c:pt idx="125">
                  <c:v>0.33276620370370369</c:v>
                </c:pt>
                <c:pt idx="126">
                  <c:v>0.33459490740740738</c:v>
                </c:pt>
                <c:pt idx="127">
                  <c:v>0.33576388888888886</c:v>
                </c:pt>
                <c:pt idx="128">
                  <c:v>0.3369907407407407</c:v>
                </c:pt>
                <c:pt idx="129">
                  <c:v>0.33829861111111109</c:v>
                </c:pt>
                <c:pt idx="130">
                  <c:v>0.34027777777777773</c:v>
                </c:pt>
                <c:pt idx="131">
                  <c:v>0.34217592592592588</c:v>
                </c:pt>
                <c:pt idx="132">
                  <c:v>0.34387731481481476</c:v>
                </c:pt>
                <c:pt idx="133">
                  <c:v>0.34550925925925918</c:v>
                </c:pt>
                <c:pt idx="134">
                  <c:v>0.3473726851851851</c:v>
                </c:pt>
                <c:pt idx="135">
                  <c:v>0.34929398148148139</c:v>
                </c:pt>
                <c:pt idx="136">
                  <c:v>0.35086805555555545</c:v>
                </c:pt>
                <c:pt idx="137">
                  <c:v>0.35305555555555546</c:v>
                </c:pt>
                <c:pt idx="138">
                  <c:v>0.35504629629629619</c:v>
                </c:pt>
                <c:pt idx="139">
                  <c:v>0.35680555555555543</c:v>
                </c:pt>
                <c:pt idx="140">
                  <c:v>0.35865740740740726</c:v>
                </c:pt>
                <c:pt idx="141">
                  <c:v>0.36059027777777763</c:v>
                </c:pt>
                <c:pt idx="142">
                  <c:v>0.36271990740740728</c:v>
                </c:pt>
                <c:pt idx="143">
                  <c:v>0.36474537037037025</c:v>
                </c:pt>
                <c:pt idx="144">
                  <c:v>0.36672453703703689</c:v>
                </c:pt>
                <c:pt idx="145">
                  <c:v>0.36866898148148136</c:v>
                </c:pt>
                <c:pt idx="146">
                  <c:v>0.37104166666666655</c:v>
                </c:pt>
                <c:pt idx="147">
                  <c:v>0.37296296296296283</c:v>
                </c:pt>
                <c:pt idx="148">
                  <c:v>0.37465277777777767</c:v>
                </c:pt>
                <c:pt idx="149">
                  <c:v>0.37707175925925918</c:v>
                </c:pt>
                <c:pt idx="150">
                  <c:v>0.37874999999999992</c:v>
                </c:pt>
                <c:pt idx="151">
                  <c:v>0.38071759259259252</c:v>
                </c:pt>
                <c:pt idx="152">
                  <c:v>0.38291666666666657</c:v>
                </c:pt>
                <c:pt idx="153">
                  <c:v>0.38479166666666659</c:v>
                </c:pt>
                <c:pt idx="154">
                  <c:v>0.38665509259259251</c:v>
                </c:pt>
                <c:pt idx="155">
                  <c:v>0.38881944444444438</c:v>
                </c:pt>
                <c:pt idx="156">
                  <c:v>0.39086805555555548</c:v>
                </c:pt>
                <c:pt idx="157">
                  <c:v>0.39258101851851845</c:v>
                </c:pt>
                <c:pt idx="158">
                  <c:v>0.39490740740740732</c:v>
                </c:pt>
                <c:pt idx="159">
                  <c:v>0.39666666666666656</c:v>
                </c:pt>
                <c:pt idx="160">
                  <c:v>0.39858796296296284</c:v>
                </c:pt>
                <c:pt idx="161">
                  <c:v>0.4006944444444443</c:v>
                </c:pt>
                <c:pt idx="162">
                  <c:v>0.40265046296296281</c:v>
                </c:pt>
                <c:pt idx="163">
                  <c:v>0.40467592592592577</c:v>
                </c:pt>
                <c:pt idx="164">
                  <c:v>0.40658564814814802</c:v>
                </c:pt>
                <c:pt idx="165">
                  <c:v>0.40874999999999989</c:v>
                </c:pt>
                <c:pt idx="166">
                  <c:v>0.41087962962962954</c:v>
                </c:pt>
                <c:pt idx="167">
                  <c:v>0.41288194444444437</c:v>
                </c:pt>
                <c:pt idx="168">
                  <c:v>0.41509259259259251</c:v>
                </c:pt>
                <c:pt idx="169">
                  <c:v>0.41719907407407397</c:v>
                </c:pt>
                <c:pt idx="170">
                  <c:v>0.41937499999999989</c:v>
                </c:pt>
                <c:pt idx="171">
                  <c:v>0.4223148148148147</c:v>
                </c:pt>
                <c:pt idx="172">
                  <c:v>0.42396990740740731</c:v>
                </c:pt>
                <c:pt idx="173">
                  <c:v>0.42570601851851841</c:v>
                </c:pt>
                <c:pt idx="174">
                  <c:v>0.4278472222222221</c:v>
                </c:pt>
                <c:pt idx="175">
                  <c:v>0.43003472222222211</c:v>
                </c:pt>
                <c:pt idx="176">
                  <c:v>0.43230324074074061</c:v>
                </c:pt>
                <c:pt idx="177">
                  <c:v>0.43425925925925912</c:v>
                </c:pt>
                <c:pt idx="178">
                  <c:v>0.43616898148148137</c:v>
                </c:pt>
                <c:pt idx="179">
                  <c:v>0.43851851851851842</c:v>
                </c:pt>
                <c:pt idx="180">
                  <c:v>0.44093749999999993</c:v>
                </c:pt>
                <c:pt idx="181">
                  <c:v>0.44327546296296289</c:v>
                </c:pt>
                <c:pt idx="182">
                  <c:v>0.44586805555555548</c:v>
                </c:pt>
                <c:pt idx="183">
                  <c:v>0.44806712962962952</c:v>
                </c:pt>
                <c:pt idx="184">
                  <c:v>0.45038194444444435</c:v>
                </c:pt>
                <c:pt idx="185">
                  <c:v>0.45268518518518508</c:v>
                </c:pt>
                <c:pt idx="186">
                  <c:v>0.45505787037037027</c:v>
                </c:pt>
                <c:pt idx="187">
                  <c:v>0.45748842592592581</c:v>
                </c:pt>
                <c:pt idx="188">
                  <c:v>0.46167824074074065</c:v>
                </c:pt>
                <c:pt idx="189">
                  <c:v>0.46526620370370364</c:v>
                </c:pt>
                <c:pt idx="190">
                  <c:v>0.46771990740740732</c:v>
                </c:pt>
                <c:pt idx="191">
                  <c:v>0.46979166666666661</c:v>
                </c:pt>
                <c:pt idx="192">
                  <c:v>0.47173611111111108</c:v>
                </c:pt>
                <c:pt idx="193">
                  <c:v>0.47399305555555554</c:v>
                </c:pt>
                <c:pt idx="194">
                  <c:v>0.47614583333333332</c:v>
                </c:pt>
                <c:pt idx="195">
                  <c:v>0.47854166666666664</c:v>
                </c:pt>
                <c:pt idx="196">
                  <c:v>0.48076388888888888</c:v>
                </c:pt>
                <c:pt idx="197">
                  <c:v>0.48295138888888889</c:v>
                </c:pt>
                <c:pt idx="198">
                  <c:v>0.48523148148148149</c:v>
                </c:pt>
                <c:pt idx="199">
                  <c:v>0.48807870370370371</c:v>
                </c:pt>
                <c:pt idx="200">
                  <c:v>0.49027777777777776</c:v>
                </c:pt>
                <c:pt idx="201">
                  <c:v>0.49273148148148144</c:v>
                </c:pt>
                <c:pt idx="202">
                  <c:v>0.49517361111111108</c:v>
                </c:pt>
                <c:pt idx="203">
                  <c:v>0.49766203703703699</c:v>
                </c:pt>
                <c:pt idx="204">
                  <c:v>0.50024305555555548</c:v>
                </c:pt>
                <c:pt idx="205">
                  <c:v>0.50307870370370367</c:v>
                </c:pt>
              </c:numCache>
            </c:numRef>
          </c:xVal>
          <c:yVal>
            <c:numRef>
              <c:f>Data!$H$3:$H$208</c:f>
              <c:numCache>
                <c:formatCode>General</c:formatCode>
                <c:ptCount val="206"/>
                <c:pt idx="0">
                  <c:v>48.6</c:v>
                </c:pt>
                <c:pt idx="1">
                  <c:v>41.2</c:v>
                </c:pt>
                <c:pt idx="2">
                  <c:v>57.9</c:v>
                </c:pt>
                <c:pt idx="3">
                  <c:v>38.1</c:v>
                </c:pt>
                <c:pt idx="4">
                  <c:v>31.7</c:v>
                </c:pt>
                <c:pt idx="5">
                  <c:v>29</c:v>
                </c:pt>
                <c:pt idx="6">
                  <c:v>34.5</c:v>
                </c:pt>
                <c:pt idx="7">
                  <c:v>28.2</c:v>
                </c:pt>
                <c:pt idx="8">
                  <c:v>27.1</c:v>
                </c:pt>
                <c:pt idx="9">
                  <c:v>29.1</c:v>
                </c:pt>
                <c:pt idx="10">
                  <c:v>32.4</c:v>
                </c:pt>
                <c:pt idx="11">
                  <c:v>31.1</c:v>
                </c:pt>
                <c:pt idx="12">
                  <c:v>43.9</c:v>
                </c:pt>
                <c:pt idx="13">
                  <c:v>54.3</c:v>
                </c:pt>
                <c:pt idx="14">
                  <c:v>65.5</c:v>
                </c:pt>
                <c:pt idx="15">
                  <c:v>56.1</c:v>
                </c:pt>
                <c:pt idx="16">
                  <c:v>48</c:v>
                </c:pt>
                <c:pt idx="17">
                  <c:v>64.3</c:v>
                </c:pt>
                <c:pt idx="18">
                  <c:v>79.900000000000006</c:v>
                </c:pt>
                <c:pt idx="19">
                  <c:v>69.900000000000006</c:v>
                </c:pt>
                <c:pt idx="20">
                  <c:v>60.7</c:v>
                </c:pt>
                <c:pt idx="21">
                  <c:v>52.7</c:v>
                </c:pt>
                <c:pt idx="22">
                  <c:v>43.3</c:v>
                </c:pt>
                <c:pt idx="23">
                  <c:v>39.700000000000003</c:v>
                </c:pt>
                <c:pt idx="24">
                  <c:v>41.9</c:v>
                </c:pt>
                <c:pt idx="25">
                  <c:v>44.4</c:v>
                </c:pt>
                <c:pt idx="26">
                  <c:v>52.5</c:v>
                </c:pt>
                <c:pt idx="27">
                  <c:v>32</c:v>
                </c:pt>
                <c:pt idx="28">
                  <c:v>26</c:v>
                </c:pt>
                <c:pt idx="29">
                  <c:v>27.7</c:v>
                </c:pt>
                <c:pt idx="30">
                  <c:v>28.2</c:v>
                </c:pt>
                <c:pt idx="31">
                  <c:v>27.3</c:v>
                </c:pt>
                <c:pt idx="32">
                  <c:v>24.1</c:v>
                </c:pt>
                <c:pt idx="33">
                  <c:v>37</c:v>
                </c:pt>
                <c:pt idx="34">
                  <c:v>35.299999999999997</c:v>
                </c:pt>
                <c:pt idx="35">
                  <c:v>29.6</c:v>
                </c:pt>
                <c:pt idx="36">
                  <c:v>30</c:v>
                </c:pt>
                <c:pt idx="37">
                  <c:v>32.299999999999997</c:v>
                </c:pt>
                <c:pt idx="38">
                  <c:v>30.1</c:v>
                </c:pt>
                <c:pt idx="39">
                  <c:v>28.6</c:v>
                </c:pt>
                <c:pt idx="40">
                  <c:v>34.6</c:v>
                </c:pt>
                <c:pt idx="41">
                  <c:v>33.700000000000003</c:v>
                </c:pt>
                <c:pt idx="42">
                  <c:v>35.299999999999997</c:v>
                </c:pt>
                <c:pt idx="43">
                  <c:v>34.200000000000003</c:v>
                </c:pt>
                <c:pt idx="44">
                  <c:v>45.8</c:v>
                </c:pt>
                <c:pt idx="45">
                  <c:v>34.299999999999997</c:v>
                </c:pt>
                <c:pt idx="46">
                  <c:v>33.799999999999997</c:v>
                </c:pt>
                <c:pt idx="47">
                  <c:v>27.4</c:v>
                </c:pt>
                <c:pt idx="48">
                  <c:v>28.2</c:v>
                </c:pt>
                <c:pt idx="49">
                  <c:v>23.9</c:v>
                </c:pt>
                <c:pt idx="50">
                  <c:v>26.7</c:v>
                </c:pt>
                <c:pt idx="51">
                  <c:v>25</c:v>
                </c:pt>
                <c:pt idx="52">
                  <c:v>29.4</c:v>
                </c:pt>
                <c:pt idx="53">
                  <c:v>22.1</c:v>
                </c:pt>
                <c:pt idx="54">
                  <c:v>22.2</c:v>
                </c:pt>
                <c:pt idx="55">
                  <c:v>16.3</c:v>
                </c:pt>
                <c:pt idx="56">
                  <c:v>17.3</c:v>
                </c:pt>
                <c:pt idx="57">
                  <c:v>18</c:v>
                </c:pt>
                <c:pt idx="58">
                  <c:v>25.2</c:v>
                </c:pt>
                <c:pt idx="59">
                  <c:v>28.8</c:v>
                </c:pt>
                <c:pt idx="60">
                  <c:v>30.4</c:v>
                </c:pt>
                <c:pt idx="61">
                  <c:v>22.9</c:v>
                </c:pt>
                <c:pt idx="62">
                  <c:v>29.2</c:v>
                </c:pt>
                <c:pt idx="63">
                  <c:v>39.4</c:v>
                </c:pt>
                <c:pt idx="64">
                  <c:v>32.700000000000003</c:v>
                </c:pt>
                <c:pt idx="65">
                  <c:v>22</c:v>
                </c:pt>
                <c:pt idx="66">
                  <c:v>14.2</c:v>
                </c:pt>
                <c:pt idx="67">
                  <c:v>21.6</c:v>
                </c:pt>
                <c:pt idx="68">
                  <c:v>16.399999999999999</c:v>
                </c:pt>
                <c:pt idx="69">
                  <c:v>21.4</c:v>
                </c:pt>
                <c:pt idx="70">
                  <c:v>16</c:v>
                </c:pt>
                <c:pt idx="71">
                  <c:v>18.3</c:v>
                </c:pt>
                <c:pt idx="72">
                  <c:v>20</c:v>
                </c:pt>
                <c:pt idx="73">
                  <c:v>15.7</c:v>
                </c:pt>
                <c:pt idx="74">
                  <c:v>17.2</c:v>
                </c:pt>
                <c:pt idx="75">
                  <c:v>10.7</c:v>
                </c:pt>
                <c:pt idx="76">
                  <c:v>11.1</c:v>
                </c:pt>
                <c:pt idx="77">
                  <c:v>14.4</c:v>
                </c:pt>
                <c:pt idx="78">
                  <c:v>26</c:v>
                </c:pt>
                <c:pt idx="79">
                  <c:v>22.5</c:v>
                </c:pt>
                <c:pt idx="80">
                  <c:v>19.3</c:v>
                </c:pt>
                <c:pt idx="81">
                  <c:v>23.7</c:v>
                </c:pt>
                <c:pt idx="82">
                  <c:v>22.7</c:v>
                </c:pt>
                <c:pt idx="83">
                  <c:v>21.8</c:v>
                </c:pt>
                <c:pt idx="84">
                  <c:v>22.7</c:v>
                </c:pt>
                <c:pt idx="85">
                  <c:v>24.7</c:v>
                </c:pt>
                <c:pt idx="86">
                  <c:v>23</c:v>
                </c:pt>
                <c:pt idx="87">
                  <c:v>25.2</c:v>
                </c:pt>
                <c:pt idx="88">
                  <c:v>32.200000000000003</c:v>
                </c:pt>
                <c:pt idx="89">
                  <c:v>18.100000000000001</c:v>
                </c:pt>
                <c:pt idx="90">
                  <c:v>12.8</c:v>
                </c:pt>
                <c:pt idx="91">
                  <c:v>12.9</c:v>
                </c:pt>
                <c:pt idx="92">
                  <c:v>12</c:v>
                </c:pt>
                <c:pt idx="93">
                  <c:v>12.9</c:v>
                </c:pt>
                <c:pt idx="94">
                  <c:v>18.100000000000001</c:v>
                </c:pt>
                <c:pt idx="95">
                  <c:v>21</c:v>
                </c:pt>
                <c:pt idx="96">
                  <c:v>22.9</c:v>
                </c:pt>
                <c:pt idx="97">
                  <c:v>22</c:v>
                </c:pt>
                <c:pt idx="98">
                  <c:v>22.8</c:v>
                </c:pt>
                <c:pt idx="99">
                  <c:v>24.5</c:v>
                </c:pt>
                <c:pt idx="100">
                  <c:v>27.1</c:v>
                </c:pt>
                <c:pt idx="101">
                  <c:v>25.1</c:v>
                </c:pt>
                <c:pt idx="102">
                  <c:v>26.9</c:v>
                </c:pt>
                <c:pt idx="103">
                  <c:v>31.1</c:v>
                </c:pt>
                <c:pt idx="104">
                  <c:v>29.8</c:v>
                </c:pt>
                <c:pt idx="105">
                  <c:v>32.5</c:v>
                </c:pt>
                <c:pt idx="106">
                  <c:v>40.1</c:v>
                </c:pt>
                <c:pt idx="107">
                  <c:v>57.5</c:v>
                </c:pt>
                <c:pt idx="108">
                  <c:v>90.6</c:v>
                </c:pt>
                <c:pt idx="109">
                  <c:v>74.2</c:v>
                </c:pt>
                <c:pt idx="110">
                  <c:v>77.400000000000006</c:v>
                </c:pt>
                <c:pt idx="111">
                  <c:v>48.6</c:v>
                </c:pt>
                <c:pt idx="112">
                  <c:v>45.1</c:v>
                </c:pt>
                <c:pt idx="113">
                  <c:v>49.5</c:v>
                </c:pt>
                <c:pt idx="114">
                  <c:v>49.4</c:v>
                </c:pt>
                <c:pt idx="115">
                  <c:v>49.9</c:v>
                </c:pt>
                <c:pt idx="116">
                  <c:v>37.200000000000003</c:v>
                </c:pt>
                <c:pt idx="117">
                  <c:v>36.9</c:v>
                </c:pt>
                <c:pt idx="118">
                  <c:v>35.700000000000003</c:v>
                </c:pt>
                <c:pt idx="119">
                  <c:v>44.8</c:v>
                </c:pt>
                <c:pt idx="120">
                  <c:v>74.400000000000006</c:v>
                </c:pt>
                <c:pt idx="121">
                  <c:v>48.7</c:v>
                </c:pt>
                <c:pt idx="122">
                  <c:v>45.6</c:v>
                </c:pt>
                <c:pt idx="123">
                  <c:v>47.6</c:v>
                </c:pt>
                <c:pt idx="124">
                  <c:v>58.9</c:v>
                </c:pt>
                <c:pt idx="125">
                  <c:v>83.2</c:v>
                </c:pt>
                <c:pt idx="126">
                  <c:v>83.4</c:v>
                </c:pt>
                <c:pt idx="127">
                  <c:v>66.7</c:v>
                </c:pt>
                <c:pt idx="128">
                  <c:v>48.2</c:v>
                </c:pt>
                <c:pt idx="129">
                  <c:v>33.4</c:v>
                </c:pt>
                <c:pt idx="130">
                  <c:v>30.3</c:v>
                </c:pt>
                <c:pt idx="131">
                  <c:v>27.9</c:v>
                </c:pt>
                <c:pt idx="132">
                  <c:v>39.799999999999997</c:v>
                </c:pt>
                <c:pt idx="133">
                  <c:v>28.1</c:v>
                </c:pt>
                <c:pt idx="134">
                  <c:v>25.5</c:v>
                </c:pt>
                <c:pt idx="135">
                  <c:v>25.7</c:v>
                </c:pt>
                <c:pt idx="136">
                  <c:v>25.1</c:v>
                </c:pt>
                <c:pt idx="137">
                  <c:v>22.4</c:v>
                </c:pt>
                <c:pt idx="138">
                  <c:v>22.5</c:v>
                </c:pt>
                <c:pt idx="139">
                  <c:v>21.7</c:v>
                </c:pt>
                <c:pt idx="140">
                  <c:v>22</c:v>
                </c:pt>
                <c:pt idx="141">
                  <c:v>17</c:v>
                </c:pt>
                <c:pt idx="142">
                  <c:v>13</c:v>
                </c:pt>
                <c:pt idx="143">
                  <c:v>14</c:v>
                </c:pt>
                <c:pt idx="144">
                  <c:v>12.3</c:v>
                </c:pt>
                <c:pt idx="145">
                  <c:v>12.8</c:v>
                </c:pt>
                <c:pt idx="146">
                  <c:v>27.8</c:v>
                </c:pt>
                <c:pt idx="147">
                  <c:v>33</c:v>
                </c:pt>
                <c:pt idx="148">
                  <c:v>22.8</c:v>
                </c:pt>
                <c:pt idx="149">
                  <c:v>26.7</c:v>
                </c:pt>
                <c:pt idx="150">
                  <c:v>21.7</c:v>
                </c:pt>
                <c:pt idx="151">
                  <c:v>22</c:v>
                </c:pt>
                <c:pt idx="152">
                  <c:v>25.6</c:v>
                </c:pt>
                <c:pt idx="153">
                  <c:v>21.1</c:v>
                </c:pt>
                <c:pt idx="154">
                  <c:v>18.7</c:v>
                </c:pt>
                <c:pt idx="155">
                  <c:v>19</c:v>
                </c:pt>
                <c:pt idx="156">
                  <c:v>25</c:v>
                </c:pt>
                <c:pt idx="157">
                  <c:v>21.8</c:v>
                </c:pt>
                <c:pt idx="158">
                  <c:v>10.8</c:v>
                </c:pt>
                <c:pt idx="159">
                  <c:v>9</c:v>
                </c:pt>
                <c:pt idx="160">
                  <c:v>11</c:v>
                </c:pt>
                <c:pt idx="161">
                  <c:v>17</c:v>
                </c:pt>
                <c:pt idx="162">
                  <c:v>24</c:v>
                </c:pt>
                <c:pt idx="163">
                  <c:v>18.399999999999999</c:v>
                </c:pt>
                <c:pt idx="164">
                  <c:v>17</c:v>
                </c:pt>
                <c:pt idx="165">
                  <c:v>16.600000000000001</c:v>
                </c:pt>
                <c:pt idx="166">
                  <c:v>17.600000000000001</c:v>
                </c:pt>
                <c:pt idx="167">
                  <c:v>21.8</c:v>
                </c:pt>
                <c:pt idx="168">
                  <c:v>18.600000000000001</c:v>
                </c:pt>
                <c:pt idx="169">
                  <c:v>19.3</c:v>
                </c:pt>
                <c:pt idx="170">
                  <c:v>21.5</c:v>
                </c:pt>
                <c:pt idx="171">
                  <c:v>32</c:v>
                </c:pt>
                <c:pt idx="172">
                  <c:v>32.700000000000003</c:v>
                </c:pt>
                <c:pt idx="173">
                  <c:v>22.9</c:v>
                </c:pt>
                <c:pt idx="174">
                  <c:v>27</c:v>
                </c:pt>
                <c:pt idx="175">
                  <c:v>29.7</c:v>
                </c:pt>
                <c:pt idx="176">
                  <c:v>27.4</c:v>
                </c:pt>
                <c:pt idx="177">
                  <c:v>22</c:v>
                </c:pt>
                <c:pt idx="178">
                  <c:v>15.1</c:v>
                </c:pt>
                <c:pt idx="179">
                  <c:v>18</c:v>
                </c:pt>
                <c:pt idx="180">
                  <c:v>19.5</c:v>
                </c:pt>
                <c:pt idx="181">
                  <c:v>20.8</c:v>
                </c:pt>
                <c:pt idx="182">
                  <c:v>28</c:v>
                </c:pt>
                <c:pt idx="183">
                  <c:v>27.4</c:v>
                </c:pt>
                <c:pt idx="184">
                  <c:v>29.2</c:v>
                </c:pt>
                <c:pt idx="185">
                  <c:v>28.8</c:v>
                </c:pt>
                <c:pt idx="186">
                  <c:v>29.9</c:v>
                </c:pt>
                <c:pt idx="187">
                  <c:v>28.1</c:v>
                </c:pt>
                <c:pt idx="188">
                  <c:v>31.4</c:v>
                </c:pt>
                <c:pt idx="189">
                  <c:v>34.9</c:v>
                </c:pt>
                <c:pt idx="190">
                  <c:v>41</c:v>
                </c:pt>
                <c:pt idx="191">
                  <c:v>38.5</c:v>
                </c:pt>
                <c:pt idx="192">
                  <c:v>33.6</c:v>
                </c:pt>
                <c:pt idx="193">
                  <c:v>31.6</c:v>
                </c:pt>
                <c:pt idx="194">
                  <c:v>29.3</c:v>
                </c:pt>
                <c:pt idx="195">
                  <c:v>32.6</c:v>
                </c:pt>
                <c:pt idx="196">
                  <c:v>28</c:v>
                </c:pt>
                <c:pt idx="197">
                  <c:v>31.6</c:v>
                </c:pt>
                <c:pt idx="198">
                  <c:v>31</c:v>
                </c:pt>
                <c:pt idx="199">
                  <c:v>32.9</c:v>
                </c:pt>
                <c:pt idx="200">
                  <c:v>35.1</c:v>
                </c:pt>
                <c:pt idx="201">
                  <c:v>36.6</c:v>
                </c:pt>
                <c:pt idx="202">
                  <c:v>27.9</c:v>
                </c:pt>
                <c:pt idx="203">
                  <c:v>24</c:v>
                </c:pt>
                <c:pt idx="204">
                  <c:v>26.7</c:v>
                </c:pt>
                <c:pt idx="205">
                  <c:v>28.9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0738624"/>
        <c:axId val="950747024"/>
      </c:scatterChart>
      <c:valAx>
        <c:axId val="950738624"/>
        <c:scaling>
          <c:orientation val="minMax"/>
          <c:max val="0.50277800000000006"/>
          <c:min val="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h:mm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9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bg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747024"/>
        <c:crosses val="autoZero"/>
        <c:crossBetween val="midCat"/>
        <c:majorUnit val="4.1666666600000013E-2"/>
      </c:valAx>
      <c:valAx>
        <c:axId val="950747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9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accent4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5073862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Radio" checked="Checked" firstButton="1" fmlaLink="Data!AN3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Scroll" dx="22" fmlaLink="Data!$BC$2" horiz="1" max="23" min="1" page="2" val="5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goo.gl/maps/Zge6h" TargetMode="External"/><Relationship Id="rId7" Type="http://schemas.openxmlformats.org/officeDocument/2006/relationships/chart" Target="../charts/chart3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5" Type="http://schemas.openxmlformats.org/officeDocument/2006/relationships/hyperlink" Target="http://chandoo.org/wp/" TargetMode="External"/><Relationship Id="rId4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g"/><Relationship Id="rId13" Type="http://schemas.openxmlformats.org/officeDocument/2006/relationships/image" Target="../media/image16.jpg"/><Relationship Id="rId18" Type="http://schemas.openxmlformats.org/officeDocument/2006/relationships/image" Target="../media/image21.jpg"/><Relationship Id="rId3" Type="http://schemas.openxmlformats.org/officeDocument/2006/relationships/image" Target="../media/image6.jpg"/><Relationship Id="rId21" Type="http://schemas.openxmlformats.org/officeDocument/2006/relationships/image" Target="../media/image24.jpg"/><Relationship Id="rId7" Type="http://schemas.openxmlformats.org/officeDocument/2006/relationships/image" Target="../media/image10.jpg"/><Relationship Id="rId12" Type="http://schemas.openxmlformats.org/officeDocument/2006/relationships/image" Target="../media/image15.jpg"/><Relationship Id="rId17" Type="http://schemas.openxmlformats.org/officeDocument/2006/relationships/image" Target="../media/image20.jpg"/><Relationship Id="rId2" Type="http://schemas.openxmlformats.org/officeDocument/2006/relationships/image" Target="../media/image5.jpg"/><Relationship Id="rId16" Type="http://schemas.openxmlformats.org/officeDocument/2006/relationships/image" Target="../media/image19.jpg"/><Relationship Id="rId20" Type="http://schemas.openxmlformats.org/officeDocument/2006/relationships/image" Target="../media/image23.jpg"/><Relationship Id="rId1" Type="http://schemas.openxmlformats.org/officeDocument/2006/relationships/image" Target="../media/image4.jpg"/><Relationship Id="rId6" Type="http://schemas.openxmlformats.org/officeDocument/2006/relationships/image" Target="../media/image9.jpg"/><Relationship Id="rId11" Type="http://schemas.openxmlformats.org/officeDocument/2006/relationships/image" Target="../media/image14.jpg"/><Relationship Id="rId5" Type="http://schemas.openxmlformats.org/officeDocument/2006/relationships/image" Target="../media/image8.jpg"/><Relationship Id="rId15" Type="http://schemas.openxmlformats.org/officeDocument/2006/relationships/image" Target="../media/image18.jpg"/><Relationship Id="rId23" Type="http://schemas.openxmlformats.org/officeDocument/2006/relationships/image" Target="../media/image26.jpg"/><Relationship Id="rId10" Type="http://schemas.openxmlformats.org/officeDocument/2006/relationships/image" Target="../media/image13.jpg"/><Relationship Id="rId19" Type="http://schemas.openxmlformats.org/officeDocument/2006/relationships/image" Target="../media/image22.jpg"/><Relationship Id="rId4" Type="http://schemas.openxmlformats.org/officeDocument/2006/relationships/image" Target="../media/image7.jpg"/><Relationship Id="rId9" Type="http://schemas.openxmlformats.org/officeDocument/2006/relationships/image" Target="../media/image12.jpg"/><Relationship Id="rId14" Type="http://schemas.openxmlformats.org/officeDocument/2006/relationships/image" Target="../media/image17.jpg"/><Relationship Id="rId22" Type="http://schemas.openxmlformats.org/officeDocument/2006/relationships/image" Target="../media/image25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9</xdr:row>
      <xdr:rowOff>114299</xdr:rowOff>
    </xdr:from>
    <xdr:to>
      <xdr:col>16</xdr:col>
      <xdr:colOff>600075</xdr:colOff>
      <xdr:row>13</xdr:row>
      <xdr:rowOff>123824</xdr:rowOff>
    </xdr:to>
    <xdr:graphicFrame macro="">
      <xdr:nvGraphicFramePr>
        <xdr:cNvPr id="41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581025</xdr:colOff>
          <xdr:row>10</xdr:row>
          <xdr:rowOff>28575</xdr:rowOff>
        </xdr:from>
        <xdr:to>
          <xdr:col>1</xdr:col>
          <xdr:colOff>1057275</xdr:colOff>
          <xdr:row>10</xdr:row>
          <xdr:rowOff>209550</xdr:rowOff>
        </xdr:to>
        <xdr:sp macro="" textlink="">
          <xdr:nvSpPr>
            <xdr:cNvPr id="2052" name="Option Button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1km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1085850</xdr:colOff>
          <xdr:row>10</xdr:row>
          <xdr:rowOff>28575</xdr:rowOff>
        </xdr:from>
        <xdr:to>
          <xdr:col>2</xdr:col>
          <xdr:colOff>457200</xdr:colOff>
          <xdr:row>10</xdr:row>
          <xdr:rowOff>209550</xdr:rowOff>
        </xdr:to>
        <xdr:sp macro="" textlink="">
          <xdr:nvSpPr>
            <xdr:cNvPr id="2053" name="Option Button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5km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495300</xdr:colOff>
          <xdr:row>10</xdr:row>
          <xdr:rowOff>28575</xdr:rowOff>
        </xdr:from>
        <xdr:to>
          <xdr:col>4</xdr:col>
          <xdr:colOff>19050</xdr:colOff>
          <xdr:row>10</xdr:row>
          <xdr:rowOff>209550</xdr:rowOff>
        </xdr:to>
        <xdr:sp macro="" textlink="">
          <xdr:nvSpPr>
            <xdr:cNvPr id="2054" name="Option Button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10km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10</xdr:row>
          <xdr:rowOff>28575</xdr:rowOff>
        </xdr:from>
        <xdr:to>
          <xdr:col>4</xdr:col>
          <xdr:colOff>533400</xdr:colOff>
          <xdr:row>10</xdr:row>
          <xdr:rowOff>209550</xdr:rowOff>
        </xdr:to>
        <xdr:sp macro="" textlink="">
          <xdr:nvSpPr>
            <xdr:cNvPr id="2055" name="Option Button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ea typeface="Segoe UI"/>
                  <a:cs typeface="Segoe UI"/>
                </a:rPr>
                <a:t>20km</a:t>
              </a:r>
            </a:p>
          </xdr:txBody>
        </xdr:sp>
        <xdr:clientData/>
      </xdr:twoCellAnchor>
    </mc:Choice>
    <mc:Fallback/>
  </mc:AlternateContent>
  <xdr:twoCellAnchor>
    <xdr:from>
      <xdr:col>0</xdr:col>
      <xdr:colOff>0</xdr:colOff>
      <xdr:row>60</xdr:row>
      <xdr:rowOff>114298</xdr:rowOff>
    </xdr:from>
    <xdr:to>
      <xdr:col>0</xdr:col>
      <xdr:colOff>0</xdr:colOff>
      <xdr:row>61</xdr:row>
      <xdr:rowOff>142873</xdr:rowOff>
    </xdr:to>
    <xdr:sp macro="" textlink="">
      <xdr:nvSpPr>
        <xdr:cNvPr id="30" name="Rounded Rectangular Callout 29"/>
        <xdr:cNvSpPr/>
      </xdr:nvSpPr>
      <xdr:spPr>
        <a:xfrm>
          <a:off x="0" y="12220573"/>
          <a:ext cx="0" cy="219075"/>
        </a:xfrm>
        <a:prstGeom prst="wedgeRoundRectCallout">
          <a:avLst>
            <a:gd name="adj1" fmla="val -20833"/>
            <a:gd name="adj2" fmla="val 95833"/>
            <a:gd name="adj3" fmla="val 16667"/>
          </a:avLst>
        </a:prstGeom>
        <a:ln>
          <a:solidFill>
            <a:schemeClr val="tx1">
              <a:lumMod val="50000"/>
              <a:lumOff val="50000"/>
            </a:schemeClr>
          </a:solidFill>
        </a:ln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1">
          <a:schemeClr val="accent4"/>
        </a:lnRef>
        <a:fillRef idx="3">
          <a:schemeClr val="accent4"/>
        </a:fillRef>
        <a:effectRef idx="2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chemeClr val="tx1"/>
              </a:solidFill>
            </a:rPr>
            <a:t>End</a:t>
          </a:r>
          <a:r>
            <a:rPr lang="en-US" sz="1100" baseline="0">
              <a:solidFill>
                <a:schemeClr val="tx1"/>
              </a:solidFill>
            </a:rPr>
            <a:t> D1</a:t>
          </a:r>
          <a:endParaRPr lang="en-US" sz="1100">
            <a:solidFill>
              <a:schemeClr val="tx1"/>
            </a:solidFill>
          </a:endParaRPr>
        </a:p>
      </xdr:txBody>
    </xdr:sp>
    <xdr:clientData/>
  </xdr:twoCellAnchor>
  <xdr:twoCellAnchor>
    <xdr:from>
      <xdr:col>1</xdr:col>
      <xdr:colOff>0</xdr:colOff>
      <xdr:row>24</xdr:row>
      <xdr:rowOff>0</xdr:rowOff>
    </xdr:from>
    <xdr:to>
      <xdr:col>7</xdr:col>
      <xdr:colOff>335503</xdr:colOff>
      <xdr:row>37</xdr:row>
      <xdr:rowOff>0</xdr:rowOff>
    </xdr:to>
    <xdr:grpSp>
      <xdr:nvGrpSpPr>
        <xdr:cNvPr id="27" name="Group 26"/>
        <xdr:cNvGrpSpPr/>
      </xdr:nvGrpSpPr>
      <xdr:grpSpPr>
        <a:xfrm>
          <a:off x="609600" y="5153025"/>
          <a:ext cx="4221703" cy="2476500"/>
          <a:chOff x="609600" y="4867277"/>
          <a:chExt cx="6220056" cy="3777669"/>
        </a:xfrm>
      </xdr:grpSpPr>
      <xdr:pic>
        <xdr:nvPicPr>
          <xdr:cNvPr id="24" name="Picture 23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09600" y="4867277"/>
            <a:ext cx="6220056" cy="3777669"/>
          </a:xfrm>
          <a:prstGeom prst="rect">
            <a:avLst/>
          </a:prstGeom>
        </xdr:spPr>
      </xdr:pic>
      <xdr:sp macro="" textlink="">
        <xdr:nvSpPr>
          <xdr:cNvPr id="17" name="Rounded Rectangular Callout 16"/>
          <xdr:cNvSpPr/>
        </xdr:nvSpPr>
        <xdr:spPr>
          <a:xfrm>
            <a:off x="5975341" y="4979638"/>
            <a:ext cx="795044" cy="265402"/>
          </a:xfrm>
          <a:prstGeom prst="wedgeRoundRectCallout">
            <a:avLst>
              <a:gd name="adj1" fmla="val -44996"/>
              <a:gd name="adj2" fmla="val 88807"/>
              <a:gd name="adj3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4"/>
          </a:lnRef>
          <a:fillRef idx="3">
            <a:schemeClr val="accent4"/>
          </a:fillRef>
          <a:effectRef idx="2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900">
                <a:solidFill>
                  <a:schemeClr val="tx1"/>
                </a:solidFill>
              </a:rPr>
              <a:t>Start</a:t>
            </a:r>
          </a:p>
        </xdr:txBody>
      </xdr:sp>
      <xdr:sp macro="" textlink="">
        <xdr:nvSpPr>
          <xdr:cNvPr id="29" name="Rounded Rectangular Callout 28"/>
          <xdr:cNvSpPr/>
        </xdr:nvSpPr>
        <xdr:spPr>
          <a:xfrm>
            <a:off x="621156" y="7685999"/>
            <a:ext cx="858533" cy="394598"/>
          </a:xfrm>
          <a:prstGeom prst="wedgeRoundRectCallout">
            <a:avLst>
              <a:gd name="adj1" fmla="val -20833"/>
              <a:gd name="adj2" fmla="val 169746"/>
              <a:gd name="adj3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4"/>
          </a:lnRef>
          <a:fillRef idx="3">
            <a:schemeClr val="accent4"/>
          </a:fillRef>
          <a:effectRef idx="2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900">
                <a:solidFill>
                  <a:schemeClr val="tx1"/>
                </a:solidFill>
              </a:rPr>
              <a:t>End</a:t>
            </a:r>
            <a:r>
              <a:rPr lang="en-US" sz="900" baseline="0">
                <a:solidFill>
                  <a:schemeClr val="tx1"/>
                </a:solidFill>
              </a:rPr>
              <a:t> D1</a:t>
            </a:r>
            <a:endParaRPr lang="en-US" sz="900">
              <a:solidFill>
                <a:schemeClr val="tx1"/>
              </a:solidFill>
            </a:endParaRPr>
          </a:p>
        </xdr:txBody>
      </xdr:sp>
      <xdr:sp macro="" textlink="">
        <xdr:nvSpPr>
          <xdr:cNvPr id="31" name="Rounded Rectangular Callout 30"/>
          <xdr:cNvSpPr/>
        </xdr:nvSpPr>
        <xdr:spPr>
          <a:xfrm>
            <a:off x="4999222" y="5869016"/>
            <a:ext cx="844941" cy="407621"/>
          </a:xfrm>
          <a:prstGeom prst="wedgeRoundRectCallout">
            <a:avLst>
              <a:gd name="adj1" fmla="val -84210"/>
              <a:gd name="adj2" fmla="val -41299"/>
              <a:gd name="adj3" fmla="val 16667"/>
            </a:avLst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63500" sx="102000" sy="102000" algn="ctr" rotWithShape="0">
              <a:prstClr val="black">
                <a:alpha val="40000"/>
              </a:prstClr>
            </a:outerShdw>
          </a:effectLst>
        </xdr:spPr>
        <xdr:style>
          <a:lnRef idx="1">
            <a:schemeClr val="accent4"/>
          </a:lnRef>
          <a:fillRef idx="3">
            <a:schemeClr val="accent4"/>
          </a:fillRef>
          <a:effectRef idx="2">
            <a:schemeClr val="accent4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n-US" sz="900">
                <a:solidFill>
                  <a:schemeClr val="tx1"/>
                </a:solidFill>
              </a:rPr>
              <a:t>End</a:t>
            </a:r>
            <a:r>
              <a:rPr lang="en-US" sz="900" baseline="0">
                <a:solidFill>
                  <a:schemeClr val="tx1"/>
                </a:solidFill>
              </a:rPr>
              <a:t> D2</a:t>
            </a:r>
            <a:endParaRPr lang="en-US" sz="900">
              <a:solidFill>
                <a:schemeClr val="tx1"/>
              </a:solidFill>
            </a:endParaRPr>
          </a:p>
        </xdr:txBody>
      </xdr:sp>
    </xdr:grpSp>
    <xdr:clientData/>
  </xdr:twoCellAnchor>
  <xdr:oneCellAnchor>
    <xdr:from>
      <xdr:col>1</xdr:col>
      <xdr:colOff>0</xdr:colOff>
      <xdr:row>13</xdr:row>
      <xdr:rowOff>9524</xdr:rowOff>
    </xdr:from>
    <xdr:ext cx="960969" cy="180975"/>
    <xdr:sp macro="" textlink="">
      <xdr:nvSpPr>
        <xdr:cNvPr id="34" name="TextBox 33"/>
        <xdr:cNvSpPr txBox="1"/>
      </xdr:nvSpPr>
      <xdr:spPr>
        <a:xfrm>
          <a:off x="609600" y="2781299"/>
          <a:ext cx="960969" cy="180975"/>
        </a:xfrm>
        <a:prstGeom prst="rect">
          <a:avLst/>
        </a:prstGeom>
        <a:solidFill>
          <a:schemeClr val="accent6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tIns="0" bIns="0" rtlCol="0" anchor="ctr">
          <a:noAutofit/>
        </a:bodyPr>
        <a:lstStyle/>
        <a:p>
          <a:pPr algn="ctr"/>
          <a:r>
            <a:rPr lang="en-US" sz="1100"/>
            <a:t>Speed (km/h)</a:t>
          </a:r>
        </a:p>
      </xdr:txBody>
    </xdr:sp>
    <xdr:clientData/>
  </xdr:oneCellAnchor>
  <xdr:oneCellAnchor>
    <xdr:from>
      <xdr:col>2</xdr:col>
      <xdr:colOff>114300</xdr:colOff>
      <xdr:row>13</xdr:row>
      <xdr:rowOff>9524</xdr:rowOff>
    </xdr:from>
    <xdr:ext cx="1048044" cy="180975"/>
    <xdr:sp macro="" textlink="">
      <xdr:nvSpPr>
        <xdr:cNvPr id="44" name="TextBox 43"/>
        <xdr:cNvSpPr txBox="1"/>
      </xdr:nvSpPr>
      <xdr:spPr>
        <a:xfrm>
          <a:off x="1828800" y="2781299"/>
          <a:ext cx="1048044" cy="180975"/>
        </a:xfrm>
        <a:prstGeom prst="rect">
          <a:avLst/>
        </a:prstGeom>
        <a:solidFill>
          <a:schemeClr val="accent4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tIns="0" bIns="0" rtlCol="0" anchor="ctr">
          <a:noAutofit/>
        </a:bodyPr>
        <a:lstStyle/>
        <a:p>
          <a:pPr algn="ctr"/>
          <a:r>
            <a:rPr lang="en-US" sz="1100"/>
            <a:t>Elevation (mts)</a:t>
          </a:r>
        </a:p>
      </xdr:txBody>
    </xdr:sp>
    <xdr:clientData/>
  </xdr:oneCellAnchor>
  <xdr:oneCellAnchor>
    <xdr:from>
      <xdr:col>1</xdr:col>
      <xdr:colOff>927693</xdr:colOff>
      <xdr:row>13</xdr:row>
      <xdr:rowOff>9524</xdr:rowOff>
    </xdr:from>
    <xdr:ext cx="339132" cy="180975"/>
    <xdr:sp macro="" textlink="">
      <xdr:nvSpPr>
        <xdr:cNvPr id="40" name="TextBox 39"/>
        <xdr:cNvSpPr txBox="1"/>
      </xdr:nvSpPr>
      <xdr:spPr>
        <a:xfrm>
          <a:off x="1537293" y="2781299"/>
          <a:ext cx="339132" cy="1809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tIns="0" bIns="0" rtlCol="0" anchor="ctr">
          <a:noAutofit/>
        </a:bodyPr>
        <a:lstStyle/>
        <a:p>
          <a:pPr algn="ctr"/>
          <a:r>
            <a:rPr lang="en-US" sz="1100"/>
            <a:t>vs.</a:t>
          </a:r>
        </a:p>
      </xdr:txBody>
    </xdr:sp>
    <xdr:clientData/>
  </xdr:oneCellAnchor>
  <xdr:twoCellAnchor>
    <xdr:from>
      <xdr:col>5</xdr:col>
      <xdr:colOff>180975</xdr:colOff>
      <xdr:row>34</xdr:row>
      <xdr:rowOff>104775</xdr:rowOff>
    </xdr:from>
    <xdr:to>
      <xdr:col>6</xdr:col>
      <xdr:colOff>523875</xdr:colOff>
      <xdr:row>35</xdr:row>
      <xdr:rowOff>180975</xdr:rowOff>
    </xdr:to>
    <xdr:sp macro="" textlink="">
      <xdr:nvSpPr>
        <xdr:cNvPr id="42" name="Rounded Rectangle 41">
          <a:hlinkClick xmlns:r="http://schemas.openxmlformats.org/officeDocument/2006/relationships" r:id="rId3"/>
        </xdr:cNvPr>
        <xdr:cNvSpPr/>
      </xdr:nvSpPr>
      <xdr:spPr>
        <a:xfrm>
          <a:off x="3457575" y="6877050"/>
          <a:ext cx="952500" cy="266700"/>
        </a:xfrm>
        <a:prstGeom prst="roundRect">
          <a:avLst/>
        </a:prstGeom>
        <a:ln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900">
              <a:solidFill>
                <a:schemeClr val="bg1">
                  <a:lumMod val="95000"/>
                </a:schemeClr>
              </a:solidFill>
              <a:effectLst>
                <a:outerShdw blurRad="50800" dist="38100" dir="5400000" algn="t" rotWithShape="0">
                  <a:schemeClr val="tx1">
                    <a:lumMod val="50000"/>
                    <a:lumOff val="50000"/>
                    <a:alpha val="40000"/>
                  </a:schemeClr>
                </a:outerShdw>
              </a:effectLst>
            </a:rPr>
            <a:t>See full route</a:t>
          </a:r>
          <a:r>
            <a:rPr lang="en-US" sz="900">
              <a:solidFill>
                <a:schemeClr val="bg1">
                  <a:lumMod val="95000"/>
                </a:schemeClr>
              </a:solidFill>
              <a:effectLst>
                <a:outerShdw blurRad="50800" dist="38100" dir="5400000" algn="t" rotWithShape="0">
                  <a:schemeClr val="tx1">
                    <a:lumMod val="50000"/>
                    <a:lumOff val="50000"/>
                    <a:alpha val="40000"/>
                  </a:schemeClr>
                </a:outerShdw>
              </a:effectLst>
              <a:latin typeface="Webdings" panose="05030102010509060703" pitchFamily="18" charset="2"/>
            </a:rPr>
            <a:t>4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23</xdr:row>
          <xdr:rowOff>28575</xdr:rowOff>
        </xdr:from>
        <xdr:to>
          <xdr:col>13</xdr:col>
          <xdr:colOff>276225</xdr:colOff>
          <xdr:row>36</xdr:row>
          <xdr:rowOff>152400</xdr:rowOff>
        </xdr:to>
        <xdr:pic>
          <xdr:nvPicPr>
            <xdr:cNvPr id="51" name="Picture 50"/>
            <xdr:cNvPicPr>
              <a:picLocks noChangeAspect="1" noChangeArrowheads="1"/>
              <a:extLst>
                <a:ext uri="{84589F7E-364E-4C9E-8A38-B11213B215E9}">
                  <a14:cameraTool cellRange="selected.pic" spid="_x0000_s2099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4781550" y="4991100"/>
              <a:ext cx="3381375" cy="2524125"/>
            </a:xfrm>
            <a:prstGeom prst="rect">
              <a:avLst/>
            </a:prstGeom>
            <a:noFill/>
            <a:effectLst>
              <a:innerShdw blurRad="114300">
                <a:prstClr val="black"/>
              </a:innerShdw>
            </a:effectLst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438150</xdr:colOff>
          <xdr:row>35</xdr:row>
          <xdr:rowOff>180975</xdr:rowOff>
        </xdr:from>
        <xdr:to>
          <xdr:col>13</xdr:col>
          <xdr:colOff>85725</xdr:colOff>
          <xdr:row>36</xdr:row>
          <xdr:rowOff>171450</xdr:rowOff>
        </xdr:to>
        <xdr:sp macro="" textlink="">
          <xdr:nvSpPr>
            <xdr:cNvPr id="2058" name="Scroll Bar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oneCellAnchor>
    <xdr:from>
      <xdr:col>7</xdr:col>
      <xdr:colOff>447676</xdr:colOff>
      <xdr:row>34</xdr:row>
      <xdr:rowOff>116440</xdr:rowOff>
    </xdr:from>
    <xdr:ext cx="3028950" cy="248851"/>
    <xdr:sp macro="" textlink="Data!BH4">
      <xdr:nvSpPr>
        <xdr:cNvPr id="43" name="TextBox 42"/>
        <xdr:cNvSpPr txBox="1"/>
      </xdr:nvSpPr>
      <xdr:spPr>
        <a:xfrm>
          <a:off x="4943476" y="6888715"/>
          <a:ext cx="3028950" cy="248851"/>
        </a:xfrm>
        <a:prstGeom prst="rect">
          <a:avLst/>
        </a:prstGeom>
        <a:solidFill>
          <a:srgbClr val="FFC000">
            <a:alpha val="50196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r"/>
          <a:fld id="{B31F1B10-92B9-4AC6-98DB-00699694A2BF}" type="TxLink">
            <a:rPr lang="en-US" sz="1000" b="0" i="0" u="none" strike="noStrike">
              <a:solidFill>
                <a:srgbClr val="000000"/>
              </a:solidFill>
              <a:effectLst>
                <a:outerShdw blurRad="50800" dist="38100" dir="5400000" algn="t" rotWithShape="0">
                  <a:schemeClr val="bg1">
                    <a:lumMod val="95000"/>
                    <a:alpha val="40000"/>
                  </a:schemeClr>
                </a:outerShdw>
              </a:effectLst>
              <a:latin typeface="Calibri"/>
            </a:rPr>
            <a:pPr algn="r"/>
            <a:t>Water stop after breakfast</a:t>
          </a:fld>
          <a:endParaRPr lang="en-US" sz="1000">
            <a:effectLst>
              <a:outerShdw blurRad="50800" dist="38100" dir="5400000" algn="t" rotWithShape="0">
                <a:schemeClr val="bg1">
                  <a:lumMod val="95000"/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13</xdr:col>
      <xdr:colOff>133350</xdr:colOff>
      <xdr:row>24</xdr:row>
      <xdr:rowOff>0</xdr:rowOff>
    </xdr:from>
    <xdr:ext cx="1066800" cy="2476500"/>
    <xdr:sp macro="" textlink="Data!BH5">
      <xdr:nvSpPr>
        <xdr:cNvPr id="45" name="TextBox 44"/>
        <xdr:cNvSpPr txBox="1"/>
      </xdr:nvSpPr>
      <xdr:spPr>
        <a:xfrm>
          <a:off x="8020050" y="5038725"/>
          <a:ext cx="1066800" cy="2476500"/>
        </a:xfrm>
        <a:prstGeom prst="roundRect">
          <a:avLst>
            <a:gd name="adj" fmla="val 0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85000"/>
            </a:schemeClr>
          </a:solidFill>
        </a:ln>
        <a:effectLst>
          <a:innerShdw blurRad="114300">
            <a:schemeClr val="tx1">
              <a:lumMod val="50000"/>
              <a:lumOff val="50000"/>
            </a:schemeClr>
          </a:inn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lIns="45720" tIns="45720" rIns="45720" bIns="45720" rtlCol="0" anchor="t">
          <a:noAutofit/>
        </a:bodyPr>
        <a:lstStyle/>
        <a:p>
          <a:pPr algn="r"/>
          <a:fld id="{A47ED57E-E27D-4A24-8370-EBD17B06441D}" type="TxLink">
            <a:rPr lang="en-US" sz="900" b="0" i="0" u="none" strike="noStrike">
              <a:solidFill>
                <a:srgbClr val="000000"/>
              </a:solidFill>
              <a:latin typeface="Calibri"/>
            </a:rPr>
            <a:pPr algn="r"/>
            <a:t>Around 50 km mark, I stopped for some water and pics. National Highway 45 (also 16) looked flat &amp; beautiful.</a:t>
          </a:fld>
          <a:endParaRPr lang="en-US" sz="900"/>
        </a:p>
      </xdr:txBody>
    </xdr:sp>
    <xdr:clientData/>
  </xdr:oneCellAnchor>
  <xdr:twoCellAnchor>
    <xdr:from>
      <xdr:col>1</xdr:col>
      <xdr:colOff>0</xdr:colOff>
      <xdr:row>1</xdr:row>
      <xdr:rowOff>0</xdr:rowOff>
    </xdr:from>
    <xdr:to>
      <xdr:col>16</xdr:col>
      <xdr:colOff>0</xdr:colOff>
      <xdr:row>2</xdr:row>
      <xdr:rowOff>0</xdr:rowOff>
    </xdr:to>
    <xdr:sp macro="" textlink="">
      <xdr:nvSpPr>
        <xdr:cNvPr id="46" name="Round Same Side Corner Rectangle 45"/>
        <xdr:cNvSpPr/>
      </xdr:nvSpPr>
      <xdr:spPr>
        <a:xfrm>
          <a:off x="609600" y="0"/>
          <a:ext cx="8477250" cy="476250"/>
        </a:xfrm>
        <a:prstGeom prst="round2SameRect">
          <a:avLst>
            <a:gd name="adj1" fmla="val 0"/>
            <a:gd name="adj2" fmla="val 14000"/>
          </a:avLst>
        </a:prstGeom>
        <a:solidFill>
          <a:schemeClr val="bg1">
            <a:lumMod val="95000"/>
          </a:schemeClr>
        </a:solidFill>
        <a:ln>
          <a:solidFill>
            <a:schemeClr val="bg1">
              <a:lumMod val="75000"/>
            </a:schemeClr>
          </a:solidFill>
        </a:ln>
        <a:effectLst>
          <a:outerShdw blurRad="50800" dist="38100" dir="5400000" algn="t" rotWithShape="0">
            <a:schemeClr val="bg1">
              <a:lumMod val="85000"/>
              <a:alpha val="40000"/>
            </a:scheme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1800">
              <a:solidFill>
                <a:srgbClr val="0070C0"/>
              </a:solidFill>
              <a:effectLst>
                <a:outerShdw blurRad="50800" dist="38100" dir="5400000" algn="t" rotWithShape="0">
                  <a:schemeClr val="bg1">
                    <a:lumMod val="85000"/>
                    <a:alpha val="40000"/>
                  </a:schemeClr>
                </a:outerShdw>
              </a:effectLst>
              <a:latin typeface="Segoe UI Light" panose="020B0502040204020203" pitchFamily="34" charset="0"/>
            </a:rPr>
            <a:t>200</a:t>
          </a:r>
          <a:r>
            <a:rPr lang="en-US" sz="1800" baseline="0">
              <a:solidFill>
                <a:srgbClr val="0070C0"/>
              </a:solidFill>
              <a:effectLst>
                <a:outerShdw blurRad="50800" dist="38100" dir="5400000" algn="t" rotWithShape="0">
                  <a:schemeClr val="bg1">
                    <a:lumMod val="85000"/>
                    <a:alpha val="40000"/>
                  </a:schemeClr>
                </a:outerShdw>
              </a:effectLst>
              <a:latin typeface="Segoe UI Light" panose="020B0502040204020203" pitchFamily="34" charset="0"/>
            </a:rPr>
            <a:t>km Bike Ride - Visualization</a:t>
          </a:r>
          <a:endParaRPr lang="en-US" sz="1800">
            <a:solidFill>
              <a:srgbClr val="0070C0"/>
            </a:solidFill>
            <a:effectLst>
              <a:outerShdw blurRad="50800" dist="38100" dir="5400000" algn="t" rotWithShape="0">
                <a:schemeClr val="bg1">
                  <a:lumMod val="85000"/>
                  <a:alpha val="40000"/>
                </a:schemeClr>
              </a:outerShdw>
            </a:effectLst>
            <a:latin typeface="Segoe UI Light" panose="020B0502040204020203" pitchFamily="34" charset="0"/>
          </a:endParaRPr>
        </a:p>
      </xdr:txBody>
    </xdr:sp>
    <xdr:clientData/>
  </xdr:twoCellAnchor>
  <xdr:oneCellAnchor>
    <xdr:from>
      <xdr:col>13</xdr:col>
      <xdr:colOff>133349</xdr:colOff>
      <xdr:row>34</xdr:row>
      <xdr:rowOff>125965</xdr:rowOff>
    </xdr:from>
    <xdr:ext cx="1066801" cy="255035"/>
    <xdr:sp macro="" textlink="Data!BI3">
      <xdr:nvSpPr>
        <xdr:cNvPr id="57" name="TextBox 56"/>
        <xdr:cNvSpPr txBox="1"/>
      </xdr:nvSpPr>
      <xdr:spPr>
        <a:xfrm>
          <a:off x="8020049" y="7183990"/>
          <a:ext cx="1066801" cy="255035"/>
        </a:xfrm>
        <a:prstGeom prst="rect">
          <a:avLst/>
        </a:prstGeom>
        <a:solidFill>
          <a:srgbClr val="FFC000">
            <a:alpha val="50196"/>
          </a:srgb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ctr"/>
          <a:fld id="{40580EBA-EBA2-4617-A89D-363662EE4459}" type="TxLink">
            <a:rPr lang="en-US" sz="800" b="0" i="0" u="none" strike="noStrike">
              <a:solidFill>
                <a:schemeClr val="tx1"/>
              </a:solidFill>
              <a:effectLst>
                <a:outerShdw blurRad="50800" dist="38100" dir="5400000" algn="t" rotWithShape="0">
                  <a:schemeClr val="bg1">
                    <a:lumMod val="95000"/>
                    <a:alpha val="40000"/>
                  </a:schemeClr>
                </a:outerShdw>
              </a:effectLst>
              <a:latin typeface="Calibri"/>
            </a:rPr>
            <a:pPr algn="ctr"/>
            <a:t>@ 27 Jul, 8:57 AM</a:t>
          </a:fld>
          <a:endParaRPr lang="en-US" sz="900">
            <a:solidFill>
              <a:schemeClr val="tx1"/>
            </a:solidFill>
            <a:effectLst>
              <a:outerShdw blurRad="50800" dist="38100" dir="5400000" algn="t" rotWithShape="0">
                <a:schemeClr val="bg1">
                  <a:lumMod val="95000"/>
                  <a:alpha val="40000"/>
                </a:schemeClr>
              </a:outerShdw>
            </a:effectLst>
          </a:endParaRPr>
        </a:p>
      </xdr:txBody>
    </xdr:sp>
    <xdr:clientData/>
  </xdr:oneCellAnchor>
  <xdr:twoCellAnchor>
    <xdr:from>
      <xdr:col>7</xdr:col>
      <xdr:colOff>333374</xdr:colOff>
      <xdr:row>21</xdr:row>
      <xdr:rowOff>190499</xdr:rowOff>
    </xdr:from>
    <xdr:to>
      <xdr:col>7</xdr:col>
      <xdr:colOff>438149</xdr:colOff>
      <xdr:row>23</xdr:row>
      <xdr:rowOff>9524</xdr:rowOff>
    </xdr:to>
    <xdr:sp macro="" textlink="">
      <xdr:nvSpPr>
        <xdr:cNvPr id="48" name="Rectangle 47"/>
        <xdr:cNvSpPr/>
      </xdr:nvSpPr>
      <xdr:spPr>
        <a:xfrm>
          <a:off x="4829174" y="4695824"/>
          <a:ext cx="104775" cy="2381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12</xdr:col>
      <xdr:colOff>333375</xdr:colOff>
      <xdr:row>1</xdr:row>
      <xdr:rowOff>76200</xdr:rowOff>
    </xdr:from>
    <xdr:to>
      <xdr:col>15</xdr:col>
      <xdr:colOff>133350</xdr:colOff>
      <xdr:row>1</xdr:row>
      <xdr:rowOff>390525</xdr:rowOff>
    </xdr:to>
    <xdr:sp macro="" textlink="">
      <xdr:nvSpPr>
        <xdr:cNvPr id="49" name="Rounded Rectangle 48">
          <a:hlinkClick xmlns:r="http://schemas.openxmlformats.org/officeDocument/2006/relationships" r:id="rId5"/>
        </xdr:cNvPr>
        <xdr:cNvSpPr/>
      </xdr:nvSpPr>
      <xdr:spPr>
        <a:xfrm>
          <a:off x="7610475" y="190500"/>
          <a:ext cx="1381125" cy="314325"/>
        </a:xfrm>
        <a:prstGeom prst="roundRect">
          <a:avLst/>
        </a:prstGeom>
        <a:effectLst>
          <a:innerShdw blurRad="50800" dist="38100" dir="5400000">
            <a:schemeClr val="accent5">
              <a:lumMod val="50000"/>
              <a:alpha val="50000"/>
            </a:schemeClr>
          </a:innerShdw>
        </a:effectLst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/>
            <a:t>Visit Chandoo.org</a:t>
          </a:r>
        </a:p>
      </xdr:txBody>
    </xdr:sp>
    <xdr:clientData/>
  </xdr:twoCellAnchor>
  <xdr:twoCellAnchor>
    <xdr:from>
      <xdr:col>0</xdr:col>
      <xdr:colOff>0</xdr:colOff>
      <xdr:row>12</xdr:row>
      <xdr:rowOff>114299</xdr:rowOff>
    </xdr:from>
    <xdr:to>
      <xdr:col>17</xdr:col>
      <xdr:colOff>95250</xdr:colOff>
      <xdr:row>19</xdr:row>
      <xdr:rowOff>142874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247650</xdr:colOff>
      <xdr:row>4</xdr:row>
      <xdr:rowOff>19050</xdr:rowOff>
    </xdr:from>
    <xdr:to>
      <xdr:col>9</xdr:col>
      <xdr:colOff>400050</xdr:colOff>
      <xdr:row>21</xdr:row>
      <xdr:rowOff>76201</xdr:rowOff>
    </xdr:to>
    <xdr:grpSp>
      <xdr:nvGrpSpPr>
        <xdr:cNvPr id="9" name="Group 8"/>
        <xdr:cNvGrpSpPr/>
      </xdr:nvGrpSpPr>
      <xdr:grpSpPr>
        <a:xfrm>
          <a:off x="5476875" y="1104900"/>
          <a:ext cx="409575" cy="3590926"/>
          <a:chOff x="5476875" y="809626"/>
          <a:chExt cx="409575" cy="3886200"/>
        </a:xfrm>
        <a:effectLst>
          <a:outerShdw blurRad="63500" sx="102000" sy="102000" algn="ctr" rotWithShape="0">
            <a:prstClr val="black">
              <a:alpha val="40000"/>
            </a:prstClr>
          </a:outerShdw>
        </a:effectLst>
      </xdr:grpSpPr>
      <xdr:cxnSp macro="">
        <xdr:nvCxnSpPr>
          <xdr:cNvPr id="12" name="Straight Connector 11"/>
          <xdr:cNvCxnSpPr/>
        </xdr:nvCxnSpPr>
        <xdr:spPr>
          <a:xfrm flipV="1">
            <a:off x="5476875" y="809626"/>
            <a:ext cx="0" cy="2266949"/>
          </a:xfrm>
          <a:prstGeom prst="line">
            <a:avLst/>
          </a:prstGeom>
          <a:ln w="3175">
            <a:solidFill>
              <a:schemeClr val="tx1">
                <a:lumMod val="50000"/>
                <a:lumOff val="50000"/>
              </a:schemeClr>
            </a:solidFill>
            <a:prstDash val="dash"/>
            <a:headEnd type="none" w="med" len="med"/>
            <a:tailEnd type="arrow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5" name="Straight Connector 34"/>
          <xdr:cNvCxnSpPr/>
        </xdr:nvCxnSpPr>
        <xdr:spPr>
          <a:xfrm flipV="1">
            <a:off x="5886450" y="3067050"/>
            <a:ext cx="0" cy="1628776"/>
          </a:xfrm>
          <a:prstGeom prst="line">
            <a:avLst/>
          </a:prstGeom>
          <a:ln w="3175">
            <a:solidFill>
              <a:schemeClr val="tx1">
                <a:lumMod val="50000"/>
                <a:lumOff val="50000"/>
              </a:schemeClr>
            </a:solidFill>
            <a:prstDash val="dash"/>
            <a:headEnd type="arrow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6" name="Straight Connector 35"/>
          <xdr:cNvCxnSpPr/>
        </xdr:nvCxnSpPr>
        <xdr:spPr>
          <a:xfrm flipH="1">
            <a:off x="5486401" y="3076575"/>
            <a:ext cx="400049" cy="0"/>
          </a:xfrm>
          <a:prstGeom prst="line">
            <a:avLst/>
          </a:prstGeom>
          <a:ln w="3175">
            <a:solidFill>
              <a:schemeClr val="tx1">
                <a:lumMod val="50000"/>
                <a:lumOff val="50000"/>
              </a:schemeClr>
            </a:solidFill>
            <a:prstDash val="dash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0</xdr:colOff>
      <xdr:row>16</xdr:row>
      <xdr:rowOff>171450</xdr:rowOff>
    </xdr:from>
    <xdr:to>
      <xdr:col>17</xdr:col>
      <xdr:colOff>95250</xdr:colOff>
      <xdr:row>22</xdr:row>
      <xdr:rowOff>9525</xdr:rowOff>
    </xdr:to>
    <xdr:graphicFrame macro="">
      <xdr:nvGraphicFramePr>
        <xdr:cNvPr id="47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18</xdr:row>
      <xdr:rowOff>0</xdr:rowOff>
    </xdr:from>
    <xdr:to>
      <xdr:col>15</xdr:col>
      <xdr:colOff>209550</xdr:colOff>
      <xdr:row>18</xdr:row>
      <xdr:rowOff>0</xdr:rowOff>
    </xdr:to>
    <xdr:cxnSp macro="">
      <xdr:nvCxnSpPr>
        <xdr:cNvPr id="11" name="Straight Connector 10"/>
        <xdr:cNvCxnSpPr/>
      </xdr:nvCxnSpPr>
      <xdr:spPr>
        <a:xfrm>
          <a:off x="609600" y="4048125"/>
          <a:ext cx="8458200" cy="0"/>
        </a:xfrm>
        <a:prstGeom prst="line">
          <a:avLst/>
        </a:prstGeom>
        <a:ln w="3175">
          <a:solidFill>
            <a:schemeClr val="bg1">
              <a:lumMod val="7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161925</xdr:colOff>
      <xdr:row>1</xdr:row>
      <xdr:rowOff>95250</xdr:rowOff>
    </xdr:from>
    <xdr:to>
      <xdr:col>1</xdr:col>
      <xdr:colOff>3209925</xdr:colOff>
      <xdr:row>1</xdr:row>
      <xdr:rowOff>2419350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85750"/>
          <a:ext cx="3048000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2</xdr:row>
      <xdr:rowOff>95250</xdr:rowOff>
    </xdr:from>
    <xdr:to>
      <xdr:col>1</xdr:col>
      <xdr:colOff>3215121</xdr:colOff>
      <xdr:row>2</xdr:row>
      <xdr:rowOff>2419350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800350"/>
          <a:ext cx="3053196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3</xdr:row>
      <xdr:rowOff>95250</xdr:rowOff>
    </xdr:from>
    <xdr:to>
      <xdr:col>1</xdr:col>
      <xdr:colOff>3215121</xdr:colOff>
      <xdr:row>3</xdr:row>
      <xdr:rowOff>2419350</xdr:rowOff>
    </xdr:to>
    <xdr:pic>
      <xdr:nvPicPr>
        <xdr:cNvPr id="26" name="Picture 2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5314950"/>
          <a:ext cx="3053196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4</xdr:row>
      <xdr:rowOff>95250</xdr:rowOff>
    </xdr:from>
    <xdr:to>
      <xdr:col>1</xdr:col>
      <xdr:colOff>3211657</xdr:colOff>
      <xdr:row>4</xdr:row>
      <xdr:rowOff>2419350</xdr:rowOff>
    </xdr:to>
    <xdr:pic>
      <xdr:nvPicPr>
        <xdr:cNvPr id="27" name="Picture 2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7829550"/>
          <a:ext cx="3049732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5</xdr:row>
      <xdr:rowOff>95250</xdr:rowOff>
    </xdr:from>
    <xdr:to>
      <xdr:col>1</xdr:col>
      <xdr:colOff>3211657</xdr:colOff>
      <xdr:row>5</xdr:row>
      <xdr:rowOff>2419350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0344150"/>
          <a:ext cx="3049732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6</xdr:row>
      <xdr:rowOff>95250</xdr:rowOff>
    </xdr:from>
    <xdr:to>
      <xdr:col>1</xdr:col>
      <xdr:colOff>3211657</xdr:colOff>
      <xdr:row>6</xdr:row>
      <xdr:rowOff>2419350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2858750"/>
          <a:ext cx="3049732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7</xdr:row>
      <xdr:rowOff>95250</xdr:rowOff>
    </xdr:from>
    <xdr:to>
      <xdr:col>1</xdr:col>
      <xdr:colOff>3211657</xdr:colOff>
      <xdr:row>7</xdr:row>
      <xdr:rowOff>2419350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5373350"/>
          <a:ext cx="3049732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8</xdr:row>
      <xdr:rowOff>95250</xdr:rowOff>
    </xdr:from>
    <xdr:to>
      <xdr:col>1</xdr:col>
      <xdr:colOff>3208194</xdr:colOff>
      <xdr:row>8</xdr:row>
      <xdr:rowOff>2419350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17887950"/>
          <a:ext cx="3046269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9</xdr:row>
      <xdr:rowOff>95250</xdr:rowOff>
    </xdr:from>
    <xdr:to>
      <xdr:col>1</xdr:col>
      <xdr:colOff>3208194</xdr:colOff>
      <xdr:row>9</xdr:row>
      <xdr:rowOff>2419350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0402550"/>
          <a:ext cx="3046269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10</xdr:row>
      <xdr:rowOff>95250</xdr:rowOff>
    </xdr:from>
    <xdr:to>
      <xdr:col>1</xdr:col>
      <xdr:colOff>3208194</xdr:colOff>
      <xdr:row>10</xdr:row>
      <xdr:rowOff>2419350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2917150"/>
          <a:ext cx="3046269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11</xdr:row>
      <xdr:rowOff>95250</xdr:rowOff>
    </xdr:from>
    <xdr:to>
      <xdr:col>1</xdr:col>
      <xdr:colOff>3208194</xdr:colOff>
      <xdr:row>11</xdr:row>
      <xdr:rowOff>2419350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5431750"/>
          <a:ext cx="3046269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12</xdr:row>
      <xdr:rowOff>95250</xdr:rowOff>
    </xdr:from>
    <xdr:to>
      <xdr:col>1</xdr:col>
      <xdr:colOff>3204730</xdr:colOff>
      <xdr:row>12</xdr:row>
      <xdr:rowOff>2419350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27946350"/>
          <a:ext cx="3042805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13</xdr:row>
      <xdr:rowOff>95250</xdr:rowOff>
    </xdr:from>
    <xdr:to>
      <xdr:col>1</xdr:col>
      <xdr:colOff>3204730</xdr:colOff>
      <xdr:row>13</xdr:row>
      <xdr:rowOff>2419350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30460950"/>
          <a:ext cx="3042805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14</xdr:row>
      <xdr:rowOff>95250</xdr:rowOff>
    </xdr:from>
    <xdr:to>
      <xdr:col>1</xdr:col>
      <xdr:colOff>3204730</xdr:colOff>
      <xdr:row>14</xdr:row>
      <xdr:rowOff>2419350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32975550"/>
          <a:ext cx="3042805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15</xdr:row>
      <xdr:rowOff>95250</xdr:rowOff>
    </xdr:from>
    <xdr:to>
      <xdr:col>1</xdr:col>
      <xdr:colOff>3204730</xdr:colOff>
      <xdr:row>15</xdr:row>
      <xdr:rowOff>2419350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35490150"/>
          <a:ext cx="3042805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16</xdr:row>
      <xdr:rowOff>95250</xdr:rowOff>
    </xdr:from>
    <xdr:to>
      <xdr:col>1</xdr:col>
      <xdr:colOff>3204730</xdr:colOff>
      <xdr:row>16</xdr:row>
      <xdr:rowOff>2419350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38004750"/>
          <a:ext cx="3042805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17</xdr:row>
      <xdr:rowOff>95250</xdr:rowOff>
    </xdr:from>
    <xdr:to>
      <xdr:col>1</xdr:col>
      <xdr:colOff>3201266</xdr:colOff>
      <xdr:row>17</xdr:row>
      <xdr:rowOff>2419350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40519350"/>
          <a:ext cx="3039341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18</xdr:row>
      <xdr:rowOff>95250</xdr:rowOff>
    </xdr:from>
    <xdr:to>
      <xdr:col>1</xdr:col>
      <xdr:colOff>3201266</xdr:colOff>
      <xdr:row>18</xdr:row>
      <xdr:rowOff>2419350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43033950"/>
          <a:ext cx="3039341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19</xdr:row>
      <xdr:rowOff>95250</xdr:rowOff>
    </xdr:from>
    <xdr:to>
      <xdr:col>1</xdr:col>
      <xdr:colOff>3201266</xdr:colOff>
      <xdr:row>19</xdr:row>
      <xdr:rowOff>2419350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45548550"/>
          <a:ext cx="3039341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20</xdr:row>
      <xdr:rowOff>95250</xdr:rowOff>
    </xdr:from>
    <xdr:to>
      <xdr:col>1</xdr:col>
      <xdr:colOff>3201266</xdr:colOff>
      <xdr:row>20</xdr:row>
      <xdr:rowOff>2419350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48063150"/>
          <a:ext cx="3039341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21</xdr:row>
      <xdr:rowOff>95250</xdr:rowOff>
    </xdr:from>
    <xdr:to>
      <xdr:col>1</xdr:col>
      <xdr:colOff>3192607</xdr:colOff>
      <xdr:row>21</xdr:row>
      <xdr:rowOff>2419350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50577750"/>
          <a:ext cx="3030682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22</xdr:row>
      <xdr:rowOff>95250</xdr:rowOff>
    </xdr:from>
    <xdr:to>
      <xdr:col>1</xdr:col>
      <xdr:colOff>3192607</xdr:colOff>
      <xdr:row>22</xdr:row>
      <xdr:rowOff>2419350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53092350"/>
          <a:ext cx="3030682" cy="232410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23</xdr:row>
      <xdr:rowOff>95250</xdr:rowOff>
    </xdr:from>
    <xdr:to>
      <xdr:col>1</xdr:col>
      <xdr:colOff>3192607</xdr:colOff>
      <xdr:row>23</xdr:row>
      <xdr:rowOff>2419350</xdr:rowOff>
    </xdr:to>
    <xdr:pic>
      <xdr:nvPicPr>
        <xdr:cNvPr id="47" name="Picture 4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525" y="55606950"/>
          <a:ext cx="3030682" cy="23241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splits" displayName="splits" ref="C2:K208" totalsRowShown="0">
  <autoFilter ref="C2:K208"/>
  <tableColumns count="9">
    <tableColumn id="1" name="KM #"/>
    <tableColumn id="2" name="lookup KM #"/>
    <tableColumn id="7" name="Day KM"/>
    <tableColumn id="3" name="Speed" dataDxfId="4"/>
    <tableColumn id="4" name="Elapsed Time" dataDxfId="3"/>
    <tableColumn id="5" name="Elevation">
      <calculatedColumnFormula>INDEX($P$3:$P$2473,MATCH(IF(LEFT(D3,1)="G",C3,2*118.5-C3-0.5),$Q$3:$Q$2473,1))</calculatedColumnFormula>
    </tableColumn>
    <tableColumn id="6" name="Day"/>
    <tableColumn id="8" name="Running Etime" dataDxfId="1">
      <calculatedColumnFormula>splits[[#This Row],[Elapsed Time]]+J2</calculatedColumnFormula>
    </tableColumn>
    <tableColumn id="9" name="Blank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elev" displayName="elev" ref="N2:Q2473" totalsRowShown="0">
  <autoFilter ref="N2:Q2473"/>
  <tableColumns count="4">
    <tableColumn id="1" name="Latitude"/>
    <tableColumn id="2" name="Longitude"/>
    <tableColumn id="3" name="Elevation (metres)"/>
    <tableColumn id="4" name="Distance (KMs)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pics" displayName="pics" ref="BA3:BD26" totalsRowShown="0">
  <autoFilter ref="BA3:BD26"/>
  <tableColumns count="4">
    <tableColumn id="1" name="Name"/>
    <tableColumn id="2" name="Time" dataDxfId="2"/>
    <tableColumn id="3" name="Title"/>
    <tableColumn id="4" name="Comment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P39"/>
  <sheetViews>
    <sheetView showGridLines="0" tabSelected="1" zoomScaleNormal="100" workbookViewId="0"/>
  </sheetViews>
  <sheetFormatPr defaultRowHeight="15" x14ac:dyDescent="0.25"/>
  <cols>
    <col min="2" max="2" width="16.5703125" customWidth="1"/>
    <col min="3" max="3" width="11.42578125" bestFit="1" customWidth="1"/>
    <col min="4" max="4" width="2.85546875" customWidth="1"/>
    <col min="8" max="8" width="11" customWidth="1"/>
    <col min="9" max="9" width="3.85546875" customWidth="1"/>
    <col min="10" max="10" width="14.5703125" customWidth="1"/>
    <col min="11" max="11" width="10.5703125" customWidth="1"/>
    <col min="12" max="12" width="1.7109375" customWidth="1"/>
    <col min="15" max="15" width="5.42578125" customWidth="1"/>
    <col min="16" max="16" width="3.42578125" customWidth="1"/>
  </cols>
  <sheetData>
    <row r="1" spans="2:16" ht="9" customHeight="1" x14ac:dyDescent="0.25"/>
    <row r="2" spans="2:16" ht="37.5" customHeight="1" x14ac:dyDescent="0.25"/>
    <row r="4" spans="2:16" s="6" customFormat="1" ht="24" customHeight="1" x14ac:dyDescent="0.25">
      <c r="B4" s="47" t="s">
        <v>335</v>
      </c>
      <c r="C4" s="47"/>
      <c r="D4" s="47"/>
      <c r="E4" s="47"/>
      <c r="F4" s="47"/>
      <c r="G4" s="47"/>
      <c r="H4" s="47"/>
      <c r="I4" s="47"/>
      <c r="J4" s="48" t="s">
        <v>336</v>
      </c>
      <c r="K4" s="48"/>
      <c r="L4" s="48"/>
      <c r="M4" s="48"/>
      <c r="N4" s="48"/>
      <c r="O4" s="48"/>
      <c r="P4" s="48"/>
    </row>
    <row r="5" spans="2:16" ht="9" customHeight="1" x14ac:dyDescent="0.25"/>
    <row r="6" spans="2:16" s="5" customFormat="1" ht="23.25" x14ac:dyDescent="0.25">
      <c r="B6" s="49" t="s">
        <v>0</v>
      </c>
      <c r="C6" s="50">
        <f>Data!T4</f>
        <v>118</v>
      </c>
      <c r="E6" s="64" t="str">
        <f>Data!$U$9</f>
        <v>Climb: 543 mts</v>
      </c>
      <c r="J6" s="51" t="s">
        <v>0</v>
      </c>
      <c r="K6" s="52">
        <f>Data!T20</f>
        <v>88</v>
      </c>
      <c r="M6" s="64" t="str">
        <f>Data!$U$25</f>
        <v>Climb: 383 mts</v>
      </c>
    </row>
    <row r="7" spans="2:16" s="6" customFormat="1" x14ac:dyDescent="0.25">
      <c r="B7" s="58" t="s">
        <v>246</v>
      </c>
      <c r="C7" s="59">
        <f>Data!T5</f>
        <v>0.31547453703703709</v>
      </c>
      <c r="D7" s="60"/>
      <c r="E7" s="60" t="str">
        <f>Data!U13</f>
        <v>Start: 5:25 AM</v>
      </c>
      <c r="F7" s="60"/>
      <c r="G7" s="60"/>
      <c r="J7" s="61" t="s">
        <v>246</v>
      </c>
      <c r="K7" s="59">
        <f>Data!T21</f>
        <v>0.18760416666666671</v>
      </c>
      <c r="L7" s="60"/>
      <c r="M7" s="60" t="str">
        <f>Data!U29</f>
        <v>Start: 8:43 AM</v>
      </c>
      <c r="N7" s="60"/>
      <c r="O7" s="60"/>
      <c r="P7" s="60"/>
    </row>
    <row r="8" spans="2:16" s="6" customFormat="1" x14ac:dyDescent="0.25">
      <c r="B8" s="60" t="s">
        <v>235</v>
      </c>
      <c r="C8" s="59">
        <f>Data!$T$15</f>
        <v>8.6296296296975328E-2</v>
      </c>
      <c r="D8" s="60"/>
      <c r="E8" s="60" t="str">
        <f>Data!U14</f>
        <v>End: 3:03 PM</v>
      </c>
      <c r="F8" s="60"/>
      <c r="G8" s="60"/>
      <c r="J8" s="61" t="s">
        <v>235</v>
      </c>
      <c r="K8" s="59">
        <f>Data!T31</f>
        <v>7.8773148149387712E-2</v>
      </c>
      <c r="L8" s="60"/>
      <c r="M8" s="60" t="str">
        <f>Data!U30</f>
        <v>End: 3:06 PM</v>
      </c>
      <c r="N8" s="60"/>
      <c r="O8" s="60"/>
      <c r="P8" s="60"/>
    </row>
    <row r="9" spans="2:16" s="6" customFormat="1" x14ac:dyDescent="0.25">
      <c r="B9" s="63" t="s">
        <v>225</v>
      </c>
      <c r="C9" s="30">
        <f>Data!T6</f>
        <v>15.584987342700956</v>
      </c>
      <c r="D9" s="60"/>
      <c r="E9" s="60" t="str">
        <f>Data!$V$8</f>
        <v>Max: 27.6 km/h Min: 5.2 km/h</v>
      </c>
      <c r="F9" s="60"/>
      <c r="G9" s="60"/>
      <c r="J9" s="62" t="s">
        <v>225</v>
      </c>
      <c r="K9" s="30">
        <f>Data!T22</f>
        <v>19.544697390338694</v>
      </c>
      <c r="L9" s="60"/>
      <c r="M9" s="60" t="str">
        <f>Data!$V$24</f>
        <v>Max: 35 km/h Min: 9.9 km/h</v>
      </c>
      <c r="N9" s="60"/>
      <c r="O9" s="60"/>
      <c r="P9" s="60"/>
    </row>
    <row r="10" spans="2:16" ht="9" customHeight="1" x14ac:dyDescent="0.25"/>
    <row r="11" spans="2:16" ht="18" customHeight="1" x14ac:dyDescent="0.25">
      <c r="B11" s="53" t="s">
        <v>329</v>
      </c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57" t="str">
        <f>Data!$AW$10</f>
        <v>Minutes taken for each 1k split.</v>
      </c>
    </row>
    <row r="12" spans="2:16" ht="45" customHeight="1" x14ac:dyDescent="0.25">
      <c r="B12" s="66"/>
      <c r="C12" s="66"/>
      <c r="D12" s="66"/>
      <c r="E12" s="66"/>
      <c r="F12" s="66"/>
      <c r="G12" s="66"/>
      <c r="H12" s="66"/>
      <c r="I12" s="66"/>
      <c r="J12" s="66"/>
      <c r="K12" s="66"/>
      <c r="L12" s="66"/>
      <c r="M12" s="66"/>
      <c r="N12" s="66"/>
      <c r="O12" s="66"/>
      <c r="P12" s="66"/>
    </row>
    <row r="13" spans="2:16" ht="9" customHeight="1" x14ac:dyDescent="0.25"/>
    <row r="23" spans="2:16" s="6" customFormat="1" ht="18" customHeight="1" x14ac:dyDescent="0.25">
      <c r="B23" s="39" t="s">
        <v>245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44" t="s">
        <v>334</v>
      </c>
    </row>
    <row r="24" spans="2:16" ht="9" customHeight="1" x14ac:dyDescent="0.25"/>
    <row r="27" spans="2:16" x14ac:dyDescent="0.25">
      <c r="P27" s="35"/>
    </row>
    <row r="28" spans="2:16" x14ac:dyDescent="0.25">
      <c r="P28" s="35"/>
    </row>
    <row r="38" spans="2:16" ht="9" customHeight="1" x14ac:dyDescent="0.25"/>
    <row r="39" spans="2:16" x14ac:dyDescent="0.25">
      <c r="B39" s="45" t="s">
        <v>326</v>
      </c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46" t="s">
        <v>327</v>
      </c>
    </row>
  </sheetData>
  <mergeCells count="1">
    <mergeCell ref="B12:P12"/>
  </mergeCells>
  <pageMargins left="0.7" right="0.7" top="0.75" bottom="0.75" header="0.3" footer="0.3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2" r:id="rId4" name="Option Button 4">
              <controlPr defaultSize="0" autoFill="0" autoLine="0" autoPict="0">
                <anchor moveWithCells="1">
                  <from>
                    <xdr:col>1</xdr:col>
                    <xdr:colOff>581025</xdr:colOff>
                    <xdr:row>10</xdr:row>
                    <xdr:rowOff>28575</xdr:rowOff>
                  </from>
                  <to>
                    <xdr:col>1</xdr:col>
                    <xdr:colOff>1057275</xdr:colOff>
                    <xdr:row>10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5" name="Option Button 5">
              <controlPr defaultSize="0" autoFill="0" autoLine="0" autoPict="0">
                <anchor moveWithCells="1">
                  <from>
                    <xdr:col>1</xdr:col>
                    <xdr:colOff>1085850</xdr:colOff>
                    <xdr:row>10</xdr:row>
                    <xdr:rowOff>28575</xdr:rowOff>
                  </from>
                  <to>
                    <xdr:col>2</xdr:col>
                    <xdr:colOff>457200</xdr:colOff>
                    <xdr:row>10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6" name="Option Button 6">
              <controlPr defaultSize="0" autoFill="0" autoLine="0" autoPict="0">
                <anchor moveWithCells="1">
                  <from>
                    <xdr:col>2</xdr:col>
                    <xdr:colOff>495300</xdr:colOff>
                    <xdr:row>10</xdr:row>
                    <xdr:rowOff>28575</xdr:rowOff>
                  </from>
                  <to>
                    <xdr:col>4</xdr:col>
                    <xdr:colOff>19050</xdr:colOff>
                    <xdr:row>10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7" name="Option Button 7">
              <controlPr defaultSize="0" autoFill="0" autoLine="0" autoPict="0">
                <anchor moveWithCells="1">
                  <from>
                    <xdr:col>4</xdr:col>
                    <xdr:colOff>57150</xdr:colOff>
                    <xdr:row>10</xdr:row>
                    <xdr:rowOff>28575</xdr:rowOff>
                  </from>
                  <to>
                    <xdr:col>4</xdr:col>
                    <xdr:colOff>533400</xdr:colOff>
                    <xdr:row>10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r:id="rId8" name="Scroll Bar 10">
              <controlPr defaultSize="0" autoPict="0">
                <anchor moveWithCells="1">
                  <from>
                    <xdr:col>7</xdr:col>
                    <xdr:colOff>438150</xdr:colOff>
                    <xdr:row>35</xdr:row>
                    <xdr:rowOff>180975</xdr:rowOff>
                  </from>
                  <to>
                    <xdr:col>13</xdr:col>
                    <xdr:colOff>85725</xdr:colOff>
                    <xdr:row>36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BK2473"/>
  <sheetViews>
    <sheetView showGridLines="0" topLeftCell="AO1" workbookViewId="0">
      <selection activeCell="BI28" sqref="BI28"/>
    </sheetView>
  </sheetViews>
  <sheetFormatPr defaultRowHeight="15" x14ac:dyDescent="0.25"/>
  <cols>
    <col min="3" max="3" width="7.7109375" customWidth="1"/>
    <col min="4" max="5" width="14.140625" customWidth="1"/>
    <col min="6" max="6" width="11.5703125" customWidth="1"/>
    <col min="7" max="7" width="14.85546875" customWidth="1"/>
    <col min="8" max="8" width="11.42578125" customWidth="1"/>
    <col min="9" max="12" width="10.5703125" customWidth="1"/>
    <col min="14" max="14" width="10.42578125" customWidth="1"/>
    <col min="15" max="15" width="12" customWidth="1"/>
    <col min="16" max="16" width="19.5703125" customWidth="1"/>
    <col min="17" max="17" width="16.42578125" customWidth="1"/>
    <col min="19" max="19" width="15.140625" customWidth="1"/>
    <col min="20" max="20" width="14.85546875" bestFit="1" customWidth="1"/>
    <col min="23" max="23" width="9.140625" style="7"/>
    <col min="26" max="26" width="11.140625" customWidth="1"/>
    <col min="53" max="53" width="21.140625" customWidth="1"/>
    <col min="54" max="54" width="14.85546875" style="28" bestFit="1" customWidth="1"/>
    <col min="55" max="55" width="22.85546875" customWidth="1"/>
    <col min="56" max="56" width="12.7109375" customWidth="1"/>
  </cols>
  <sheetData>
    <row r="1" spans="3:63" x14ac:dyDescent="0.25">
      <c r="C1" t="s">
        <v>220</v>
      </c>
      <c r="M1" t="s">
        <v>222</v>
      </c>
      <c r="N1" t="s">
        <v>221</v>
      </c>
      <c r="R1" t="s">
        <v>222</v>
      </c>
      <c r="S1" s="4" t="s">
        <v>223</v>
      </c>
      <c r="AH1" s="13" t="s">
        <v>328</v>
      </c>
      <c r="AI1" s="13">
        <v>2</v>
      </c>
      <c r="AQ1" s="13" t="s">
        <v>328</v>
      </c>
      <c r="AR1" s="13">
        <v>2</v>
      </c>
    </row>
    <row r="2" spans="3:63" x14ac:dyDescent="0.25">
      <c r="C2" t="s">
        <v>7</v>
      </c>
      <c r="D2" t="s">
        <v>9</v>
      </c>
      <c r="E2" t="s">
        <v>241</v>
      </c>
      <c r="F2" t="s">
        <v>1</v>
      </c>
      <c r="G2" t="s">
        <v>2</v>
      </c>
      <c r="H2" t="s">
        <v>8</v>
      </c>
      <c r="I2" t="s">
        <v>226</v>
      </c>
      <c r="J2" t="s">
        <v>252</v>
      </c>
      <c r="K2" t="s">
        <v>332</v>
      </c>
      <c r="N2" t="s">
        <v>216</v>
      </c>
      <c r="O2" t="s">
        <v>217</v>
      </c>
      <c r="P2" t="s">
        <v>218</v>
      </c>
      <c r="Q2" t="s">
        <v>219</v>
      </c>
      <c r="Y2">
        <v>2</v>
      </c>
      <c r="Z2" s="26" t="s">
        <v>239</v>
      </c>
      <c r="AC2">
        <v>2</v>
      </c>
      <c r="AD2" s="26" t="s">
        <v>239</v>
      </c>
      <c r="AH2" s="54">
        <f>COUNTIF(AH5:AH210,"&gt;0")</f>
        <v>0</v>
      </c>
      <c r="AI2" s="54">
        <f t="shared" ref="AI2:AK2" si="0">COUNTIF(AI5:AI210,"&gt;0")</f>
        <v>0</v>
      </c>
      <c r="AJ2" s="12">
        <f t="shared" si="0"/>
        <v>0</v>
      </c>
      <c r="AK2" s="12">
        <f t="shared" si="0"/>
        <v>0</v>
      </c>
      <c r="AM2" s="37">
        <f>INDEX($AH2:$AK2,$AN$3)</f>
        <v>0</v>
      </c>
      <c r="AQ2" s="54">
        <f>COUNTIF(AQ5:AQ210,"&gt;0")</f>
        <v>206</v>
      </c>
      <c r="AR2" s="54">
        <v>41</v>
      </c>
      <c r="AS2" s="12">
        <v>20</v>
      </c>
      <c r="AT2" s="12">
        <v>10</v>
      </c>
      <c r="AV2" s="37">
        <f>MAX(INDEX($AQ2:$AT2,$AN$3),1)</f>
        <v>206</v>
      </c>
      <c r="BA2" t="s">
        <v>253</v>
      </c>
      <c r="BB2" s="28" t="s">
        <v>322</v>
      </c>
      <c r="BC2">
        <v>5</v>
      </c>
    </row>
    <row r="3" spans="3:63" x14ac:dyDescent="0.25">
      <c r="C3">
        <v>1</v>
      </c>
      <c r="D3" t="s">
        <v>10</v>
      </c>
      <c r="E3">
        <v>1</v>
      </c>
      <c r="F3" s="3">
        <v>21.7</v>
      </c>
      <c r="G3" s="1">
        <v>1.9097222222222222E-3</v>
      </c>
      <c r="H3">
        <f>INDEX($P$3:$P$2473,MATCH(IF(LEFT(D3,1)="G",C3,2*118.5-C3-0.5),$Q$3:$Q$2473,1))</f>
        <v>48.6</v>
      </c>
      <c r="I3">
        <v>1</v>
      </c>
      <c r="J3" s="1">
        <f>splits[[#This Row],[Elapsed Time]]</f>
        <v>1.9097222222222222E-3</v>
      </c>
      <c r="K3" s="3"/>
      <c r="L3" s="1"/>
      <c r="N3">
        <v>17.800419999999999</v>
      </c>
      <c r="O3">
        <v>83.224050000000005</v>
      </c>
      <c r="P3">
        <v>65.8</v>
      </c>
      <c r="Q3">
        <v>0</v>
      </c>
      <c r="S3" s="21" t="s">
        <v>224</v>
      </c>
      <c r="T3" s="22"/>
      <c r="W3" s="24"/>
      <c r="X3" s="25" t="s">
        <v>237</v>
      </c>
      <c r="Y3" s="23"/>
      <c r="Z3" s="13">
        <v>10</v>
      </c>
      <c r="AB3" s="21" t="s">
        <v>243</v>
      </c>
      <c r="AC3" s="23"/>
      <c r="AD3" s="13">
        <f>INDEX($T$35:$T$38,$AC$2)</f>
        <v>10</v>
      </c>
      <c r="AG3" t="s">
        <v>238</v>
      </c>
      <c r="AI3" s="33">
        <v>5</v>
      </c>
      <c r="AJ3" s="33">
        <v>10</v>
      </c>
      <c r="AK3" s="33">
        <v>20</v>
      </c>
      <c r="AM3" s="36" t="s">
        <v>251</v>
      </c>
      <c r="AN3" s="34">
        <v>1</v>
      </c>
      <c r="AP3" t="s">
        <v>238</v>
      </c>
      <c r="AQ3" s="33">
        <v>1</v>
      </c>
      <c r="AR3" s="33">
        <v>5</v>
      </c>
      <c r="AS3" s="33">
        <v>10</v>
      </c>
      <c r="AT3" s="33">
        <v>20</v>
      </c>
      <c r="BA3" t="s">
        <v>254</v>
      </c>
      <c r="BB3" s="28" t="s">
        <v>280</v>
      </c>
      <c r="BC3" t="s">
        <v>279</v>
      </c>
      <c r="BD3" t="s">
        <v>278</v>
      </c>
      <c r="BG3" s="42" t="s">
        <v>280</v>
      </c>
      <c r="BH3" s="13">
        <f>INDEX(pics[Time],$BC$2)</f>
        <v>41847.372916666667</v>
      </c>
      <c r="BI3" s="67">
        <f>Data!BH3</f>
        <v>41847.372916666667</v>
      </c>
      <c r="BJ3" s="67"/>
      <c r="BK3" s="67"/>
    </row>
    <row r="4" spans="3:63" x14ac:dyDescent="0.25">
      <c r="C4">
        <v>2</v>
      </c>
      <c r="D4" t="s">
        <v>11</v>
      </c>
      <c r="E4">
        <v>2</v>
      </c>
      <c r="F4" s="3">
        <v>20.3</v>
      </c>
      <c r="G4" s="1">
        <v>2.0370370370370373E-3</v>
      </c>
      <c r="H4">
        <f t="shared" ref="H4:H67" si="1">INDEX($P$3:$P$2473,MATCH(IF(LEFT(D4,1)="G",C4,2*118.5-C4-0.5),$Q$3:$Q$2473,1))</f>
        <v>41.2</v>
      </c>
      <c r="I4">
        <v>1</v>
      </c>
      <c r="J4" s="1">
        <f>splits[[#This Row],[Elapsed Time]]+J3</f>
        <v>3.9467592592592592E-3</v>
      </c>
      <c r="K4" s="3"/>
      <c r="L4" s="1"/>
      <c r="N4">
        <v>17.800360000000001</v>
      </c>
      <c r="O4">
        <v>83.224040000000002</v>
      </c>
      <c r="P4">
        <v>65.900000000000006</v>
      </c>
      <c r="Q4">
        <v>7.0000000000000001E-3</v>
      </c>
      <c r="S4" s="13" t="s">
        <v>0</v>
      </c>
      <c r="T4" s="13">
        <v>118</v>
      </c>
      <c r="W4" s="11" t="s">
        <v>240</v>
      </c>
      <c r="X4" s="12" t="s">
        <v>238</v>
      </c>
      <c r="Y4" s="13" t="s">
        <v>242</v>
      </c>
      <c r="Z4" s="11" t="s">
        <v>1</v>
      </c>
      <c r="AB4" s="12" t="s">
        <v>238</v>
      </c>
      <c r="AC4" s="13" t="s">
        <v>242</v>
      </c>
      <c r="AD4" s="11" t="s">
        <v>1</v>
      </c>
      <c r="AG4" s="34" t="s">
        <v>240</v>
      </c>
      <c r="AH4" s="34" t="s">
        <v>247</v>
      </c>
      <c r="AI4" s="34" t="s">
        <v>248</v>
      </c>
      <c r="AJ4" s="34" t="s">
        <v>249</v>
      </c>
      <c r="AK4" s="34" t="s">
        <v>250</v>
      </c>
      <c r="AM4" s="37" t="str">
        <f>INDEX($AH4:$AK4,$AN$3)</f>
        <v>1k</v>
      </c>
      <c r="AP4" s="34" t="s">
        <v>240</v>
      </c>
      <c r="AQ4" s="34" t="s">
        <v>247</v>
      </c>
      <c r="AR4" s="34" t="s">
        <v>248</v>
      </c>
      <c r="AS4" s="34" t="s">
        <v>249</v>
      </c>
      <c r="AT4" s="34" t="s">
        <v>250</v>
      </c>
      <c r="AV4" s="37" t="str">
        <f>INDEX($AH4:$AK4,$AN$3)</f>
        <v>1k</v>
      </c>
      <c r="AX4" s="55" t="s">
        <v>331</v>
      </c>
      <c r="AY4" s="55" t="s">
        <v>231</v>
      </c>
      <c r="BA4" t="s">
        <v>255</v>
      </c>
      <c r="BB4" s="40">
        <v>41847.28125</v>
      </c>
      <c r="BC4" t="s">
        <v>281</v>
      </c>
      <c r="BD4" t="s">
        <v>282</v>
      </c>
      <c r="BE4" t="s">
        <v>222</v>
      </c>
      <c r="BG4" s="43" t="s">
        <v>279</v>
      </c>
      <c r="BH4" s="13" t="str">
        <f>INDEX(pics[Title],$BC$2)</f>
        <v>Water stop after breakfast</v>
      </c>
    </row>
    <row r="5" spans="3:63" x14ac:dyDescent="0.25">
      <c r="C5">
        <v>3</v>
      </c>
      <c r="D5" t="s">
        <v>12</v>
      </c>
      <c r="E5">
        <v>3</v>
      </c>
      <c r="F5" s="3">
        <v>15.6</v>
      </c>
      <c r="G5" s="1">
        <v>2.6388888888888885E-3</v>
      </c>
      <c r="H5">
        <f t="shared" si="1"/>
        <v>57.9</v>
      </c>
      <c r="I5">
        <v>1</v>
      </c>
      <c r="J5" s="1">
        <f>splits[[#This Row],[Elapsed Time]]+J4</f>
        <v>6.5856481481481478E-3</v>
      </c>
      <c r="K5" s="3"/>
      <c r="L5" s="1"/>
      <c r="N5">
        <v>17.800350000000002</v>
      </c>
      <c r="O5">
        <v>83.224040000000002</v>
      </c>
      <c r="P5">
        <v>65.900000000000006</v>
      </c>
      <c r="Q5">
        <v>8.0000000000000002E-3</v>
      </c>
      <c r="S5" s="13" t="s">
        <v>232</v>
      </c>
      <c r="T5" s="18">
        <f>SUMIFS(splits[Elapsed Time],splits[Day],1)</f>
        <v>0.31547453703703709</v>
      </c>
      <c r="W5" s="11">
        <v>1</v>
      </c>
      <c r="X5" s="12">
        <f>W5*split.sz1</f>
        <v>10</v>
      </c>
      <c r="Y5" s="14">
        <f>IF(ISNA(X5),NA(),SUMIFS(splits[Elapsed Time],splits[Day KM],"&lt;="&amp;$X5,splits[Day],1))</f>
        <v>2.0659722222222222E-2</v>
      </c>
      <c r="Z5" s="15">
        <f>IF(ISNA(X6),MOD($T$4,split.sz1),split.sz1)/(Y5*24)</f>
        <v>20.168067226890756</v>
      </c>
      <c r="AB5" s="12">
        <f>W5*split.sz2</f>
        <v>10</v>
      </c>
      <c r="AC5" s="14">
        <f>IF(ISNA(AB5),NA(),SUMIFS(splits[Elapsed Time],splits[Day KM],"&lt;="&amp;$AB5,splits[Day],2))</f>
        <v>2.0289351851851854E-2</v>
      </c>
      <c r="AD5" s="15">
        <f t="shared" ref="AD5:AD22" si="2">IF(ISNA(AB6),MOD($T$20,split.sz2),split.sz2)/(AC5*24)</f>
        <v>20.536223616657157</v>
      </c>
      <c r="AG5" s="12">
        <v>1</v>
      </c>
      <c r="AH5" s="31"/>
      <c r="AI5" s="32"/>
      <c r="AJ5" s="32"/>
      <c r="AK5" s="32"/>
      <c r="AM5" s="11"/>
      <c r="AP5" s="12">
        <v>1</v>
      </c>
      <c r="AQ5" s="56">
        <f>IF($AI$1=2,G3,"")</f>
        <v>1.9097222222222222E-3</v>
      </c>
      <c r="AR5" s="56">
        <f ca="1">IF($AI$1=2,IF($AP5&lt;=AR$2,SUM(OFFSET($AQ$5,($AP5-1)*AR$3,0,AR$3,1)),NA()),"")</f>
        <v>1.03125E-2</v>
      </c>
      <c r="AS5" s="56">
        <f t="shared" ref="AS5:AT20" ca="1" si="3">IF($AI$1=2,IF($AP5&lt;=AS$2,SUM(OFFSET($AQ$5,($AP5-1)*AS$3,0,AS$3,1)),NA()),"")</f>
        <v>2.0659722222222222E-2</v>
      </c>
      <c r="AT5" s="56">
        <f t="shared" ca="1" si="3"/>
        <v>4.4733796296296292E-2</v>
      </c>
      <c r="AV5" s="56">
        <f>IFERROR(INDEX($AQ5:$AT5,$AN$3),"")</f>
        <v>1.9097222222222222E-3</v>
      </c>
      <c r="AX5" s="56" t="str">
        <f t="shared" ref="AX5:AX68" ca="1" si="4">IF(AV5=MIN(split.time.data),AV5,"")</f>
        <v/>
      </c>
      <c r="AY5" s="56" t="str">
        <f t="shared" ref="AY5:AY68" ca="1" si="5">IF(AV5=MAX(split.time.data),AV5,"")</f>
        <v/>
      </c>
      <c r="BA5" t="s">
        <v>256</v>
      </c>
      <c r="BB5" s="40">
        <v>41847.290972222225</v>
      </c>
      <c r="BC5" t="s">
        <v>283</v>
      </c>
      <c r="BD5" t="s">
        <v>284</v>
      </c>
      <c r="BE5" t="s">
        <v>222</v>
      </c>
      <c r="BG5" s="43" t="s">
        <v>278</v>
      </c>
      <c r="BH5" s="13" t="str">
        <f>INDEX(pics[Comments],$BC$2)</f>
        <v>Around 50 km mark, I stopped for some water and pics. National Highway 45 (also 16) looked flat &amp; beautiful.</v>
      </c>
    </row>
    <row r="6" spans="3:63" x14ac:dyDescent="0.25">
      <c r="C6">
        <v>4</v>
      </c>
      <c r="D6" t="s">
        <v>13</v>
      </c>
      <c r="E6">
        <v>4</v>
      </c>
      <c r="F6" s="3">
        <v>23.7</v>
      </c>
      <c r="G6" s="1">
        <v>1.7476851851851852E-3</v>
      </c>
      <c r="H6">
        <f t="shared" si="1"/>
        <v>38.1</v>
      </c>
      <c r="I6">
        <v>1</v>
      </c>
      <c r="J6" s="1">
        <f>splits[[#This Row],[Elapsed Time]]+J5</f>
        <v>8.3333333333333332E-3</v>
      </c>
      <c r="K6" s="3"/>
      <c r="L6" s="1"/>
      <c r="N6">
        <v>17.800339999999998</v>
      </c>
      <c r="O6">
        <v>83.224040000000002</v>
      </c>
      <c r="P6">
        <v>65.900000000000006</v>
      </c>
      <c r="Q6">
        <v>8.9999999999999993E-3</v>
      </c>
      <c r="S6" s="13" t="s">
        <v>225</v>
      </c>
      <c r="T6" s="19">
        <f>T4/(T5*24)</f>
        <v>15.584987342700956</v>
      </c>
      <c r="W6" s="11">
        <v>2</v>
      </c>
      <c r="X6" s="12">
        <f>IF(W6*split.sz1&gt;MROUND($T$4,split.sz1),"",W6*split.sz1)</f>
        <v>20</v>
      </c>
      <c r="Y6" s="14">
        <f>IF(ISNA(X6),NA(),SUMIFS(splits[Elapsed Time],splits[Day KM],"&lt;="&amp;$X6,splits[Day],1)-SUM($Y$5:Y5))</f>
        <v>2.4074074074074071E-2</v>
      </c>
      <c r="Z6" s="15">
        <f>IFERROR(IF(ISNA(X7),MOD($T$4,split.sz1),split.sz1)/(Y6*24),"")</f>
        <v>17.30769230769231</v>
      </c>
      <c r="AB6" s="12">
        <f t="shared" ref="AB6:AB22" si="6">IF(W6*split.sz2&gt;MROUND($T$20,split.sz2),NA(),W6*split.sz2)</f>
        <v>20</v>
      </c>
      <c r="AC6" s="14">
        <f>IF(ISNA(AB6),NA(),SUMIFS(splits[Elapsed Time],splits[Day KM],"&lt;="&amp;$AB6,splits[Day],2)-SUM($AC$5:AC5))</f>
        <v>1.7291666666666667E-2</v>
      </c>
      <c r="AD6" s="15">
        <f t="shared" si="2"/>
        <v>24.096385542168672</v>
      </c>
      <c r="AG6" s="12">
        <v>2</v>
      </c>
      <c r="AH6" s="31"/>
      <c r="AI6" s="32"/>
      <c r="AJ6" s="32"/>
      <c r="AK6" s="32"/>
      <c r="AM6" s="11"/>
      <c r="AP6" s="12">
        <v>2</v>
      </c>
      <c r="AQ6" s="56">
        <f t="shared" ref="AQ6:AQ69" si="7">IF($AI$1=2,G4,"")</f>
        <v>2.0370370370370373E-3</v>
      </c>
      <c r="AR6" s="56">
        <f t="shared" ref="AR6:AT69" ca="1" si="8">IF($AI$1=2,IF($AP6&lt;=AR$2,SUM(OFFSET($AQ$5,($AP6-1)*AR$3,0,AR$3,1)),NA()),"")</f>
        <v>1.0347222222222223E-2</v>
      </c>
      <c r="AS6" s="56">
        <f t="shared" ca="1" si="3"/>
        <v>2.4074074074074074E-2</v>
      </c>
      <c r="AT6" s="56">
        <f t="shared" ca="1" si="3"/>
        <v>4.7384259259259265E-2</v>
      </c>
      <c r="AV6" s="56">
        <f t="shared" ref="AV6:AV69" si="9">IFERROR(INDEX($AQ6:$AT6,$AN$3),"")</f>
        <v>2.0370370370370373E-3</v>
      </c>
      <c r="AX6" s="56" t="str">
        <f t="shared" ca="1" si="4"/>
        <v/>
      </c>
      <c r="AY6" s="56" t="str">
        <f t="shared" ca="1" si="5"/>
        <v/>
      </c>
      <c r="BA6" t="s">
        <v>257</v>
      </c>
      <c r="BB6" s="40">
        <v>41847.290972222225</v>
      </c>
      <c r="BC6" t="s">
        <v>285</v>
      </c>
      <c r="BD6" t="s">
        <v>286</v>
      </c>
      <c r="BE6" t="s">
        <v>222</v>
      </c>
    </row>
    <row r="7" spans="3:63" x14ac:dyDescent="0.25">
      <c r="C7">
        <v>5</v>
      </c>
      <c r="D7" t="s">
        <v>14</v>
      </c>
      <c r="E7">
        <v>5</v>
      </c>
      <c r="F7" s="3">
        <v>21</v>
      </c>
      <c r="G7" s="1">
        <v>1.9791666666666668E-3</v>
      </c>
      <c r="H7">
        <f t="shared" si="1"/>
        <v>31.7</v>
      </c>
      <c r="I7">
        <v>1</v>
      </c>
      <c r="J7" s="1">
        <f>splits[[#This Row],[Elapsed Time]]+J6</f>
        <v>1.03125E-2</v>
      </c>
      <c r="K7" s="3"/>
      <c r="L7" s="1"/>
      <c r="N7">
        <v>17.800329999999999</v>
      </c>
      <c r="O7">
        <v>83.224029999999999</v>
      </c>
      <c r="P7">
        <v>65.900000000000006</v>
      </c>
      <c r="Q7">
        <v>1.0999999999999999E-2</v>
      </c>
      <c r="S7" s="13" t="s">
        <v>227</v>
      </c>
      <c r="T7" s="20">
        <f>MIN($F$3:$F$120)</f>
        <v>5.2</v>
      </c>
      <c r="U7" s="13" t="str">
        <f>"Min: "&amp;T7&amp;" km/h"</f>
        <v>Min: 5.2 km/h</v>
      </c>
      <c r="W7" s="11">
        <v>3</v>
      </c>
      <c r="X7" s="12">
        <f t="shared" ref="X7:X28" si="10">IF(W7*split.sz1&gt;MROUND($T$4,split.sz1),NA(),W7*split.sz1)</f>
        <v>30</v>
      </c>
      <c r="Y7" s="14">
        <f>IF(ISNA(X7),NA(),SUMIFS(splits[Elapsed Time],splits[Day KM],"&lt;="&amp;$X7,splits[Day],1)-SUM($Y$5:Y6))</f>
        <v>2.5787037037037046E-2</v>
      </c>
      <c r="Z7" s="15">
        <f t="shared" ref="Z7:Z28" si="11">IF(ISNA(X8),MOD($T$4,split.sz1),split.sz1)/(Y7*24)</f>
        <v>16.157989228007178</v>
      </c>
      <c r="AB7" s="12">
        <f t="shared" si="6"/>
        <v>30</v>
      </c>
      <c r="AC7" s="14">
        <f>IF(ISNA(AB7),NA(),SUMIFS(splits[Elapsed Time],splits[Day KM],"&lt;="&amp;$AB7,splits[Day],2)-SUM($AC$5:AC6))</f>
        <v>1.9907407407407408E-2</v>
      </c>
      <c r="AD7" s="15">
        <f t="shared" si="2"/>
        <v>20.930232558139533</v>
      </c>
      <c r="AG7" s="12">
        <v>3</v>
      </c>
      <c r="AH7" s="31"/>
      <c r="AI7" s="32"/>
      <c r="AJ7" s="32"/>
      <c r="AK7" s="32"/>
      <c r="AM7" s="11"/>
      <c r="AP7" s="12">
        <v>3</v>
      </c>
      <c r="AQ7" s="56">
        <f t="shared" si="7"/>
        <v>2.6388888888888885E-3</v>
      </c>
      <c r="AR7" s="56">
        <f t="shared" ca="1" si="8"/>
        <v>1.2881944444444444E-2</v>
      </c>
      <c r="AS7" s="56">
        <f t="shared" ca="1" si="3"/>
        <v>2.5787037037037039E-2</v>
      </c>
      <c r="AT7" s="56">
        <f t="shared" ca="1" si="3"/>
        <v>5.0555555555555555E-2</v>
      </c>
      <c r="AV7" s="56">
        <f t="shared" si="9"/>
        <v>2.6388888888888885E-3</v>
      </c>
      <c r="AX7" s="56" t="str">
        <f t="shared" ca="1" si="4"/>
        <v/>
      </c>
      <c r="AY7" s="56" t="str">
        <f t="shared" ca="1" si="5"/>
        <v/>
      </c>
      <c r="BA7" t="s">
        <v>258</v>
      </c>
      <c r="BB7" s="40">
        <v>41847.292361111111</v>
      </c>
      <c r="BC7" t="s">
        <v>287</v>
      </c>
      <c r="BD7" t="s">
        <v>333</v>
      </c>
      <c r="BE7" t="s">
        <v>222</v>
      </c>
    </row>
    <row r="8" spans="3:63" x14ac:dyDescent="0.25">
      <c r="C8">
        <v>6</v>
      </c>
      <c r="D8" t="s">
        <v>15</v>
      </c>
      <c r="E8">
        <v>6</v>
      </c>
      <c r="F8" s="3">
        <v>21.9</v>
      </c>
      <c r="G8" s="1">
        <v>1.8865740740740742E-3</v>
      </c>
      <c r="H8">
        <f t="shared" si="1"/>
        <v>29</v>
      </c>
      <c r="I8">
        <v>1</v>
      </c>
      <c r="J8" s="1">
        <f>splits[[#This Row],[Elapsed Time]]+J7</f>
        <v>1.2199074074074074E-2</v>
      </c>
      <c r="K8" s="3"/>
      <c r="L8" s="1"/>
      <c r="N8">
        <v>17.800319999999999</v>
      </c>
      <c r="O8">
        <v>83.224029999999999</v>
      </c>
      <c r="P8">
        <v>65.900000000000006</v>
      </c>
      <c r="Q8" s="2">
        <v>1.2E-2</v>
      </c>
      <c r="S8" s="13" t="s">
        <v>228</v>
      </c>
      <c r="T8" s="20">
        <f>MAX($F$3:$F$120)</f>
        <v>27.6</v>
      </c>
      <c r="U8" s="13" t="str">
        <f>"Max: "&amp;T8&amp;" km/h"</f>
        <v>Max: 27.6 km/h</v>
      </c>
      <c r="V8" s="13" t="str">
        <f>U8&amp;" "&amp;U7</f>
        <v>Max: 27.6 km/h Min: 5.2 km/h</v>
      </c>
      <c r="W8" s="16">
        <v>4</v>
      </c>
      <c r="X8" s="12">
        <f t="shared" si="10"/>
        <v>40</v>
      </c>
      <c r="Y8" s="14">
        <f>IF(ISNA(X8),NA(),SUMIFS(splits[Elapsed Time],splits[Day KM],"&lt;="&amp;$X8,splits[Day],1)-SUM($Y$5:Y7))</f>
        <v>2.1597222222222212E-2</v>
      </c>
      <c r="Z8" s="15">
        <f t="shared" si="11"/>
        <v>19.292604501607727</v>
      </c>
      <c r="AB8" s="12">
        <f t="shared" si="6"/>
        <v>40</v>
      </c>
      <c r="AC8" s="14">
        <f>IF(ISNA(AB8),NA(),SUMIFS(splits[Elapsed Time],splits[Day KM],"&lt;="&amp;$AB8,splits[Day],2)-SUM($AC$5:AC7))</f>
        <v>1.9618055555555541E-2</v>
      </c>
      <c r="AD8" s="15">
        <f t="shared" si="2"/>
        <v>21.23893805309736</v>
      </c>
      <c r="AG8" s="12">
        <v>4</v>
      </c>
      <c r="AH8" s="31"/>
      <c r="AI8" s="32"/>
      <c r="AJ8" s="32"/>
      <c r="AK8" s="32"/>
      <c r="AM8" s="11"/>
      <c r="AP8" s="12">
        <v>4</v>
      </c>
      <c r="AQ8" s="56">
        <f t="shared" si="7"/>
        <v>1.7476851851851852E-3</v>
      </c>
      <c r="AR8" s="56">
        <f t="shared" ca="1" si="8"/>
        <v>1.1192129629629628E-2</v>
      </c>
      <c r="AS8" s="56">
        <f t="shared" ca="1" si="3"/>
        <v>2.1597222222222219E-2</v>
      </c>
      <c r="AT8" s="56">
        <f t="shared" ca="1" si="3"/>
        <v>5.9745370370370365E-2</v>
      </c>
      <c r="AV8" s="56">
        <f t="shared" si="9"/>
        <v>1.7476851851851852E-3</v>
      </c>
      <c r="AX8" s="56" t="str">
        <f t="shared" ca="1" si="4"/>
        <v/>
      </c>
      <c r="AY8" s="56" t="str">
        <f t="shared" ca="1" si="5"/>
        <v/>
      </c>
      <c r="BA8" t="s">
        <v>259</v>
      </c>
      <c r="BB8" s="40">
        <v>41847.372916666667</v>
      </c>
      <c r="BC8" t="s">
        <v>288</v>
      </c>
      <c r="BD8" t="s">
        <v>289</v>
      </c>
      <c r="BE8" t="s">
        <v>222</v>
      </c>
    </row>
    <row r="9" spans="3:63" x14ac:dyDescent="0.25">
      <c r="C9">
        <v>7</v>
      </c>
      <c r="D9" t="s">
        <v>16</v>
      </c>
      <c r="E9">
        <v>7</v>
      </c>
      <c r="F9" s="3">
        <v>16.100000000000001</v>
      </c>
      <c r="G9" s="1">
        <v>2.5578703703703705E-3</v>
      </c>
      <c r="H9">
        <f t="shared" si="1"/>
        <v>34.5</v>
      </c>
      <c r="I9">
        <v>1</v>
      </c>
      <c r="J9" s="1">
        <f>splits[[#This Row],[Elapsed Time]]+J8</f>
        <v>1.4756944444444444E-2</v>
      </c>
      <c r="K9" s="3"/>
      <c r="L9" s="1"/>
      <c r="N9">
        <v>17.80031</v>
      </c>
      <c r="O9">
        <v>83.224019999999996</v>
      </c>
      <c r="P9">
        <v>65.8</v>
      </c>
      <c r="Q9">
        <v>1.2999999999999999E-2</v>
      </c>
      <c r="S9" s="13" t="s">
        <v>229</v>
      </c>
      <c r="T9" s="13">
        <v>543</v>
      </c>
      <c r="U9" s="13" t="str">
        <f>"Climb: "&amp;T9&amp;" mts"</f>
        <v>Climb: 543 mts</v>
      </c>
      <c r="W9" s="11">
        <v>5</v>
      </c>
      <c r="X9" s="12">
        <f t="shared" si="10"/>
        <v>50</v>
      </c>
      <c r="Y9" s="14">
        <f>IF(ISNA(X9),NA(),SUMIFS(splits[Elapsed Time],splits[Day KM],"&lt;="&amp;$X9,splits[Day],1)-SUM($Y$5:Y8))</f>
        <v>2.4675925925925934E-2</v>
      </c>
      <c r="Z9" s="15">
        <f t="shared" si="11"/>
        <v>16.885553470919319</v>
      </c>
      <c r="AB9" s="12">
        <f t="shared" si="6"/>
        <v>50</v>
      </c>
      <c r="AC9" s="14">
        <f>IF(ISNA(AB9),NA(),SUMIFS(splits[Elapsed Time],splits[Day KM],"&lt;="&amp;$AB9,splits[Day],2)-SUM($AC$5:AC8))</f>
        <v>2.0300925925925944E-2</v>
      </c>
      <c r="AD9" s="15">
        <f t="shared" si="2"/>
        <v>20.524515393386526</v>
      </c>
      <c r="AG9" s="12">
        <v>5</v>
      </c>
      <c r="AH9" s="31"/>
      <c r="AI9" s="32"/>
      <c r="AJ9" s="32"/>
      <c r="AK9" s="32"/>
      <c r="AM9" s="11"/>
      <c r="AP9" s="12">
        <v>5</v>
      </c>
      <c r="AQ9" s="56">
        <f t="shared" si="7"/>
        <v>1.9791666666666668E-3</v>
      </c>
      <c r="AR9" s="56">
        <f t="shared" ca="1" si="8"/>
        <v>9.8611111111111104E-3</v>
      </c>
      <c r="AS9" s="56">
        <f t="shared" ca="1" si="3"/>
        <v>2.4675925925925924E-2</v>
      </c>
      <c r="AT9" s="56">
        <f t="shared" ca="1" si="3"/>
        <v>5.679398148148148E-2</v>
      </c>
      <c r="AV9" s="56">
        <f t="shared" si="9"/>
        <v>1.9791666666666668E-3</v>
      </c>
      <c r="AW9" s="65" t="s">
        <v>330</v>
      </c>
      <c r="AX9" s="56" t="str">
        <f t="shared" ca="1" si="4"/>
        <v/>
      </c>
      <c r="AY9" s="56" t="str">
        <f t="shared" ca="1" si="5"/>
        <v/>
      </c>
      <c r="BA9" t="s">
        <v>260</v>
      </c>
      <c r="BB9" s="40">
        <v>41847.386111111111</v>
      </c>
      <c r="BC9" t="s">
        <v>290</v>
      </c>
      <c r="BD9" t="s">
        <v>291</v>
      </c>
      <c r="BE9" t="s">
        <v>222</v>
      </c>
    </row>
    <row r="10" spans="3:63" x14ac:dyDescent="0.25">
      <c r="C10">
        <v>8</v>
      </c>
      <c r="D10" t="s">
        <v>17</v>
      </c>
      <c r="E10">
        <v>8</v>
      </c>
      <c r="F10" s="3">
        <v>21.2</v>
      </c>
      <c r="G10" s="1">
        <v>1.9444444444444442E-3</v>
      </c>
      <c r="H10">
        <f t="shared" si="1"/>
        <v>28.2</v>
      </c>
      <c r="I10">
        <v>1</v>
      </c>
      <c r="J10" s="1">
        <f>splits[[#This Row],[Elapsed Time]]+J9</f>
        <v>1.6701388888888887E-2</v>
      </c>
      <c r="K10" s="3"/>
      <c r="L10" s="1"/>
      <c r="N10">
        <v>17.80031</v>
      </c>
      <c r="O10">
        <v>83.224010000000007</v>
      </c>
      <c r="P10">
        <v>65.8</v>
      </c>
      <c r="Q10">
        <v>1.4E-2</v>
      </c>
      <c r="S10" s="13" t="s">
        <v>230</v>
      </c>
      <c r="T10" s="13">
        <v>61</v>
      </c>
      <c r="W10" s="11">
        <v>6</v>
      </c>
      <c r="X10" s="12">
        <f t="shared" si="10"/>
        <v>60</v>
      </c>
      <c r="Y10" s="14">
        <f>IF(ISNA(X10),NA(),SUMIFS(splits[Elapsed Time],splits[Day KM],"&lt;="&amp;$X10,splits[Day],1)-SUM($Y$5:Y9))</f>
        <v>2.5879629629629641E-2</v>
      </c>
      <c r="Z10" s="15">
        <f t="shared" si="11"/>
        <v>16.10017889087656</v>
      </c>
      <c r="AB10" s="12">
        <f t="shared" si="6"/>
        <v>60</v>
      </c>
      <c r="AC10" s="14">
        <f>IF(ISNA(AB10),NA(),SUMIFS(splits[Elapsed Time],splits[Day KM],"&lt;="&amp;$AB10,splits[Day],2)-SUM($AC$5:AC9))</f>
        <v>2.1377314814814807E-2</v>
      </c>
      <c r="AD10" s="15">
        <f t="shared" si="2"/>
        <v>19.491066594477537</v>
      </c>
      <c r="AG10" s="12">
        <v>6</v>
      </c>
      <c r="AH10" s="31"/>
      <c r="AI10" s="32"/>
      <c r="AJ10" s="32"/>
      <c r="AK10" s="32"/>
      <c r="AM10" s="11"/>
      <c r="AP10" s="12">
        <v>6</v>
      </c>
      <c r="AQ10" s="56">
        <f t="shared" si="7"/>
        <v>1.8865740740740742E-3</v>
      </c>
      <c r="AR10" s="56">
        <f t="shared" ca="1" si="8"/>
        <v>1.5925925925925927E-2</v>
      </c>
      <c r="AS10" s="56">
        <f t="shared" ca="1" si="3"/>
        <v>2.5879629629629634E-2</v>
      </c>
      <c r="AT10" s="56">
        <f t="shared" ca="1" si="3"/>
        <v>6.1423611111111102E-2</v>
      </c>
      <c r="AV10" s="56">
        <f t="shared" si="9"/>
        <v>1.8865740740740742E-3</v>
      </c>
      <c r="AW10" s="13" t="str">
        <f>"Minutes taken for each "&amp;AV4&amp;" split."&amp;IF(AV4&lt;&gt;"1k"," Last split ignored","")</f>
        <v>Minutes taken for each 1k split.</v>
      </c>
      <c r="AX10" s="56" t="str">
        <f t="shared" ca="1" si="4"/>
        <v/>
      </c>
      <c r="AY10" s="56" t="str">
        <f t="shared" ca="1" si="5"/>
        <v/>
      </c>
      <c r="BA10" t="s">
        <v>261</v>
      </c>
      <c r="BB10" s="40">
        <v>41847.443055555559</v>
      </c>
      <c r="BC10" t="s">
        <v>292</v>
      </c>
      <c r="BD10" t="s">
        <v>293</v>
      </c>
      <c r="BE10" t="s">
        <v>222</v>
      </c>
    </row>
    <row r="11" spans="3:63" x14ac:dyDescent="0.25">
      <c r="C11">
        <v>9</v>
      </c>
      <c r="D11" t="s">
        <v>18</v>
      </c>
      <c r="E11">
        <v>9</v>
      </c>
      <c r="F11" s="3">
        <v>20.9</v>
      </c>
      <c r="G11" s="1">
        <v>1.9675925925925928E-3</v>
      </c>
      <c r="H11">
        <f t="shared" si="1"/>
        <v>27.1</v>
      </c>
      <c r="I11">
        <v>1</v>
      </c>
      <c r="J11" s="1">
        <f>splits[[#This Row],[Elapsed Time]]+J10</f>
        <v>1.8668981481481481E-2</v>
      </c>
      <c r="K11" s="3"/>
      <c r="L11" s="1"/>
      <c r="N11">
        <v>17.80031</v>
      </c>
      <c r="O11">
        <v>83.224000000000004</v>
      </c>
      <c r="P11">
        <v>65.8</v>
      </c>
      <c r="Q11">
        <v>1.4999999999999999E-2</v>
      </c>
      <c r="S11" s="13" t="s">
        <v>231</v>
      </c>
      <c r="T11" s="13">
        <v>107</v>
      </c>
      <c r="W11" s="11">
        <v>7</v>
      </c>
      <c r="X11" s="12">
        <f t="shared" si="10"/>
        <v>70</v>
      </c>
      <c r="Y11" s="14">
        <f>IF(ISNA(X11),NA(),SUMIFS(splits[Elapsed Time],splits[Day KM],"&lt;="&amp;$X11,splits[Day],1)-SUM($Y$5:Y10))</f>
        <v>2.8124999999999983E-2</v>
      </c>
      <c r="Z11" s="15">
        <f t="shared" si="11"/>
        <v>14.814814814814824</v>
      </c>
      <c r="AB11" s="12">
        <f t="shared" si="6"/>
        <v>70</v>
      </c>
      <c r="AC11" s="14">
        <f>IF(ISNA(AB11),NA(),SUMIFS(splits[Elapsed Time],splits[Day KM],"&lt;="&amp;$AB11,splits[Day],2)-SUM($AC$5:AC10))</f>
        <v>2.3229166666666662E-2</v>
      </c>
      <c r="AD11" s="15">
        <f t="shared" si="2"/>
        <v>17.937219730941706</v>
      </c>
      <c r="AG11" s="12">
        <v>7</v>
      </c>
      <c r="AH11" s="31"/>
      <c r="AI11" s="32"/>
      <c r="AJ11" s="32"/>
      <c r="AK11" s="32"/>
      <c r="AM11" s="11"/>
      <c r="AP11" s="12">
        <v>7</v>
      </c>
      <c r="AQ11" s="56">
        <f t="shared" si="7"/>
        <v>2.5578703703703705E-3</v>
      </c>
      <c r="AR11" s="56">
        <f t="shared" ca="1" si="8"/>
        <v>1.0416666666666666E-2</v>
      </c>
      <c r="AS11" s="56">
        <f t="shared" ca="1" si="3"/>
        <v>2.8125000000000001E-2</v>
      </c>
      <c r="AT11" s="56">
        <f t="shared" ca="1" si="3"/>
        <v>3.6168981481481476E-2</v>
      </c>
      <c r="AV11" s="56">
        <f t="shared" si="9"/>
        <v>2.5578703703703705E-3</v>
      </c>
      <c r="AX11" s="56" t="str">
        <f t="shared" ca="1" si="4"/>
        <v/>
      </c>
      <c r="AY11" s="56" t="str">
        <f t="shared" ca="1" si="5"/>
        <v/>
      </c>
      <c r="BA11" t="s">
        <v>262</v>
      </c>
      <c r="BB11" s="40">
        <v>41847.504166666666</v>
      </c>
      <c r="BC11" t="s">
        <v>294</v>
      </c>
      <c r="BD11" t="s">
        <v>323</v>
      </c>
      <c r="BE11" t="s">
        <v>222</v>
      </c>
    </row>
    <row r="12" spans="3:63" x14ac:dyDescent="0.25">
      <c r="C12">
        <v>10</v>
      </c>
      <c r="D12" t="s">
        <v>19</v>
      </c>
      <c r="E12">
        <v>10</v>
      </c>
      <c r="F12" s="3">
        <v>20.9</v>
      </c>
      <c r="G12" s="1">
        <v>1.9907407407407408E-3</v>
      </c>
      <c r="H12">
        <f t="shared" si="1"/>
        <v>29.1</v>
      </c>
      <c r="I12">
        <v>1</v>
      </c>
      <c r="J12" s="1">
        <f>splits[[#This Row],[Elapsed Time]]+J11</f>
        <v>2.0659722222222222E-2</v>
      </c>
      <c r="K12" s="3"/>
      <c r="L12" s="1"/>
      <c r="N12">
        <v>17.800370000000001</v>
      </c>
      <c r="O12">
        <v>83.223529999999997</v>
      </c>
      <c r="P12">
        <v>64.099999999999994</v>
      </c>
      <c r="Q12">
        <v>6.6000000000000003E-2</v>
      </c>
      <c r="W12" s="11">
        <v>8</v>
      </c>
      <c r="X12" s="12">
        <f t="shared" si="10"/>
        <v>80</v>
      </c>
      <c r="Y12" s="14">
        <f>IF(ISNA(X12),NA(),SUMIFS(splits[Elapsed Time],splits[Day KM],"&lt;="&amp;$X12,splits[Day],1)-SUM($Y$5:Y11))</f>
        <v>3.1620370370370354E-2</v>
      </c>
      <c r="Z12" s="15">
        <f t="shared" si="11"/>
        <v>13.17715959004393</v>
      </c>
      <c r="AB12" s="12">
        <f t="shared" si="6"/>
        <v>80</v>
      </c>
      <c r="AC12" s="14">
        <f>IF(ISNA(AB12),NA(),SUMIFS(splits[Elapsed Time],splits[Day KM],"&lt;="&amp;$AB12,splits[Day],2)-SUM($AC$5:AC11))</f>
        <v>2.5462962962962965E-2</v>
      </c>
      <c r="AD12" s="15">
        <f t="shared" si="2"/>
        <v>16.363636363636363</v>
      </c>
      <c r="AG12" s="12">
        <v>8</v>
      </c>
      <c r="AH12" s="31"/>
      <c r="AI12" s="32"/>
      <c r="AJ12" s="32"/>
      <c r="AK12" s="32"/>
      <c r="AM12" s="11"/>
      <c r="AP12" s="12">
        <v>8</v>
      </c>
      <c r="AQ12" s="56">
        <f t="shared" si="7"/>
        <v>1.9444444444444442E-3</v>
      </c>
      <c r="AR12" s="56">
        <f t="shared" ca="1" si="8"/>
        <v>1.1180555555555556E-2</v>
      </c>
      <c r="AS12" s="56">
        <f t="shared" ca="1" si="3"/>
        <v>3.1620370370370375E-2</v>
      </c>
      <c r="AT12" s="56">
        <f t="shared" ca="1" si="3"/>
        <v>3.9861111111111118E-2</v>
      </c>
      <c r="AV12" s="56">
        <f t="shared" si="9"/>
        <v>1.9444444444444442E-3</v>
      </c>
      <c r="AX12" s="56" t="str">
        <f t="shared" ca="1" si="4"/>
        <v/>
      </c>
      <c r="AY12" s="56" t="str">
        <f t="shared" ca="1" si="5"/>
        <v/>
      </c>
      <c r="BA12" t="s">
        <v>263</v>
      </c>
      <c r="BB12" s="40">
        <v>41847.52847222222</v>
      </c>
      <c r="BC12" s="41" t="s">
        <v>295</v>
      </c>
      <c r="BD12" t="s">
        <v>296</v>
      </c>
      <c r="BE12" t="s">
        <v>222</v>
      </c>
    </row>
    <row r="13" spans="3:63" x14ac:dyDescent="0.25">
      <c r="C13">
        <v>11</v>
      </c>
      <c r="D13" t="s">
        <v>20</v>
      </c>
      <c r="E13">
        <v>11</v>
      </c>
      <c r="F13" s="3">
        <v>17.600000000000001</v>
      </c>
      <c r="G13" s="1">
        <v>2.3495370370370371E-3</v>
      </c>
      <c r="H13">
        <f t="shared" si="1"/>
        <v>32.4</v>
      </c>
      <c r="I13">
        <v>1</v>
      </c>
      <c r="J13" s="1">
        <f>splits[[#This Row],[Elapsed Time]]+J12</f>
        <v>2.3009259259259257E-2</v>
      </c>
      <c r="K13" s="3"/>
      <c r="L13" s="1"/>
      <c r="N13">
        <v>17.800370000000001</v>
      </c>
      <c r="O13">
        <v>83.222809999999996</v>
      </c>
      <c r="P13">
        <v>62</v>
      </c>
      <c r="Q13">
        <v>0.14199999999999999</v>
      </c>
      <c r="S13" s="13" t="s">
        <v>233</v>
      </c>
      <c r="T13" s="17">
        <v>41847.225694444445</v>
      </c>
      <c r="U13" t="str">
        <f>"Start: "&amp;TEXT(T13,"h:mm AM/PM")</f>
        <v>Start: 5:25 AM</v>
      </c>
      <c r="W13" s="11">
        <v>9</v>
      </c>
      <c r="X13" s="12">
        <f t="shared" si="10"/>
        <v>90</v>
      </c>
      <c r="Y13" s="14">
        <f>IF(ISNA(X13),NA(),SUMIFS(splits[Elapsed Time],splits[Day KM],"&lt;="&amp;$X13,splits[Day],1)-SUM($Y$5:Y12))</f>
        <v>2.8078703703703689E-2</v>
      </c>
      <c r="Z13" s="15">
        <f t="shared" si="11"/>
        <v>14.839241549876347</v>
      </c>
      <c r="AB13" s="12">
        <f t="shared" si="6"/>
        <v>90</v>
      </c>
      <c r="AC13" s="14">
        <f>IF(ISNA(AB13),NA(),SUMIFS(splits[Elapsed Time],splits[Day KM],"&lt;="&amp;$AB13,splits[Day],2)-SUM($AC$5:AC12))</f>
        <v>2.0127314814814862E-2</v>
      </c>
      <c r="AD13" s="15">
        <f t="shared" si="2"/>
        <v>16.561242093156949</v>
      </c>
      <c r="AG13" s="12">
        <v>9</v>
      </c>
      <c r="AH13" s="31"/>
      <c r="AI13" s="32"/>
      <c r="AJ13" s="32"/>
      <c r="AK13" s="32"/>
      <c r="AM13" s="11"/>
      <c r="AP13" s="12">
        <v>9</v>
      </c>
      <c r="AQ13" s="56">
        <f t="shared" si="7"/>
        <v>1.9675925925925928E-3</v>
      </c>
      <c r="AR13" s="56">
        <f t="shared" ca="1" si="8"/>
        <v>1.3518518518518517E-2</v>
      </c>
      <c r="AS13" s="56">
        <f t="shared" ca="1" si="3"/>
        <v>2.8078703703703703E-2</v>
      </c>
      <c r="AT13" s="56">
        <f t="shared" ca="1" si="3"/>
        <v>4.1851851851851848E-2</v>
      </c>
      <c r="AV13" s="56">
        <f t="shared" si="9"/>
        <v>1.9675925925925928E-3</v>
      </c>
      <c r="AX13" s="56" t="str">
        <f t="shared" ca="1" si="4"/>
        <v/>
      </c>
      <c r="AY13" s="56" t="str">
        <f t="shared" ca="1" si="5"/>
        <v/>
      </c>
      <c r="BA13" t="s">
        <v>264</v>
      </c>
      <c r="BB13" s="40">
        <v>41847.529166666667</v>
      </c>
      <c r="BC13" t="s">
        <v>297</v>
      </c>
      <c r="BD13" t="s">
        <v>298</v>
      </c>
      <c r="BE13" t="s">
        <v>222</v>
      </c>
    </row>
    <row r="14" spans="3:63" x14ac:dyDescent="0.25">
      <c r="C14">
        <v>12</v>
      </c>
      <c r="D14" t="s">
        <v>21</v>
      </c>
      <c r="E14">
        <v>12</v>
      </c>
      <c r="F14" s="3">
        <v>19.2</v>
      </c>
      <c r="G14" s="1">
        <v>2.1527777777777778E-3</v>
      </c>
      <c r="H14">
        <f t="shared" si="1"/>
        <v>31.1</v>
      </c>
      <c r="I14">
        <v>1</v>
      </c>
      <c r="J14" s="1">
        <f>splits[[#This Row],[Elapsed Time]]+J13</f>
        <v>2.5162037037037035E-2</v>
      </c>
      <c r="K14" s="3"/>
      <c r="L14" s="1"/>
      <c r="N14">
        <v>17.800370000000001</v>
      </c>
      <c r="O14">
        <v>83.222809999999996</v>
      </c>
      <c r="P14">
        <v>62</v>
      </c>
      <c r="Q14">
        <v>0.14199999999999999</v>
      </c>
      <c r="S14" s="13" t="s">
        <v>234</v>
      </c>
      <c r="T14" s="17">
        <f>T13+TIME(9,38,33)</f>
        <v>41847.627465277779</v>
      </c>
      <c r="U14" t="str">
        <f>"End: "&amp;TEXT(T14,"h:mm AM/PM")</f>
        <v>End: 3:03 PM</v>
      </c>
      <c r="W14" s="11">
        <v>10</v>
      </c>
      <c r="X14" s="12">
        <f t="shared" si="10"/>
        <v>100</v>
      </c>
      <c r="Y14" s="14">
        <f>IF(ISNA(X14),NA(),SUMIFS(splits[Elapsed Time],splits[Day KM],"&lt;="&amp;$X14,splits[Day],1)-SUM($Y$5:Y13))</f>
        <v>2.871527777777777E-2</v>
      </c>
      <c r="Z14" s="15">
        <f t="shared" si="11"/>
        <v>14.510278113663849</v>
      </c>
      <c r="AB14" s="12" t="e">
        <f t="shared" si="6"/>
        <v>#N/A</v>
      </c>
      <c r="AC14" s="14" t="e">
        <f>IF(ISNA(AB14),NA(),SUMIFS(splits[Elapsed Time],splits[Day KM],"&lt;="&amp;$AB14,splits[Day],2)-SUM($AC$5:AC13))</f>
        <v>#N/A</v>
      </c>
      <c r="AD14" s="15" t="e">
        <f t="shared" si="2"/>
        <v>#N/A</v>
      </c>
      <c r="AG14" s="12">
        <v>10</v>
      </c>
      <c r="AH14" s="31"/>
      <c r="AI14" s="32"/>
      <c r="AJ14" s="32"/>
      <c r="AK14" s="32"/>
      <c r="AM14" s="11"/>
      <c r="AP14" s="12">
        <v>10</v>
      </c>
      <c r="AQ14" s="56">
        <f t="shared" si="7"/>
        <v>1.9907407407407408E-3</v>
      </c>
      <c r="AR14" s="56">
        <f t="shared" ca="1" si="8"/>
        <v>1.1157407407407406E-2</v>
      </c>
      <c r="AS14" s="56">
        <f t="shared" ca="1" si="3"/>
        <v>2.8715277777777777E-2</v>
      </c>
      <c r="AT14" s="56">
        <f t="shared" ca="1" si="3"/>
        <v>4.9560185185185179E-2</v>
      </c>
      <c r="AV14" s="56">
        <f t="shared" si="9"/>
        <v>1.9907407407407408E-3</v>
      </c>
      <c r="AX14" s="56" t="str">
        <f t="shared" ca="1" si="4"/>
        <v/>
      </c>
      <c r="AY14" s="56" t="str">
        <f t="shared" ca="1" si="5"/>
        <v/>
      </c>
      <c r="BA14" t="s">
        <v>265</v>
      </c>
      <c r="BB14" s="40">
        <v>41847.542361111111</v>
      </c>
      <c r="BC14" t="s">
        <v>299</v>
      </c>
      <c r="BD14" t="s">
        <v>300</v>
      </c>
      <c r="BE14" t="s">
        <v>222</v>
      </c>
    </row>
    <row r="15" spans="3:63" x14ac:dyDescent="0.25">
      <c r="C15">
        <v>13</v>
      </c>
      <c r="D15" t="s">
        <v>22</v>
      </c>
      <c r="E15">
        <v>13</v>
      </c>
      <c r="F15" s="3">
        <v>16.399999999999999</v>
      </c>
      <c r="G15" s="1">
        <v>2.5115740740740741E-3</v>
      </c>
      <c r="H15">
        <f t="shared" si="1"/>
        <v>43.9</v>
      </c>
      <c r="I15">
        <v>1</v>
      </c>
      <c r="J15" s="1">
        <f>splits[[#This Row],[Elapsed Time]]+J14</f>
        <v>2.7673611111111107E-2</v>
      </c>
      <c r="K15" s="3"/>
      <c r="L15" s="1"/>
      <c r="N15">
        <v>17.800319999999999</v>
      </c>
      <c r="O15">
        <v>83.222790000000003</v>
      </c>
      <c r="P15">
        <v>61.9</v>
      </c>
      <c r="Q15">
        <v>0.14799999999999999</v>
      </c>
      <c r="S15" s="13" t="s">
        <v>235</v>
      </c>
      <c r="T15" s="18">
        <f>T14-T13-T5</f>
        <v>8.6296296296975328E-2</v>
      </c>
      <c r="W15" s="11">
        <v>11</v>
      </c>
      <c r="X15" s="12">
        <f t="shared" si="10"/>
        <v>110</v>
      </c>
      <c r="Y15" s="14">
        <f>IF(ISNA(X15),NA(),SUMIFS(splits[Elapsed Time],splits[Day KM],"&lt;="&amp;$X15,splits[Day],1)-SUM($Y$5:Y14))</f>
        <v>3.3009259259259349E-2</v>
      </c>
      <c r="Z15" s="15">
        <f t="shared" si="11"/>
        <v>12.622720897615674</v>
      </c>
      <c r="AB15" s="12" t="e">
        <f t="shared" si="6"/>
        <v>#N/A</v>
      </c>
      <c r="AC15" s="14" t="e">
        <f>IF(ISNA(AB15),NA(),SUMIFS(splits[Elapsed Time],splits[Day KM],"&lt;="&amp;$AB15,splits[Day],2)-SUM($AC$5:AC14))</f>
        <v>#N/A</v>
      </c>
      <c r="AD15" s="15" t="e">
        <f t="shared" si="2"/>
        <v>#N/A</v>
      </c>
      <c r="AG15" s="12">
        <v>11</v>
      </c>
      <c r="AH15" s="31"/>
      <c r="AI15" s="32"/>
      <c r="AJ15" s="32"/>
      <c r="AK15" s="32"/>
      <c r="AM15" s="11"/>
      <c r="AP15" s="12">
        <v>11</v>
      </c>
      <c r="AQ15" s="56">
        <f t="shared" si="7"/>
        <v>2.3495370370370371E-3</v>
      </c>
      <c r="AR15" s="56">
        <f t="shared" ca="1" si="8"/>
        <v>1.0347222222222223E-2</v>
      </c>
      <c r="AS15" s="56">
        <f t="shared" ca="1" si="3"/>
        <v>3.3009259259259259E-2</v>
      </c>
      <c r="AT15" s="56" t="e">
        <f t="shared" ca="1" si="3"/>
        <v>#N/A</v>
      </c>
      <c r="AV15" s="56">
        <f t="shared" si="9"/>
        <v>2.3495370370370371E-3</v>
      </c>
      <c r="AX15" s="56" t="str">
        <f t="shared" ca="1" si="4"/>
        <v/>
      </c>
      <c r="AY15" s="56" t="str">
        <f t="shared" ca="1" si="5"/>
        <v/>
      </c>
      <c r="BA15" t="s">
        <v>266</v>
      </c>
      <c r="BB15" s="40">
        <v>41847.569444444445</v>
      </c>
      <c r="BC15" t="s">
        <v>301</v>
      </c>
      <c r="BD15" t="s">
        <v>302</v>
      </c>
      <c r="BE15" t="s">
        <v>222</v>
      </c>
    </row>
    <row r="16" spans="3:63" x14ac:dyDescent="0.25">
      <c r="C16">
        <v>14</v>
      </c>
      <c r="D16" t="s">
        <v>23</v>
      </c>
      <c r="E16">
        <v>14</v>
      </c>
      <c r="F16" s="3">
        <v>16.2</v>
      </c>
      <c r="G16" s="1">
        <v>2.5578703703703705E-3</v>
      </c>
      <c r="H16">
        <f t="shared" si="1"/>
        <v>54.3</v>
      </c>
      <c r="I16">
        <v>1</v>
      </c>
      <c r="J16" s="1">
        <f>splits[[#This Row],[Elapsed Time]]+J15</f>
        <v>3.0231481481481477E-2</v>
      </c>
      <c r="K16" s="3"/>
      <c r="L16" s="1"/>
      <c r="N16">
        <v>17.80031</v>
      </c>
      <c r="O16">
        <v>83.22278</v>
      </c>
      <c r="P16">
        <v>61.9</v>
      </c>
      <c r="Q16">
        <v>0.14899999999999999</v>
      </c>
      <c r="W16" s="11">
        <v>12</v>
      </c>
      <c r="X16" s="12">
        <f t="shared" si="10"/>
        <v>120</v>
      </c>
      <c r="Y16" s="14">
        <f>IF(ISNA(X16),NA(),SUMIFS(splits[Elapsed Time],splits[Day KM],"&lt;="&amp;$X16,splits[Day],1)-SUM($Y$5:Y15))</f>
        <v>2.3252314814814823E-2</v>
      </c>
      <c r="Z16" s="15">
        <f t="shared" si="11"/>
        <v>14.335490293678442</v>
      </c>
      <c r="AB16" s="12" t="e">
        <f t="shared" si="6"/>
        <v>#N/A</v>
      </c>
      <c r="AC16" s="14" t="e">
        <f>IF(ISNA(AB16),NA(),SUMIFS(splits[Elapsed Time],splits[Day KM],"&lt;="&amp;$AB16,splits[Day],2)-SUM($AC$5:AC15))</f>
        <v>#N/A</v>
      </c>
      <c r="AD16" s="15" t="e">
        <f t="shared" si="2"/>
        <v>#N/A</v>
      </c>
      <c r="AG16" s="12">
        <v>12</v>
      </c>
      <c r="AH16" s="31"/>
      <c r="AI16" s="32"/>
      <c r="AJ16" s="32"/>
      <c r="AK16" s="32"/>
      <c r="AM16" s="11"/>
      <c r="AP16" s="12">
        <v>12</v>
      </c>
      <c r="AQ16" s="56">
        <f t="shared" si="7"/>
        <v>2.1527777777777778E-3</v>
      </c>
      <c r="AR16" s="56">
        <f t="shared" ca="1" si="8"/>
        <v>1.5532407407407406E-2</v>
      </c>
      <c r="AS16" s="56">
        <f t="shared" ca="1" si="3"/>
        <v>2.8414351851851854E-2</v>
      </c>
      <c r="AT16" s="56" t="e">
        <f t="shared" ca="1" si="3"/>
        <v>#N/A</v>
      </c>
      <c r="AV16" s="56">
        <f t="shared" si="9"/>
        <v>2.1527777777777778E-3</v>
      </c>
      <c r="AX16" s="56" t="str">
        <f t="shared" ca="1" si="4"/>
        <v/>
      </c>
      <c r="AY16" s="56" t="str">
        <f t="shared" ca="1" si="5"/>
        <v/>
      </c>
      <c r="BA16" t="s">
        <v>267</v>
      </c>
      <c r="BB16" s="40">
        <v>41847.602083333331</v>
      </c>
      <c r="BC16" t="s">
        <v>303</v>
      </c>
      <c r="BD16" t="s">
        <v>324</v>
      </c>
      <c r="BE16" t="s">
        <v>222</v>
      </c>
    </row>
    <row r="17" spans="3:57" x14ac:dyDescent="0.25">
      <c r="C17">
        <v>15</v>
      </c>
      <c r="D17" t="s">
        <v>24</v>
      </c>
      <c r="E17">
        <v>15</v>
      </c>
      <c r="F17" s="3">
        <v>12.5</v>
      </c>
      <c r="G17" s="1">
        <v>3.3101851851851851E-3</v>
      </c>
      <c r="H17">
        <f t="shared" si="1"/>
        <v>65.5</v>
      </c>
      <c r="I17">
        <v>1</v>
      </c>
      <c r="J17" s="1">
        <f>splits[[#This Row],[Elapsed Time]]+J16</f>
        <v>3.3541666666666664E-2</v>
      </c>
      <c r="K17" s="3"/>
      <c r="L17" s="1"/>
      <c r="N17">
        <v>17.80029</v>
      </c>
      <c r="O17">
        <v>83.222769999999997</v>
      </c>
      <c r="P17">
        <v>61.8</v>
      </c>
      <c r="Q17">
        <v>0.152</v>
      </c>
      <c r="W17" s="11">
        <v>13</v>
      </c>
      <c r="X17" s="12" t="e">
        <f t="shared" si="10"/>
        <v>#N/A</v>
      </c>
      <c r="Y17" s="14" t="e">
        <f>IF(ISNA(X17),NA(),SUMIFS(splits[Elapsed Time],splits[Day KM],"&lt;="&amp;$X17,splits[Day],1)-SUM($Y$5:Y16))</f>
        <v>#N/A</v>
      </c>
      <c r="Z17" s="15" t="e">
        <f t="shared" si="11"/>
        <v>#N/A</v>
      </c>
      <c r="AB17" s="12" t="e">
        <f t="shared" si="6"/>
        <v>#N/A</v>
      </c>
      <c r="AC17" s="14" t="e">
        <f>IF(ISNA(AB17),NA(),SUMIFS(splits[Elapsed Time],splits[Day KM],"&lt;="&amp;$AB17,splits[Day],2)-SUM($AC$5:AC16))</f>
        <v>#N/A</v>
      </c>
      <c r="AD17" s="15" t="e">
        <f t="shared" si="2"/>
        <v>#N/A</v>
      </c>
      <c r="AG17" s="12">
        <v>13</v>
      </c>
      <c r="AH17" s="31"/>
      <c r="AI17" s="32"/>
      <c r="AJ17" s="32"/>
      <c r="AK17" s="32"/>
      <c r="AM17" s="11"/>
      <c r="AP17" s="12">
        <v>13</v>
      </c>
      <c r="AQ17" s="56">
        <f t="shared" si="7"/>
        <v>2.5115740740740741E-3</v>
      </c>
      <c r="AR17" s="56">
        <f t="shared" ca="1" si="8"/>
        <v>1.5543981481481482E-2</v>
      </c>
      <c r="AS17" s="56">
        <f t="shared" ca="1" si="3"/>
        <v>1.7662037037037035E-2</v>
      </c>
      <c r="AT17" s="56" t="e">
        <f t="shared" ca="1" si="3"/>
        <v>#N/A</v>
      </c>
      <c r="AV17" s="56">
        <f t="shared" si="9"/>
        <v>2.5115740740740741E-3</v>
      </c>
      <c r="AX17" s="56" t="str">
        <f t="shared" ca="1" si="4"/>
        <v/>
      </c>
      <c r="AY17" s="56" t="str">
        <f t="shared" ca="1" si="5"/>
        <v/>
      </c>
      <c r="BA17" t="s">
        <v>268</v>
      </c>
      <c r="BB17" s="40">
        <v>41847.615972222222</v>
      </c>
      <c r="BC17" t="s">
        <v>304</v>
      </c>
      <c r="BD17" t="s">
        <v>305</v>
      </c>
      <c r="BE17" t="s">
        <v>222</v>
      </c>
    </row>
    <row r="18" spans="3:57" x14ac:dyDescent="0.25">
      <c r="C18">
        <v>16</v>
      </c>
      <c r="D18" t="s">
        <v>25</v>
      </c>
      <c r="E18">
        <v>16</v>
      </c>
      <c r="F18" s="3">
        <v>24.8</v>
      </c>
      <c r="G18" s="1">
        <v>1.6666666666666668E-3</v>
      </c>
      <c r="H18">
        <f t="shared" si="1"/>
        <v>56.1</v>
      </c>
      <c r="I18">
        <v>1</v>
      </c>
      <c r="J18" s="1">
        <f>splits[[#This Row],[Elapsed Time]]+J17</f>
        <v>3.5208333333333328E-2</v>
      </c>
      <c r="K18" s="3"/>
      <c r="L18" s="1"/>
      <c r="N18">
        <v>17.800270000000001</v>
      </c>
      <c r="O18">
        <v>83.222740000000002</v>
      </c>
      <c r="P18">
        <v>61.7</v>
      </c>
      <c r="Q18">
        <v>0.156</v>
      </c>
      <c r="W18" s="11">
        <v>14</v>
      </c>
      <c r="X18" s="12" t="e">
        <f t="shared" si="10"/>
        <v>#N/A</v>
      </c>
      <c r="Y18" s="14" t="e">
        <f>IF(ISNA(X18),NA(),SUMIFS(splits[Elapsed Time],splits[Day KM],"&lt;="&amp;$X18,splits[Day],1)-SUM($Y$5:Y17))</f>
        <v>#N/A</v>
      </c>
      <c r="Z18" s="15" t="e">
        <f t="shared" si="11"/>
        <v>#N/A</v>
      </c>
      <c r="AB18" s="12" t="e">
        <f t="shared" si="6"/>
        <v>#N/A</v>
      </c>
      <c r="AC18" s="14" t="e">
        <f>IF(ISNA(AB18),NA(),SUMIFS(splits[Elapsed Time],splits[Day KM],"&lt;="&amp;$AB18,splits[Day],2)-SUM($AC$5:AC17))</f>
        <v>#N/A</v>
      </c>
      <c r="AD18" s="15" t="e">
        <f t="shared" si="2"/>
        <v>#N/A</v>
      </c>
      <c r="AG18" s="12">
        <v>14</v>
      </c>
      <c r="AH18" s="31"/>
      <c r="AI18" s="32"/>
      <c r="AJ18" s="32"/>
      <c r="AK18" s="32"/>
      <c r="AM18" s="11"/>
      <c r="AP18" s="12">
        <v>14</v>
      </c>
      <c r="AQ18" s="56">
        <f t="shared" si="7"/>
        <v>2.5578703703703705E-3</v>
      </c>
      <c r="AR18" s="56">
        <f t="shared" ca="1" si="8"/>
        <v>1.2581018518518517E-2</v>
      </c>
      <c r="AS18" s="56">
        <f t="shared" ca="1" si="3"/>
        <v>1.8506944444444444E-2</v>
      </c>
      <c r="AT18" s="56" t="e">
        <f t="shared" ca="1" si="3"/>
        <v>#N/A</v>
      </c>
      <c r="AV18" s="56">
        <f t="shared" si="9"/>
        <v>2.5578703703703705E-3</v>
      </c>
      <c r="AX18" s="56" t="str">
        <f t="shared" ca="1" si="4"/>
        <v/>
      </c>
      <c r="AY18" s="56" t="str">
        <f t="shared" ca="1" si="5"/>
        <v/>
      </c>
      <c r="BA18" t="s">
        <v>269</v>
      </c>
      <c r="BB18" s="40">
        <v>41847.616666666669</v>
      </c>
      <c r="BC18" t="s">
        <v>306</v>
      </c>
      <c r="BD18" t="s">
        <v>307</v>
      </c>
      <c r="BE18" t="s">
        <v>222</v>
      </c>
    </row>
    <row r="19" spans="3:57" x14ac:dyDescent="0.25">
      <c r="C19">
        <v>17</v>
      </c>
      <c r="D19" t="s">
        <v>26</v>
      </c>
      <c r="E19">
        <v>17</v>
      </c>
      <c r="F19" s="3">
        <v>20.3</v>
      </c>
      <c r="G19" s="1">
        <v>2.0370370370370373E-3</v>
      </c>
      <c r="H19">
        <f t="shared" si="1"/>
        <v>48</v>
      </c>
      <c r="I19">
        <v>1</v>
      </c>
      <c r="J19" s="1">
        <f>splits[[#This Row],[Elapsed Time]]+J18</f>
        <v>3.7245370370370366E-2</v>
      </c>
      <c r="K19" s="3"/>
      <c r="L19" s="1"/>
      <c r="N19">
        <v>17.800249999999998</v>
      </c>
      <c r="O19">
        <v>83.222700000000003</v>
      </c>
      <c r="P19">
        <v>61.5</v>
      </c>
      <c r="Q19">
        <v>0.16</v>
      </c>
      <c r="S19" s="21" t="s">
        <v>236</v>
      </c>
      <c r="T19" s="23"/>
      <c r="W19" s="11">
        <v>15</v>
      </c>
      <c r="X19" s="12" t="e">
        <f t="shared" si="10"/>
        <v>#N/A</v>
      </c>
      <c r="Y19" s="14" t="e">
        <f>IF(ISNA(X19),NA(),SUMIFS(splits[Elapsed Time],splits[Day KM],"&lt;="&amp;$X19,splits[Day],1)-SUM($Y$5:Y18))</f>
        <v>#N/A</v>
      </c>
      <c r="Z19" s="15" t="e">
        <f t="shared" si="11"/>
        <v>#N/A</v>
      </c>
      <c r="AB19" s="12" t="e">
        <f t="shared" si="6"/>
        <v>#N/A</v>
      </c>
      <c r="AC19" s="14" t="e">
        <f>IF(ISNA(AB19),NA(),SUMIFS(splits[Elapsed Time],splits[Day KM],"&lt;="&amp;$AB19,splits[Day],2)-SUM($AC$5:AC18))</f>
        <v>#N/A</v>
      </c>
      <c r="AD19" s="15" t="e">
        <f t="shared" si="2"/>
        <v>#N/A</v>
      </c>
      <c r="AG19" s="12">
        <v>15</v>
      </c>
      <c r="AH19" s="31"/>
      <c r="AI19" s="32"/>
      <c r="AJ19" s="32"/>
      <c r="AK19" s="32"/>
      <c r="AM19" s="11"/>
      <c r="AP19" s="12">
        <v>15</v>
      </c>
      <c r="AQ19" s="56">
        <f t="shared" si="7"/>
        <v>3.3101851851851851E-3</v>
      </c>
      <c r="AR19" s="56">
        <f t="shared" ca="1" si="8"/>
        <v>1.3611111111111112E-2</v>
      </c>
      <c r="AS19" s="56">
        <f t="shared" ca="1" si="3"/>
        <v>2.0266203703703703E-2</v>
      </c>
      <c r="AT19" s="56" t="e">
        <f t="shared" ca="1" si="3"/>
        <v>#N/A</v>
      </c>
      <c r="AV19" s="56">
        <f t="shared" si="9"/>
        <v>3.3101851851851851E-3</v>
      </c>
      <c r="AX19" s="56" t="str">
        <f t="shared" ca="1" si="4"/>
        <v/>
      </c>
      <c r="AY19" s="56" t="str">
        <f t="shared" ca="1" si="5"/>
        <v/>
      </c>
      <c r="BA19" t="s">
        <v>270</v>
      </c>
      <c r="BB19" s="40">
        <v>41848.411111111112</v>
      </c>
      <c r="BC19" t="s">
        <v>308</v>
      </c>
      <c r="BD19" t="s">
        <v>309</v>
      </c>
      <c r="BE19" t="s">
        <v>222</v>
      </c>
    </row>
    <row r="20" spans="3:57" x14ac:dyDescent="0.25">
      <c r="C20">
        <v>18</v>
      </c>
      <c r="D20" t="s">
        <v>27</v>
      </c>
      <c r="E20">
        <v>18</v>
      </c>
      <c r="F20" s="3">
        <v>13.8</v>
      </c>
      <c r="G20" s="1">
        <v>2.9976851851851848E-3</v>
      </c>
      <c r="H20">
        <f t="shared" si="1"/>
        <v>64.3</v>
      </c>
      <c r="I20">
        <v>1</v>
      </c>
      <c r="J20" s="1">
        <f>splits[[#This Row],[Elapsed Time]]+J19</f>
        <v>4.0243055555555553E-2</v>
      </c>
      <c r="K20" s="3"/>
      <c r="L20" s="1"/>
      <c r="N20">
        <v>17.800239999999999</v>
      </c>
      <c r="O20">
        <v>83.222660000000005</v>
      </c>
      <c r="P20">
        <v>61.3</v>
      </c>
      <c r="Q20">
        <v>0.16500000000000001</v>
      </c>
      <c r="S20" s="13" t="s">
        <v>0</v>
      </c>
      <c r="T20" s="13">
        <v>88</v>
      </c>
      <c r="W20" s="11">
        <v>16</v>
      </c>
      <c r="X20" s="12" t="e">
        <f t="shared" si="10"/>
        <v>#N/A</v>
      </c>
      <c r="Y20" s="14" t="e">
        <f>IF(ISNA(X20),NA(),SUMIFS(splits[Elapsed Time],splits[Day KM],"&lt;="&amp;$X20,splits[Day],1)-SUM($Y$5:Y19))</f>
        <v>#N/A</v>
      </c>
      <c r="Z20" s="15" t="e">
        <f t="shared" si="11"/>
        <v>#N/A</v>
      </c>
      <c r="AB20" s="12" t="e">
        <f t="shared" si="6"/>
        <v>#N/A</v>
      </c>
      <c r="AC20" s="14" t="e">
        <f>IF(ISNA(AB20),NA(),SUMIFS(splits[Elapsed Time],splits[Day KM],"&lt;="&amp;$AB20,splits[Day],2)-SUM($AC$5:AC19))</f>
        <v>#N/A</v>
      </c>
      <c r="AD20" s="15" t="e">
        <f t="shared" si="2"/>
        <v>#N/A</v>
      </c>
      <c r="AG20" s="12">
        <v>16</v>
      </c>
      <c r="AH20" s="31"/>
      <c r="AI20" s="32"/>
      <c r="AJ20" s="32"/>
      <c r="AK20" s="32"/>
      <c r="AM20" s="11"/>
      <c r="AP20" s="12">
        <v>16</v>
      </c>
      <c r="AQ20" s="56">
        <f t="shared" si="7"/>
        <v>1.6666666666666668E-3</v>
      </c>
      <c r="AR20" s="56">
        <f t="shared" ca="1" si="8"/>
        <v>1.800925925925926E-2</v>
      </c>
      <c r="AS20" s="56">
        <f t="shared" ca="1" si="3"/>
        <v>1.9594907407407408E-2</v>
      </c>
      <c r="AT20" s="56" t="e">
        <f t="shared" ca="1" si="3"/>
        <v>#N/A</v>
      </c>
      <c r="AV20" s="56">
        <f t="shared" si="9"/>
        <v>1.6666666666666668E-3</v>
      </c>
      <c r="AX20" s="56" t="str">
        <f t="shared" ca="1" si="4"/>
        <v/>
      </c>
      <c r="AY20" s="56" t="str">
        <f t="shared" ca="1" si="5"/>
        <v/>
      </c>
      <c r="BA20" t="s">
        <v>271</v>
      </c>
      <c r="BB20" s="40">
        <v>41848.411805555559</v>
      </c>
      <c r="BC20" t="s">
        <v>310</v>
      </c>
      <c r="BD20" t="s">
        <v>222</v>
      </c>
      <c r="BE20" t="s">
        <v>222</v>
      </c>
    </row>
    <row r="21" spans="3:57" x14ac:dyDescent="0.25">
      <c r="C21">
        <v>19</v>
      </c>
      <c r="D21" t="s">
        <v>28</v>
      </c>
      <c r="E21">
        <v>19</v>
      </c>
      <c r="F21" s="3">
        <v>15</v>
      </c>
      <c r="G21" s="1">
        <v>2.7546296296296294E-3</v>
      </c>
      <c r="H21">
        <f t="shared" si="1"/>
        <v>79.900000000000006</v>
      </c>
      <c r="I21">
        <v>1</v>
      </c>
      <c r="J21" s="1">
        <f>splits[[#This Row],[Elapsed Time]]+J20</f>
        <v>4.299768518518518E-2</v>
      </c>
      <c r="K21" s="3"/>
      <c r="L21" s="1"/>
      <c r="N21">
        <v>17.800219999999999</v>
      </c>
      <c r="O21">
        <v>83.222560000000001</v>
      </c>
      <c r="P21">
        <v>60.9</v>
      </c>
      <c r="Q21">
        <v>0.17599999999999999</v>
      </c>
      <c r="S21" s="13" t="s">
        <v>232</v>
      </c>
      <c r="T21" s="18">
        <f>SUMIFS(splits[Elapsed Time],splits[Day],2)</f>
        <v>0.18760416666666671</v>
      </c>
      <c r="W21" s="11">
        <v>17</v>
      </c>
      <c r="X21" s="12" t="e">
        <f t="shared" si="10"/>
        <v>#N/A</v>
      </c>
      <c r="Y21" s="14" t="e">
        <f>IF(ISNA(X21),NA(),SUMIFS(splits[Elapsed Time],splits[Day KM],"&lt;="&amp;$X21,splits[Day],1)-SUM($Y$5:Y20))</f>
        <v>#N/A</v>
      </c>
      <c r="Z21" s="15" t="e">
        <f t="shared" si="11"/>
        <v>#N/A</v>
      </c>
      <c r="AB21" s="12" t="e">
        <f t="shared" si="6"/>
        <v>#N/A</v>
      </c>
      <c r="AC21" s="14" t="e">
        <f>IF(ISNA(AB21),NA(),SUMIFS(splits[Elapsed Time],splits[Day KM],"&lt;="&amp;$AB21,splits[Day],2)-SUM($AC$5:AC20))</f>
        <v>#N/A</v>
      </c>
      <c r="AD21" s="15" t="e">
        <f t="shared" si="2"/>
        <v>#N/A</v>
      </c>
      <c r="AG21" s="12">
        <v>17</v>
      </c>
      <c r="AH21" s="31"/>
      <c r="AI21" s="32"/>
      <c r="AJ21" s="32"/>
      <c r="AK21" s="32"/>
      <c r="AM21" s="11"/>
      <c r="AP21" s="12">
        <v>17</v>
      </c>
      <c r="AQ21" s="56">
        <f t="shared" si="7"/>
        <v>2.0370370370370373E-3</v>
      </c>
      <c r="AR21" s="56">
        <f t="shared" ca="1" si="8"/>
        <v>1.4305555555555557E-2</v>
      </c>
      <c r="AS21" s="56">
        <f t="shared" ca="1" si="8"/>
        <v>2.0532407407407405E-2</v>
      </c>
      <c r="AT21" s="56" t="e">
        <f t="shared" ca="1" si="8"/>
        <v>#N/A</v>
      </c>
      <c r="AV21" s="56">
        <f t="shared" si="9"/>
        <v>2.0370370370370373E-3</v>
      </c>
      <c r="AX21" s="56" t="str">
        <f t="shared" ca="1" si="4"/>
        <v/>
      </c>
      <c r="AY21" s="56" t="str">
        <f t="shared" ca="1" si="5"/>
        <v/>
      </c>
      <c r="BA21" t="s">
        <v>272</v>
      </c>
      <c r="BB21" s="40">
        <v>41848.415972222225</v>
      </c>
      <c r="BC21" t="s">
        <v>311</v>
      </c>
      <c r="BD21" t="s">
        <v>312</v>
      </c>
      <c r="BE21" t="s">
        <v>222</v>
      </c>
    </row>
    <row r="22" spans="3:57" x14ac:dyDescent="0.25">
      <c r="C22">
        <v>20</v>
      </c>
      <c r="D22" t="s">
        <v>29</v>
      </c>
      <c r="E22">
        <v>20</v>
      </c>
      <c r="F22" s="3">
        <v>23.8</v>
      </c>
      <c r="G22" s="1">
        <v>1.736111111111111E-3</v>
      </c>
      <c r="H22">
        <f t="shared" si="1"/>
        <v>69.900000000000006</v>
      </c>
      <c r="I22">
        <v>1</v>
      </c>
      <c r="J22" s="1">
        <f>splits[[#This Row],[Elapsed Time]]+J21</f>
        <v>4.4733796296296292E-2</v>
      </c>
      <c r="K22" s="3"/>
      <c r="L22" s="1"/>
      <c r="N22">
        <v>17.800219999999999</v>
      </c>
      <c r="O22">
        <v>83.222549999999998</v>
      </c>
      <c r="P22">
        <v>60.9</v>
      </c>
      <c r="Q22">
        <v>0.17699999999999999</v>
      </c>
      <c r="S22" s="13" t="s">
        <v>225</v>
      </c>
      <c r="T22" s="19">
        <f>T20/(T21*24)</f>
        <v>19.544697390338694</v>
      </c>
      <c r="W22" s="11">
        <v>18</v>
      </c>
      <c r="X22" s="12" t="e">
        <f t="shared" si="10"/>
        <v>#N/A</v>
      </c>
      <c r="Y22" s="14" t="e">
        <f>IF(ISNA(X22),NA(),SUMIFS(splits[Elapsed Time],splits[Day KM],"&lt;="&amp;$X22,splits[Day],1)-SUM($Y$5:Y21))</f>
        <v>#N/A</v>
      </c>
      <c r="Z22" s="15" t="e">
        <f t="shared" si="11"/>
        <v>#N/A</v>
      </c>
      <c r="AB22" s="12" t="e">
        <f t="shared" si="6"/>
        <v>#N/A</v>
      </c>
      <c r="AC22" s="14" t="e">
        <f>IF(ISNA(AB22),NA(),SUMIFS(splits[Elapsed Time],splits[Day KM],"&lt;="&amp;$AB22,splits[Day],2)-SUM($AC$5:AC21))</f>
        <v>#N/A</v>
      </c>
      <c r="AD22" s="15" t="e">
        <f t="shared" si="2"/>
        <v>#N/A</v>
      </c>
      <c r="AG22" s="12">
        <v>18</v>
      </c>
      <c r="AH22" s="31"/>
      <c r="AI22" s="32"/>
      <c r="AJ22" s="32"/>
      <c r="AK22" s="32"/>
      <c r="AM22" s="11"/>
      <c r="AP22" s="12">
        <v>18</v>
      </c>
      <c r="AQ22" s="56">
        <f t="shared" si="7"/>
        <v>2.9976851851851848E-3</v>
      </c>
      <c r="AR22" s="56">
        <f t="shared" ca="1" si="8"/>
        <v>1.3773148148148147E-2</v>
      </c>
      <c r="AS22" s="56">
        <f t="shared" ca="1" si="8"/>
        <v>2.1319444444444446E-2</v>
      </c>
      <c r="AT22" s="56" t="e">
        <f t="shared" ca="1" si="8"/>
        <v>#N/A</v>
      </c>
      <c r="AV22" s="56">
        <f t="shared" si="9"/>
        <v>2.9976851851851848E-3</v>
      </c>
      <c r="AX22" s="56" t="str">
        <f t="shared" ca="1" si="4"/>
        <v/>
      </c>
      <c r="AY22" s="56" t="str">
        <f t="shared" ca="1" si="5"/>
        <v/>
      </c>
      <c r="BA22" t="s">
        <v>273</v>
      </c>
      <c r="BB22" s="40">
        <v>41848.427777777775</v>
      </c>
      <c r="BC22" t="s">
        <v>313</v>
      </c>
      <c r="BD22" t="s">
        <v>314</v>
      </c>
      <c r="BE22" t="s">
        <v>222</v>
      </c>
    </row>
    <row r="23" spans="3:57" x14ac:dyDescent="0.25">
      <c r="C23">
        <v>21</v>
      </c>
      <c r="D23" t="s">
        <v>30</v>
      </c>
      <c r="E23">
        <v>21</v>
      </c>
      <c r="F23" s="3">
        <v>21.8</v>
      </c>
      <c r="G23" s="1">
        <v>1.8865740740740742E-3</v>
      </c>
      <c r="H23">
        <f t="shared" si="1"/>
        <v>60.7</v>
      </c>
      <c r="I23">
        <v>1</v>
      </c>
      <c r="J23" s="1">
        <f>splits[[#This Row],[Elapsed Time]]+J22</f>
        <v>4.6620370370370368E-2</v>
      </c>
      <c r="K23" s="3"/>
      <c r="L23" s="1"/>
      <c r="N23">
        <v>17.800219999999999</v>
      </c>
      <c r="O23">
        <v>83.222329999999999</v>
      </c>
      <c r="P23">
        <v>59.9</v>
      </c>
      <c r="Q23">
        <v>0.2</v>
      </c>
      <c r="S23" s="13" t="s">
        <v>227</v>
      </c>
      <c r="T23" s="20">
        <f>MIN($F$121:$F$208)</f>
        <v>9.9</v>
      </c>
      <c r="U23" s="13" t="str">
        <f>"Min: "&amp;T23&amp;" km/h"</f>
        <v>Min: 9.9 km/h</v>
      </c>
      <c r="W23" s="11">
        <v>19</v>
      </c>
      <c r="X23" s="12" t="e">
        <f t="shared" si="10"/>
        <v>#N/A</v>
      </c>
      <c r="Y23" s="14" t="e">
        <f>IF(ISNA(X23),NA(),SUMIFS(splits[Elapsed Time],splits[Day KM],"&lt;="&amp;$X23,splits[Day],1)-SUM($Y$5:Y22))</f>
        <v>#N/A</v>
      </c>
      <c r="Z23" s="15" t="e">
        <f t="shared" si="11"/>
        <v>#N/A</v>
      </c>
      <c r="AB23" s="8"/>
      <c r="AC23" s="9"/>
      <c r="AD23" s="10"/>
      <c r="AG23" s="12">
        <v>19</v>
      </c>
      <c r="AH23" s="31"/>
      <c r="AI23" s="32"/>
      <c r="AJ23" s="32"/>
      <c r="AK23" s="32"/>
      <c r="AM23" s="11"/>
      <c r="AP23" s="12">
        <v>19</v>
      </c>
      <c r="AQ23" s="56">
        <f t="shared" si="7"/>
        <v>2.7546296296296294E-3</v>
      </c>
      <c r="AR23" s="56">
        <f t="shared" ca="1" si="8"/>
        <v>1.4409722222222221E-2</v>
      </c>
      <c r="AS23" s="56">
        <f t="shared" ca="1" si="8"/>
        <v>2.6747685185185183E-2</v>
      </c>
      <c r="AT23" s="56" t="e">
        <f t="shared" ca="1" si="8"/>
        <v>#N/A</v>
      </c>
      <c r="AV23" s="56">
        <f t="shared" si="9"/>
        <v>2.7546296296296294E-3</v>
      </c>
      <c r="AX23" s="56" t="str">
        <f t="shared" ca="1" si="4"/>
        <v/>
      </c>
      <c r="AY23" s="56" t="str">
        <f t="shared" ca="1" si="5"/>
        <v/>
      </c>
      <c r="BA23" t="s">
        <v>274</v>
      </c>
      <c r="BB23" s="40">
        <v>41848.452777777777</v>
      </c>
      <c r="BC23" t="s">
        <v>315</v>
      </c>
      <c r="BD23" t="s">
        <v>316</v>
      </c>
      <c r="BE23" t="s">
        <v>222</v>
      </c>
    </row>
    <row r="24" spans="3:57" x14ac:dyDescent="0.25">
      <c r="C24">
        <v>22</v>
      </c>
      <c r="D24" t="s">
        <v>31</v>
      </c>
      <c r="E24">
        <v>22</v>
      </c>
      <c r="F24" s="3">
        <v>21.4</v>
      </c>
      <c r="G24" s="1">
        <v>1.9212962962962962E-3</v>
      </c>
      <c r="H24">
        <f t="shared" si="1"/>
        <v>52.7</v>
      </c>
      <c r="I24">
        <v>1</v>
      </c>
      <c r="J24" s="1">
        <f>splits[[#This Row],[Elapsed Time]]+J23</f>
        <v>4.8541666666666664E-2</v>
      </c>
      <c r="K24" s="3"/>
      <c r="L24" s="1"/>
      <c r="N24">
        <v>17.800180000000001</v>
      </c>
      <c r="O24">
        <v>83.221909999999994</v>
      </c>
      <c r="P24">
        <v>58.1</v>
      </c>
      <c r="Q24">
        <v>0.245</v>
      </c>
      <c r="S24" s="13" t="s">
        <v>228</v>
      </c>
      <c r="T24" s="20">
        <f>MAX($F$121:$F$208)</f>
        <v>35</v>
      </c>
      <c r="U24" s="13" t="str">
        <f>"Max: "&amp;T24&amp;" km/h"</f>
        <v>Max: 35 km/h</v>
      </c>
      <c r="V24" s="13" t="str">
        <f>U24&amp;" "&amp;U23</f>
        <v>Max: 35 km/h Min: 9.9 km/h</v>
      </c>
      <c r="W24" s="16">
        <v>20</v>
      </c>
      <c r="X24" s="12" t="e">
        <f t="shared" si="10"/>
        <v>#N/A</v>
      </c>
      <c r="Y24" s="14" t="e">
        <f>IF(ISNA(X24),NA(),SUMIFS(splits[Elapsed Time],splits[Day KM],"&lt;="&amp;$X24,splits[Day],1)-SUM($Y$5:Y23))</f>
        <v>#N/A</v>
      </c>
      <c r="Z24" s="15" t="e">
        <f t="shared" si="11"/>
        <v>#N/A</v>
      </c>
      <c r="AB24" s="27">
        <f>COUNT(AB5:AB22)</f>
        <v>9</v>
      </c>
      <c r="AC24" s="9"/>
      <c r="AD24" s="10"/>
      <c r="AG24" s="12">
        <v>20</v>
      </c>
      <c r="AH24" s="31"/>
      <c r="AI24" s="32"/>
      <c r="AJ24" s="32"/>
      <c r="AK24" s="32"/>
      <c r="AM24" s="11"/>
      <c r="AP24" s="12">
        <v>20</v>
      </c>
      <c r="AQ24" s="56">
        <f t="shared" si="7"/>
        <v>1.736111111111111E-3</v>
      </c>
      <c r="AR24" s="56">
        <f t="shared" ca="1" si="8"/>
        <v>1.4305555555555554E-2</v>
      </c>
      <c r="AS24" s="56">
        <f t="shared" ca="1" si="8"/>
        <v>2.2812500000000003E-2</v>
      </c>
      <c r="AT24" s="56" t="e">
        <f t="shared" ca="1" si="8"/>
        <v>#N/A</v>
      </c>
      <c r="AV24" s="56">
        <f t="shared" si="9"/>
        <v>1.736111111111111E-3</v>
      </c>
      <c r="AX24" s="56" t="str">
        <f t="shared" ca="1" si="4"/>
        <v/>
      </c>
      <c r="AY24" s="56" t="str">
        <f t="shared" ca="1" si="5"/>
        <v/>
      </c>
      <c r="BA24" t="s">
        <v>275</v>
      </c>
      <c r="BB24" s="40">
        <v>41848.455555555556</v>
      </c>
      <c r="BC24" t="s">
        <v>317</v>
      </c>
      <c r="BD24" t="s">
        <v>325</v>
      </c>
      <c r="BE24" t="s">
        <v>222</v>
      </c>
    </row>
    <row r="25" spans="3:57" x14ac:dyDescent="0.25">
      <c r="C25">
        <v>23</v>
      </c>
      <c r="D25" t="s">
        <v>32</v>
      </c>
      <c r="E25">
        <v>23</v>
      </c>
      <c r="F25" s="3">
        <v>21.7</v>
      </c>
      <c r="G25" s="1">
        <v>1.8981481481481482E-3</v>
      </c>
      <c r="H25">
        <f t="shared" si="1"/>
        <v>43.3</v>
      </c>
      <c r="I25">
        <v>1</v>
      </c>
      <c r="J25" s="1">
        <f>splits[[#This Row],[Elapsed Time]]+J24</f>
        <v>5.0439814814814812E-2</v>
      </c>
      <c r="K25" s="3"/>
      <c r="L25" s="1"/>
      <c r="N25">
        <v>17.800170000000001</v>
      </c>
      <c r="O25">
        <v>83.221890000000002</v>
      </c>
      <c r="P25">
        <v>58</v>
      </c>
      <c r="Q25">
        <v>0.247</v>
      </c>
      <c r="S25" s="13" t="s">
        <v>229</v>
      </c>
      <c r="T25" s="13">
        <v>383</v>
      </c>
      <c r="U25" s="13" t="str">
        <f>"Climb: "&amp;T25&amp;" mts"</f>
        <v>Climb: 383 mts</v>
      </c>
      <c r="W25" s="11">
        <v>21</v>
      </c>
      <c r="X25" s="12" t="e">
        <f t="shared" si="10"/>
        <v>#N/A</v>
      </c>
      <c r="Y25" s="14" t="e">
        <f>IF(ISNA(X25),NA(),SUMIFS(splits[Elapsed Time],splits[Day KM],"&lt;="&amp;$X25,splits[Day],1)-SUM($Y$5:Y24))</f>
        <v>#N/A</v>
      </c>
      <c r="Z25" s="15" t="e">
        <f t="shared" si="11"/>
        <v>#N/A</v>
      </c>
      <c r="AB25" s="8"/>
      <c r="AC25" s="9"/>
      <c r="AD25" s="10"/>
      <c r="AG25" s="12">
        <v>21</v>
      </c>
      <c r="AH25" s="31"/>
      <c r="AI25" s="32"/>
      <c r="AJ25" s="32"/>
      <c r="AK25" s="32"/>
      <c r="AM25" s="11"/>
      <c r="AP25" s="12">
        <v>21</v>
      </c>
      <c r="AQ25" s="56">
        <f t="shared" si="7"/>
        <v>1.8865740740740742E-3</v>
      </c>
      <c r="AR25" s="56">
        <f t="shared" ca="1" si="8"/>
        <v>1.5821759259259258E-2</v>
      </c>
      <c r="AS25" s="56" t="e">
        <f t="shared" ca="1" si="8"/>
        <v>#N/A</v>
      </c>
      <c r="AT25" s="56" t="e">
        <f t="shared" ca="1" si="8"/>
        <v>#N/A</v>
      </c>
      <c r="AV25" s="56">
        <f t="shared" si="9"/>
        <v>1.8865740740740742E-3</v>
      </c>
      <c r="AX25" s="56" t="str">
        <f t="shared" ca="1" si="4"/>
        <v/>
      </c>
      <c r="AY25" s="56" t="str">
        <f t="shared" ca="1" si="5"/>
        <v/>
      </c>
      <c r="BA25" t="s">
        <v>276</v>
      </c>
      <c r="BB25" s="40">
        <v>41848.48541666667</v>
      </c>
      <c r="BC25" t="s">
        <v>318</v>
      </c>
      <c r="BD25" t="s">
        <v>319</v>
      </c>
      <c r="BE25" t="s">
        <v>222</v>
      </c>
    </row>
    <row r="26" spans="3:57" x14ac:dyDescent="0.25">
      <c r="C26">
        <v>24</v>
      </c>
      <c r="D26" t="s">
        <v>33</v>
      </c>
      <c r="E26">
        <v>24</v>
      </c>
      <c r="F26" s="3">
        <v>20</v>
      </c>
      <c r="G26" s="1">
        <v>2.0717592592592593E-3</v>
      </c>
      <c r="H26">
        <f t="shared" si="1"/>
        <v>39.700000000000003</v>
      </c>
      <c r="I26">
        <v>1</v>
      </c>
      <c r="J26" s="1">
        <f>splits[[#This Row],[Elapsed Time]]+J25</f>
        <v>5.2511574074074072E-2</v>
      </c>
      <c r="K26" s="3"/>
      <c r="L26" s="1"/>
      <c r="N26">
        <v>17.800149999999999</v>
      </c>
      <c r="O26">
        <v>83.221440000000001</v>
      </c>
      <c r="P26">
        <v>56</v>
      </c>
      <c r="Q26">
        <v>0.29499999999999998</v>
      </c>
      <c r="S26" s="13" t="s">
        <v>230</v>
      </c>
      <c r="T26" s="13">
        <v>34</v>
      </c>
      <c r="W26" s="11">
        <v>22</v>
      </c>
      <c r="X26" s="12" t="e">
        <f t="shared" si="10"/>
        <v>#N/A</v>
      </c>
      <c r="Y26" s="14" t="e">
        <f>IF(ISNA(X26),NA(),SUMIFS(splits[Elapsed Time],splits[Day KM],"&lt;="&amp;$X26,splits[Day],1)-SUM($Y$5:Y25))</f>
        <v>#N/A</v>
      </c>
      <c r="Z26" s="15" t="e">
        <f t="shared" si="11"/>
        <v>#N/A</v>
      </c>
      <c r="AB26" s="8"/>
      <c r="AC26" s="9"/>
      <c r="AD26" s="10"/>
      <c r="AG26" s="12">
        <v>22</v>
      </c>
      <c r="AH26" s="31"/>
      <c r="AI26" s="32"/>
      <c r="AJ26" s="32"/>
      <c r="AK26" s="32"/>
      <c r="AM26" s="11"/>
      <c r="AP26" s="12">
        <v>22</v>
      </c>
      <c r="AQ26" s="56">
        <f t="shared" si="7"/>
        <v>1.9212962962962962E-3</v>
      </c>
      <c r="AR26" s="56">
        <f t="shared" ca="1" si="8"/>
        <v>1.7187500000000001E-2</v>
      </c>
      <c r="AS26" s="56" t="e">
        <f t="shared" ca="1" si="8"/>
        <v>#N/A</v>
      </c>
      <c r="AT26" s="56" t="e">
        <f t="shared" ca="1" si="8"/>
        <v>#N/A</v>
      </c>
      <c r="AV26" s="56">
        <f t="shared" si="9"/>
        <v>1.9212962962962962E-3</v>
      </c>
      <c r="AX26" s="56" t="str">
        <f t="shared" ca="1" si="4"/>
        <v/>
      </c>
      <c r="AY26" s="56" t="str">
        <f t="shared" ca="1" si="5"/>
        <v/>
      </c>
      <c r="BA26" t="s">
        <v>277</v>
      </c>
      <c r="BB26" s="40">
        <v>41848.487500000003</v>
      </c>
      <c r="BC26" t="s">
        <v>320</v>
      </c>
      <c r="BD26" t="s">
        <v>321</v>
      </c>
      <c r="BE26" t="s">
        <v>222</v>
      </c>
    </row>
    <row r="27" spans="3:57" x14ac:dyDescent="0.25">
      <c r="C27">
        <v>25</v>
      </c>
      <c r="D27" t="s">
        <v>34</v>
      </c>
      <c r="E27">
        <v>25</v>
      </c>
      <c r="F27" s="3">
        <v>19.8</v>
      </c>
      <c r="G27" s="1">
        <v>2.0833333333333333E-3</v>
      </c>
      <c r="H27">
        <f t="shared" si="1"/>
        <v>41.9</v>
      </c>
      <c r="I27">
        <v>1</v>
      </c>
      <c r="J27" s="1">
        <f>splits[[#This Row],[Elapsed Time]]+J26</f>
        <v>5.4594907407407404E-2</v>
      </c>
      <c r="K27" s="3"/>
      <c r="L27" s="1"/>
      <c r="N27">
        <v>17.80012</v>
      </c>
      <c r="O27">
        <v>83.221069999999997</v>
      </c>
      <c r="P27">
        <v>54.9</v>
      </c>
      <c r="Q27">
        <v>0.33400000000000002</v>
      </c>
      <c r="S27" s="13" t="s">
        <v>231</v>
      </c>
      <c r="T27" s="13">
        <v>101</v>
      </c>
      <c r="W27" s="11">
        <v>23</v>
      </c>
      <c r="X27" s="12" t="e">
        <f t="shared" si="10"/>
        <v>#N/A</v>
      </c>
      <c r="Y27" s="14" t="e">
        <f>IF(ISNA(X27),NA(),SUMIFS(splits[Elapsed Time],splits[Day KM],"&lt;="&amp;$X27,splits[Day],1)-SUM($Y$5:Y26))</f>
        <v>#N/A</v>
      </c>
      <c r="Z27" s="15" t="e">
        <f t="shared" si="11"/>
        <v>#N/A</v>
      </c>
      <c r="AB27" s="8"/>
      <c r="AC27" s="9"/>
      <c r="AD27" s="10"/>
      <c r="AG27" s="12">
        <v>23</v>
      </c>
      <c r="AH27" s="31"/>
      <c r="AI27" s="32"/>
      <c r="AJ27" s="32"/>
      <c r="AK27" s="32"/>
      <c r="AM27" s="11"/>
      <c r="AP27" s="12">
        <v>23</v>
      </c>
      <c r="AQ27" s="56">
        <f t="shared" si="7"/>
        <v>1.8981481481481482E-3</v>
      </c>
      <c r="AR27" s="56">
        <f t="shared" ca="1" si="8"/>
        <v>1.3483796296296296E-2</v>
      </c>
      <c r="AS27" s="56" t="e">
        <f t="shared" ca="1" si="8"/>
        <v>#N/A</v>
      </c>
      <c r="AT27" s="56" t="e">
        <f t="shared" ca="1" si="8"/>
        <v>#N/A</v>
      </c>
      <c r="AV27" s="56">
        <f t="shared" si="9"/>
        <v>1.8981481481481482E-3</v>
      </c>
      <c r="AX27" s="56" t="str">
        <f t="shared" ca="1" si="4"/>
        <v/>
      </c>
      <c r="AY27" s="56" t="str">
        <f t="shared" ca="1" si="5"/>
        <v/>
      </c>
    </row>
    <row r="28" spans="3:57" x14ac:dyDescent="0.25">
      <c r="C28">
        <v>26</v>
      </c>
      <c r="D28" t="s">
        <v>35</v>
      </c>
      <c r="E28">
        <v>26</v>
      </c>
      <c r="F28" s="3">
        <v>9</v>
      </c>
      <c r="G28" s="1">
        <v>4.5833333333333334E-3</v>
      </c>
      <c r="H28">
        <f t="shared" si="1"/>
        <v>44.4</v>
      </c>
      <c r="I28">
        <v>1</v>
      </c>
      <c r="J28" s="1">
        <f>splits[[#This Row],[Elapsed Time]]+J27</f>
        <v>5.917824074074074E-2</v>
      </c>
      <c r="K28" s="3"/>
      <c r="L28" s="1"/>
      <c r="N28">
        <v>17.80011</v>
      </c>
      <c r="O28">
        <v>83.221000000000004</v>
      </c>
      <c r="P28">
        <v>54.7</v>
      </c>
      <c r="Q28">
        <v>0.34200000000000003</v>
      </c>
      <c r="W28" s="11">
        <v>24</v>
      </c>
      <c r="X28" s="12" t="e">
        <f t="shared" si="10"/>
        <v>#N/A</v>
      </c>
      <c r="Y28" s="14" t="e">
        <f>IF(ISNA(X28),NA(),SUMIFS(splits[Elapsed Time],splits[Day KM],"&lt;="&amp;$X28,splits[Day],1)-SUM($Y$5:Y27))</f>
        <v>#N/A</v>
      </c>
      <c r="Z28" s="15" t="e">
        <f t="shared" si="11"/>
        <v>#N/A</v>
      </c>
      <c r="AB28" s="8"/>
      <c r="AC28" s="9"/>
      <c r="AD28" s="10"/>
      <c r="AG28" s="12">
        <v>24</v>
      </c>
      <c r="AH28" s="31"/>
      <c r="AI28" s="32"/>
      <c r="AJ28" s="32"/>
      <c r="AK28" s="32"/>
      <c r="AM28" s="11"/>
      <c r="AP28" s="12">
        <v>24</v>
      </c>
      <c r="AQ28" s="56">
        <f t="shared" si="7"/>
        <v>2.0717592592592593E-3</v>
      </c>
      <c r="AR28" s="56">
        <f t="shared" ca="1" si="8"/>
        <v>1.4930555555555556E-2</v>
      </c>
      <c r="AS28" s="56" t="e">
        <f t="shared" ca="1" si="8"/>
        <v>#N/A</v>
      </c>
      <c r="AT28" s="56" t="e">
        <f t="shared" ca="1" si="8"/>
        <v>#N/A</v>
      </c>
      <c r="AV28" s="56">
        <f t="shared" si="9"/>
        <v>2.0717592592592593E-3</v>
      </c>
      <c r="AX28" s="56" t="str">
        <f t="shared" ca="1" si="4"/>
        <v/>
      </c>
      <c r="AY28" s="56" t="str">
        <f t="shared" ca="1" si="5"/>
        <v/>
      </c>
    </row>
    <row r="29" spans="3:57" x14ac:dyDescent="0.25">
      <c r="C29">
        <v>27</v>
      </c>
      <c r="D29" t="s">
        <v>36</v>
      </c>
      <c r="E29">
        <v>27</v>
      </c>
      <c r="F29" s="3">
        <v>17.5</v>
      </c>
      <c r="G29" s="1">
        <v>2.3726851851851851E-3</v>
      </c>
      <c r="H29">
        <f t="shared" si="1"/>
        <v>52.5</v>
      </c>
      <c r="I29">
        <v>1</v>
      </c>
      <c r="J29" s="1">
        <f>splits[[#This Row],[Elapsed Time]]+J28</f>
        <v>6.1550925925925926E-2</v>
      </c>
      <c r="K29" s="3"/>
      <c r="L29" s="1"/>
      <c r="N29">
        <v>17.80011</v>
      </c>
      <c r="O29">
        <v>83.220969999999994</v>
      </c>
      <c r="P29">
        <v>54.6</v>
      </c>
      <c r="Q29">
        <v>0.34499999999999997</v>
      </c>
      <c r="S29" s="13" t="s">
        <v>233</v>
      </c>
      <c r="T29" s="17">
        <v>41848.363194444442</v>
      </c>
      <c r="U29" t="str">
        <f>"Start: "&amp;TEXT(T29,"h:mm AM/PM")</f>
        <v>Start: 8:43 AM</v>
      </c>
      <c r="AG29" s="12">
        <v>25</v>
      </c>
      <c r="AH29" s="31"/>
      <c r="AI29" s="32"/>
      <c r="AJ29" s="32"/>
      <c r="AK29" s="32"/>
      <c r="AM29" s="11"/>
      <c r="AP29" s="12">
        <v>25</v>
      </c>
      <c r="AQ29" s="56">
        <f t="shared" si="7"/>
        <v>2.0833333333333333E-3</v>
      </c>
      <c r="AR29" s="56">
        <f t="shared" ca="1" si="8"/>
        <v>9.7916666666666673E-3</v>
      </c>
      <c r="AS29" s="56" t="e">
        <f t="shared" ca="1" si="8"/>
        <v>#N/A</v>
      </c>
      <c r="AT29" s="56" t="e">
        <f t="shared" ca="1" si="8"/>
        <v>#N/A</v>
      </c>
      <c r="AV29" s="56">
        <f t="shared" si="9"/>
        <v>2.0833333333333333E-3</v>
      </c>
      <c r="AX29" s="56" t="str">
        <f t="shared" ca="1" si="4"/>
        <v/>
      </c>
      <c r="AY29" s="56" t="str">
        <f t="shared" ca="1" si="5"/>
        <v/>
      </c>
    </row>
    <row r="30" spans="3:57" x14ac:dyDescent="0.25">
      <c r="C30">
        <v>28</v>
      </c>
      <c r="D30" t="s">
        <v>37</v>
      </c>
      <c r="E30">
        <v>28</v>
      </c>
      <c r="F30" s="3">
        <v>27.6</v>
      </c>
      <c r="G30" s="1">
        <v>1.5046296296296294E-3</v>
      </c>
      <c r="H30">
        <f t="shared" si="1"/>
        <v>32</v>
      </c>
      <c r="I30">
        <v>1</v>
      </c>
      <c r="J30" s="1">
        <f>splits[[#This Row],[Elapsed Time]]+J29</f>
        <v>6.3055555555555559E-2</v>
      </c>
      <c r="K30" s="3"/>
      <c r="L30" s="1"/>
      <c r="N30">
        <v>17.800090000000001</v>
      </c>
      <c r="O30">
        <v>83.220669999999998</v>
      </c>
      <c r="P30">
        <v>54</v>
      </c>
      <c r="Q30">
        <v>0.377</v>
      </c>
      <c r="S30" s="13" t="s">
        <v>234</v>
      </c>
      <c r="T30" s="17">
        <f>T29+TIME(6,23,35)</f>
        <v>41848.629571759258</v>
      </c>
      <c r="U30" t="str">
        <f>"End: "&amp;TEXT(T30,"h:mm AM/PM")</f>
        <v>End: 3:06 PM</v>
      </c>
      <c r="X30" s="27">
        <f>COUNT(X5:X28)</f>
        <v>12</v>
      </c>
      <c r="AG30" s="12">
        <v>26</v>
      </c>
      <c r="AH30" s="31"/>
      <c r="AI30" s="32"/>
      <c r="AJ30" s="32"/>
      <c r="AK30" s="32"/>
      <c r="AM30" s="11"/>
      <c r="AP30" s="12">
        <v>26</v>
      </c>
      <c r="AQ30" s="56">
        <f t="shared" si="7"/>
        <v>4.5833333333333334E-3</v>
      </c>
      <c r="AR30" s="56">
        <f t="shared" ca="1" si="8"/>
        <v>7.8703703703703713E-3</v>
      </c>
      <c r="AS30" s="56" t="e">
        <f t="shared" ca="1" si="8"/>
        <v>#N/A</v>
      </c>
      <c r="AT30" s="56" t="e">
        <f t="shared" ca="1" si="8"/>
        <v>#N/A</v>
      </c>
      <c r="AV30" s="56">
        <f t="shared" si="9"/>
        <v>4.5833333333333334E-3</v>
      </c>
      <c r="AX30" s="56" t="str">
        <f t="shared" ca="1" si="4"/>
        <v/>
      </c>
      <c r="AY30" s="56" t="str">
        <f t="shared" ca="1" si="5"/>
        <v/>
      </c>
    </row>
    <row r="31" spans="3:57" x14ac:dyDescent="0.25">
      <c r="C31">
        <v>29</v>
      </c>
      <c r="D31" t="s">
        <v>38</v>
      </c>
      <c r="E31">
        <v>29</v>
      </c>
      <c r="F31" s="3">
        <v>22.9</v>
      </c>
      <c r="G31" s="1">
        <v>1.8055555555555557E-3</v>
      </c>
      <c r="H31">
        <f t="shared" si="1"/>
        <v>26</v>
      </c>
      <c r="I31">
        <v>1</v>
      </c>
      <c r="J31" s="1">
        <f>splits[[#This Row],[Elapsed Time]]+J30</f>
        <v>6.4861111111111119E-2</v>
      </c>
      <c r="K31" s="3"/>
      <c r="L31" s="1"/>
      <c r="N31">
        <v>17.80003</v>
      </c>
      <c r="O31">
        <v>83.21978</v>
      </c>
      <c r="P31">
        <v>53.3</v>
      </c>
      <c r="Q31">
        <v>0.47099999999999997</v>
      </c>
      <c r="S31" s="13" t="s">
        <v>235</v>
      </c>
      <c r="T31" s="18">
        <f>T30-T29-T21</f>
        <v>7.8773148149387712E-2</v>
      </c>
      <c r="W31" s="29" t="str">
        <f>"Speed (km/h) per "&amp;split.sz1&amp;" km"</f>
        <v>Speed (km/h) per 10 km</v>
      </c>
      <c r="AB31" s="29" t="str">
        <f>"Speed (km/h) per "&amp;split.sz2&amp;" km"</f>
        <v>Speed (km/h) per 10 km</v>
      </c>
      <c r="AG31" s="12">
        <v>27</v>
      </c>
      <c r="AH31" s="31"/>
      <c r="AI31" s="32"/>
      <c r="AJ31" s="32"/>
      <c r="AK31" s="32"/>
      <c r="AM31" s="11"/>
      <c r="AP31" s="12">
        <v>27</v>
      </c>
      <c r="AQ31" s="56">
        <f t="shared" si="7"/>
        <v>2.3726851851851851E-3</v>
      </c>
      <c r="AR31" s="56">
        <f t="shared" ca="1" si="8"/>
        <v>9.0740740740740747E-3</v>
      </c>
      <c r="AS31" s="56" t="e">
        <f t="shared" ca="1" si="8"/>
        <v>#N/A</v>
      </c>
      <c r="AT31" s="56" t="e">
        <f t="shared" ca="1" si="8"/>
        <v>#N/A</v>
      </c>
      <c r="AV31" s="56">
        <f t="shared" si="9"/>
        <v>2.3726851851851851E-3</v>
      </c>
      <c r="AX31" s="56" t="str">
        <f t="shared" ca="1" si="4"/>
        <v/>
      </c>
      <c r="AY31" s="56" t="str">
        <f t="shared" ca="1" si="5"/>
        <v/>
      </c>
    </row>
    <row r="32" spans="3:57" x14ac:dyDescent="0.25">
      <c r="C32">
        <v>30</v>
      </c>
      <c r="D32" t="s">
        <v>39</v>
      </c>
      <c r="E32">
        <v>30</v>
      </c>
      <c r="F32" s="3">
        <v>7.3</v>
      </c>
      <c r="G32" s="1">
        <v>5.6597222222222222E-3</v>
      </c>
      <c r="H32">
        <f t="shared" si="1"/>
        <v>27.7</v>
      </c>
      <c r="I32">
        <v>1</v>
      </c>
      <c r="J32" s="1">
        <f>splits[[#This Row],[Elapsed Time]]+J31</f>
        <v>7.0520833333333338E-2</v>
      </c>
      <c r="K32" s="3"/>
      <c r="L32" s="1"/>
      <c r="N32">
        <v>17.8</v>
      </c>
      <c r="O32">
        <v>83.219210000000004</v>
      </c>
      <c r="P32">
        <v>51.5</v>
      </c>
      <c r="Q32">
        <v>0.53200000000000003</v>
      </c>
      <c r="AG32" s="12">
        <v>28</v>
      </c>
      <c r="AH32" s="31"/>
      <c r="AI32" s="32"/>
      <c r="AJ32" s="32"/>
      <c r="AK32" s="32"/>
      <c r="AM32" s="11"/>
      <c r="AP32" s="12">
        <v>28</v>
      </c>
      <c r="AQ32" s="56">
        <f t="shared" si="7"/>
        <v>1.5046296296296294E-3</v>
      </c>
      <c r="AR32" s="56">
        <f t="shared" ca="1" si="8"/>
        <v>9.4328703703703692E-3</v>
      </c>
      <c r="AS32" s="56" t="e">
        <f t="shared" ca="1" si="8"/>
        <v>#N/A</v>
      </c>
      <c r="AT32" s="56" t="e">
        <f t="shared" ca="1" si="8"/>
        <v>#N/A</v>
      </c>
      <c r="AV32" s="56">
        <f t="shared" si="9"/>
        <v>1.5046296296296294E-3</v>
      </c>
      <c r="AX32" s="56" t="str">
        <f t="shared" ca="1" si="4"/>
        <v/>
      </c>
      <c r="AY32" s="56" t="str">
        <f t="shared" ca="1" si="5"/>
        <v/>
      </c>
    </row>
    <row r="33" spans="3:51" x14ac:dyDescent="0.25">
      <c r="C33">
        <v>31</v>
      </c>
      <c r="D33" t="s">
        <v>40</v>
      </c>
      <c r="E33">
        <v>31</v>
      </c>
      <c r="F33" s="3">
        <v>19.7</v>
      </c>
      <c r="G33" s="1">
        <v>2.0833333333333333E-3</v>
      </c>
      <c r="H33">
        <f t="shared" si="1"/>
        <v>28.2</v>
      </c>
      <c r="I33">
        <v>1</v>
      </c>
      <c r="J33" s="1">
        <f>splits[[#This Row],[Elapsed Time]]+J32</f>
        <v>7.2604166666666678E-2</v>
      </c>
      <c r="K33" s="3"/>
      <c r="L33" s="1"/>
      <c r="N33">
        <v>17.8</v>
      </c>
      <c r="O33">
        <v>83.219210000000004</v>
      </c>
      <c r="P33">
        <v>51.5</v>
      </c>
      <c r="Q33">
        <v>0.53200000000000003</v>
      </c>
      <c r="AG33" s="12">
        <v>29</v>
      </c>
      <c r="AH33" s="31"/>
      <c r="AI33" s="32"/>
      <c r="AJ33" s="32"/>
      <c r="AK33" s="32"/>
      <c r="AM33" s="11"/>
      <c r="AP33" s="12">
        <v>29</v>
      </c>
      <c r="AQ33" s="56">
        <f t="shared" si="7"/>
        <v>1.8055555555555557E-3</v>
      </c>
      <c r="AR33" s="56">
        <f t="shared" ca="1" si="8"/>
        <v>9.9189814814814817E-3</v>
      </c>
      <c r="AS33" s="56" t="e">
        <f t="shared" ca="1" si="8"/>
        <v>#N/A</v>
      </c>
      <c r="AT33" s="56" t="e">
        <f t="shared" ca="1" si="8"/>
        <v>#N/A</v>
      </c>
      <c r="AV33" s="56">
        <f t="shared" si="9"/>
        <v>1.8055555555555557E-3</v>
      </c>
      <c r="AX33" s="56" t="str">
        <f t="shared" ca="1" si="4"/>
        <v/>
      </c>
      <c r="AY33" s="56" t="str">
        <f t="shared" ca="1" si="5"/>
        <v/>
      </c>
    </row>
    <row r="34" spans="3:51" x14ac:dyDescent="0.25">
      <c r="C34">
        <v>32</v>
      </c>
      <c r="D34" t="s">
        <v>41</v>
      </c>
      <c r="E34">
        <v>32</v>
      </c>
      <c r="F34" s="3">
        <v>18.5</v>
      </c>
      <c r="G34" s="1">
        <v>2.2222222222222222E-3</v>
      </c>
      <c r="H34">
        <f t="shared" si="1"/>
        <v>27.3</v>
      </c>
      <c r="I34">
        <v>1</v>
      </c>
      <c r="J34" s="1">
        <f>splits[[#This Row],[Elapsed Time]]+J33</f>
        <v>7.4826388888888901E-2</v>
      </c>
      <c r="K34" s="3"/>
      <c r="L34" s="1"/>
      <c r="N34">
        <v>17.79984</v>
      </c>
      <c r="O34">
        <v>83.219139999999996</v>
      </c>
      <c r="P34">
        <v>51.4</v>
      </c>
      <c r="Q34">
        <v>0.55100000000000005</v>
      </c>
      <c r="S34" s="13" t="s">
        <v>244</v>
      </c>
      <c r="AG34" s="12">
        <v>30</v>
      </c>
      <c r="AH34" s="31"/>
      <c r="AI34" s="32"/>
      <c r="AJ34" s="32"/>
      <c r="AK34" s="32"/>
      <c r="AM34" s="11"/>
      <c r="AP34" s="12">
        <v>30</v>
      </c>
      <c r="AQ34" s="56">
        <f t="shared" si="7"/>
        <v>5.6597222222222222E-3</v>
      </c>
      <c r="AR34" s="56">
        <f t="shared" ca="1" si="8"/>
        <v>1.0347222222222221E-2</v>
      </c>
      <c r="AS34" s="56" t="e">
        <f t="shared" ca="1" si="8"/>
        <v>#N/A</v>
      </c>
      <c r="AT34" s="56" t="e">
        <f t="shared" ca="1" si="8"/>
        <v>#N/A</v>
      </c>
      <c r="AV34" s="56">
        <f t="shared" si="9"/>
        <v>5.6597222222222222E-3</v>
      </c>
      <c r="AX34" s="56" t="str">
        <f t="shared" ca="1" si="4"/>
        <v/>
      </c>
      <c r="AY34" s="56" t="str">
        <f t="shared" ca="1" si="5"/>
        <v/>
      </c>
    </row>
    <row r="35" spans="3:51" x14ac:dyDescent="0.25">
      <c r="C35">
        <v>33</v>
      </c>
      <c r="D35" t="s">
        <v>42</v>
      </c>
      <c r="E35">
        <v>33</v>
      </c>
      <c r="F35" s="3">
        <v>20.2</v>
      </c>
      <c r="G35" s="1">
        <v>2.0486111111111113E-3</v>
      </c>
      <c r="H35">
        <f t="shared" si="1"/>
        <v>24.1</v>
      </c>
      <c r="I35">
        <v>1</v>
      </c>
      <c r="J35" s="1">
        <f>splits[[#This Row],[Elapsed Time]]+J34</f>
        <v>7.6875000000000013E-2</v>
      </c>
      <c r="K35" s="3"/>
      <c r="L35" s="1"/>
      <c r="N35">
        <v>17.79954</v>
      </c>
      <c r="O35">
        <v>83.219009999999997</v>
      </c>
      <c r="P35">
        <v>51.2</v>
      </c>
      <c r="Q35">
        <v>0.58699999999999997</v>
      </c>
      <c r="S35" s="13" t="s">
        <v>3</v>
      </c>
      <c r="T35" s="13">
        <v>5</v>
      </c>
      <c r="AG35" s="12">
        <v>31</v>
      </c>
      <c r="AH35" s="31"/>
      <c r="AI35" s="32"/>
      <c r="AJ35" s="32"/>
      <c r="AK35" s="32"/>
      <c r="AM35" s="11"/>
      <c r="AP35" s="12">
        <v>31</v>
      </c>
      <c r="AQ35" s="56">
        <f t="shared" si="7"/>
        <v>2.0833333333333333E-3</v>
      </c>
      <c r="AR35" s="56">
        <f t="shared" ca="1" si="8"/>
        <v>9.5833333333333343E-3</v>
      </c>
      <c r="AS35" s="56" t="e">
        <f t="shared" ca="1" si="8"/>
        <v>#N/A</v>
      </c>
      <c r="AT35" s="56" t="e">
        <f t="shared" ca="1" si="8"/>
        <v>#N/A</v>
      </c>
      <c r="AV35" s="56">
        <f t="shared" si="9"/>
        <v>2.0833333333333333E-3</v>
      </c>
      <c r="AX35" s="56" t="str">
        <f t="shared" ca="1" si="4"/>
        <v/>
      </c>
      <c r="AY35" s="56" t="str">
        <f t="shared" ca="1" si="5"/>
        <v/>
      </c>
    </row>
    <row r="36" spans="3:51" x14ac:dyDescent="0.25">
      <c r="C36">
        <v>34</v>
      </c>
      <c r="D36" t="s">
        <v>43</v>
      </c>
      <c r="E36">
        <v>34</v>
      </c>
      <c r="F36" s="3">
        <v>20.2</v>
      </c>
      <c r="G36" s="1">
        <v>2.0601851851851853E-3</v>
      </c>
      <c r="H36">
        <f t="shared" si="1"/>
        <v>37</v>
      </c>
      <c r="I36">
        <v>1</v>
      </c>
      <c r="J36" s="1">
        <f>splits[[#This Row],[Elapsed Time]]+J35</f>
        <v>7.8935185185185192E-2</v>
      </c>
      <c r="K36" s="3"/>
      <c r="L36" s="1"/>
      <c r="N36">
        <v>17.799510000000001</v>
      </c>
      <c r="O36">
        <v>83.218980000000002</v>
      </c>
      <c r="P36">
        <v>51.1</v>
      </c>
      <c r="Q36">
        <v>0.59199999999999997</v>
      </c>
      <c r="S36" s="13" t="s">
        <v>4</v>
      </c>
      <c r="T36" s="13">
        <v>10</v>
      </c>
      <c r="AG36" s="12">
        <v>32</v>
      </c>
      <c r="AH36" s="31"/>
      <c r="AI36" s="32"/>
      <c r="AJ36" s="32"/>
      <c r="AK36" s="32"/>
      <c r="AM36" s="11"/>
      <c r="AP36" s="12">
        <v>32</v>
      </c>
      <c r="AQ36" s="56">
        <f t="shared" si="7"/>
        <v>2.2222222222222222E-3</v>
      </c>
      <c r="AR36" s="56">
        <f t="shared" ca="1" si="8"/>
        <v>1.0011574074074074E-2</v>
      </c>
      <c r="AS36" s="56" t="e">
        <f t="shared" ca="1" si="8"/>
        <v>#N/A</v>
      </c>
      <c r="AT36" s="56" t="e">
        <f t="shared" ca="1" si="8"/>
        <v>#N/A</v>
      </c>
      <c r="AV36" s="56">
        <f t="shared" si="9"/>
        <v>2.2222222222222222E-3</v>
      </c>
      <c r="AX36" s="56" t="str">
        <f t="shared" ca="1" si="4"/>
        <v/>
      </c>
      <c r="AY36" s="56" t="str">
        <f t="shared" ca="1" si="5"/>
        <v/>
      </c>
    </row>
    <row r="37" spans="3:51" x14ac:dyDescent="0.25">
      <c r="C37">
        <v>35</v>
      </c>
      <c r="D37" t="s">
        <v>44</v>
      </c>
      <c r="E37">
        <v>35</v>
      </c>
      <c r="F37" s="3">
        <v>20.7</v>
      </c>
      <c r="G37" s="1">
        <v>2.0023148148148148E-3</v>
      </c>
      <c r="H37">
        <f t="shared" si="1"/>
        <v>35.299999999999997</v>
      </c>
      <c r="I37">
        <v>1</v>
      </c>
      <c r="J37" s="1">
        <f>splits[[#This Row],[Elapsed Time]]+J36</f>
        <v>8.0937500000000009E-2</v>
      </c>
      <c r="K37" s="3"/>
      <c r="L37" s="1"/>
      <c r="N37">
        <v>17.799469999999999</v>
      </c>
      <c r="O37">
        <v>83.218950000000007</v>
      </c>
      <c r="P37">
        <v>51</v>
      </c>
      <c r="Q37">
        <v>0.59699999999999998</v>
      </c>
      <c r="S37" s="13" t="s">
        <v>5</v>
      </c>
      <c r="T37" s="13">
        <v>15</v>
      </c>
      <c r="AG37" s="12">
        <v>33</v>
      </c>
      <c r="AH37" s="31"/>
      <c r="AI37" s="32"/>
      <c r="AJ37" s="32"/>
      <c r="AK37" s="32"/>
      <c r="AM37" s="11"/>
      <c r="AP37" s="12">
        <v>33</v>
      </c>
      <c r="AQ37" s="56">
        <f t="shared" si="7"/>
        <v>2.0486111111111113E-3</v>
      </c>
      <c r="AR37" s="56">
        <f t="shared" ca="1" si="8"/>
        <v>9.9189814814814817E-3</v>
      </c>
      <c r="AS37" s="56" t="e">
        <f t="shared" ca="1" si="8"/>
        <v>#N/A</v>
      </c>
      <c r="AT37" s="56" t="e">
        <f t="shared" ca="1" si="8"/>
        <v>#N/A</v>
      </c>
      <c r="AV37" s="56">
        <f t="shared" si="9"/>
        <v>2.0486111111111113E-3</v>
      </c>
      <c r="AX37" s="56" t="str">
        <f t="shared" ca="1" si="4"/>
        <v/>
      </c>
      <c r="AY37" s="56" t="str">
        <f t="shared" ca="1" si="5"/>
        <v/>
      </c>
    </row>
    <row r="38" spans="3:51" x14ac:dyDescent="0.25">
      <c r="C38">
        <v>36</v>
      </c>
      <c r="D38" t="s">
        <v>45</v>
      </c>
      <c r="E38">
        <v>36</v>
      </c>
      <c r="F38" s="3">
        <v>20.100000000000001</v>
      </c>
      <c r="G38" s="1">
        <v>2.0601851851851853E-3</v>
      </c>
      <c r="H38">
        <f t="shared" si="1"/>
        <v>29.6</v>
      </c>
      <c r="I38">
        <v>1</v>
      </c>
      <c r="J38" s="1">
        <f>splits[[#This Row],[Elapsed Time]]+J37</f>
        <v>8.2997685185185188E-2</v>
      </c>
      <c r="K38" s="3"/>
      <c r="L38" s="1"/>
      <c r="N38">
        <v>17.799440000000001</v>
      </c>
      <c r="O38">
        <v>83.218909999999994</v>
      </c>
      <c r="P38">
        <v>50.9</v>
      </c>
      <c r="Q38">
        <v>0.60299999999999998</v>
      </c>
      <c r="S38" s="13" t="s">
        <v>6</v>
      </c>
      <c r="T38" s="13">
        <v>20</v>
      </c>
      <c r="AG38" s="12">
        <v>34</v>
      </c>
      <c r="AH38" s="31"/>
      <c r="AI38" s="32"/>
      <c r="AJ38" s="32"/>
      <c r="AK38" s="32"/>
      <c r="AM38" s="11"/>
      <c r="AP38" s="12">
        <v>34</v>
      </c>
      <c r="AQ38" s="56">
        <f t="shared" si="7"/>
        <v>2.0601851851851853E-3</v>
      </c>
      <c r="AR38" s="56">
        <f t="shared" ca="1" si="8"/>
        <v>1.0613425925925925E-2</v>
      </c>
      <c r="AS38" s="56" t="e">
        <f t="shared" ca="1" si="8"/>
        <v>#N/A</v>
      </c>
      <c r="AT38" s="56" t="e">
        <f t="shared" ca="1" si="8"/>
        <v>#N/A</v>
      </c>
      <c r="AV38" s="56">
        <f t="shared" si="9"/>
        <v>2.0601851851851853E-3</v>
      </c>
      <c r="AX38" s="56" t="str">
        <f t="shared" ca="1" si="4"/>
        <v/>
      </c>
      <c r="AY38" s="56" t="str">
        <f t="shared" ca="1" si="5"/>
        <v/>
      </c>
    </row>
    <row r="39" spans="3:51" x14ac:dyDescent="0.25">
      <c r="C39">
        <v>37</v>
      </c>
      <c r="D39" t="s">
        <v>46</v>
      </c>
      <c r="E39">
        <v>37</v>
      </c>
      <c r="F39" s="3">
        <v>12.1</v>
      </c>
      <c r="G39" s="1">
        <v>3.414351851851852E-3</v>
      </c>
      <c r="H39">
        <f t="shared" si="1"/>
        <v>30</v>
      </c>
      <c r="I39">
        <v>1</v>
      </c>
      <c r="J39" s="1">
        <f>splits[[#This Row],[Elapsed Time]]+J38</f>
        <v>8.6412037037037037E-2</v>
      </c>
      <c r="K39" s="3"/>
      <c r="L39" s="1"/>
      <c r="N39">
        <v>17.799440000000001</v>
      </c>
      <c r="O39">
        <v>83.218909999999994</v>
      </c>
      <c r="P39">
        <v>50.9</v>
      </c>
      <c r="Q39">
        <v>0.60299999999999998</v>
      </c>
      <c r="AG39" s="12">
        <v>35</v>
      </c>
      <c r="AH39" s="31"/>
      <c r="AI39" s="32"/>
      <c r="AJ39" s="32"/>
      <c r="AK39" s="32"/>
      <c r="AM39" s="11"/>
      <c r="AP39" s="12">
        <v>35</v>
      </c>
      <c r="AQ39" s="56">
        <f t="shared" si="7"/>
        <v>2.0023148148148148E-3</v>
      </c>
      <c r="AR39" s="56">
        <f t="shared" ca="1" si="8"/>
        <v>1.0648148148148148E-2</v>
      </c>
      <c r="AS39" s="56" t="e">
        <f t="shared" ca="1" si="8"/>
        <v>#N/A</v>
      </c>
      <c r="AT39" s="56" t="e">
        <f t="shared" ca="1" si="8"/>
        <v>#N/A</v>
      </c>
      <c r="AV39" s="56">
        <f t="shared" si="9"/>
        <v>2.0023148148148148E-3</v>
      </c>
      <c r="AX39" s="56" t="str">
        <f t="shared" ca="1" si="4"/>
        <v/>
      </c>
      <c r="AY39" s="56" t="str">
        <f t="shared" ca="1" si="5"/>
        <v/>
      </c>
    </row>
    <row r="40" spans="3:51" x14ac:dyDescent="0.25">
      <c r="C40">
        <v>38</v>
      </c>
      <c r="D40" t="s">
        <v>47</v>
      </c>
      <c r="E40">
        <v>38</v>
      </c>
      <c r="F40" s="3">
        <v>21.9</v>
      </c>
      <c r="G40" s="1">
        <v>1.8981481481481482E-3</v>
      </c>
      <c r="H40">
        <f t="shared" si="1"/>
        <v>32.299999999999997</v>
      </c>
      <c r="I40">
        <v>1</v>
      </c>
      <c r="J40" s="1">
        <f>splits[[#This Row],[Elapsed Time]]+J39</f>
        <v>8.8310185185185186E-2</v>
      </c>
      <c r="K40" s="3"/>
      <c r="L40" s="1"/>
      <c r="N40">
        <v>17.799469999999999</v>
      </c>
      <c r="O40">
        <v>83.218819999999994</v>
      </c>
      <c r="P40">
        <v>50.5</v>
      </c>
      <c r="Q40">
        <v>0.61299999999999999</v>
      </c>
      <c r="AG40" s="12">
        <v>36</v>
      </c>
      <c r="AH40" s="31"/>
      <c r="AI40" s="32"/>
      <c r="AJ40" s="32"/>
      <c r="AK40" s="32"/>
      <c r="AM40" s="11"/>
      <c r="AP40" s="12">
        <v>36</v>
      </c>
      <c r="AQ40" s="56">
        <f t="shared" si="7"/>
        <v>2.0601851851851853E-3</v>
      </c>
      <c r="AR40" s="56">
        <f t="shared" ca="1" si="8"/>
        <v>1.0671296296296295E-2</v>
      </c>
      <c r="AS40" s="56" t="e">
        <f t="shared" ca="1" si="8"/>
        <v>#N/A</v>
      </c>
      <c r="AT40" s="56" t="e">
        <f t="shared" ca="1" si="8"/>
        <v>#N/A</v>
      </c>
      <c r="AV40" s="56">
        <f t="shared" si="9"/>
        <v>2.0601851851851853E-3</v>
      </c>
      <c r="AX40" s="56" t="str">
        <f t="shared" ca="1" si="4"/>
        <v/>
      </c>
      <c r="AY40" s="56" t="str">
        <f t="shared" ca="1" si="5"/>
        <v/>
      </c>
    </row>
    <row r="41" spans="3:51" x14ac:dyDescent="0.25">
      <c r="C41">
        <v>39</v>
      </c>
      <c r="D41" t="s">
        <v>48</v>
      </c>
      <c r="E41">
        <v>39</v>
      </c>
      <c r="F41" s="3">
        <v>22.1</v>
      </c>
      <c r="G41" s="1">
        <v>1.8634259259259261E-3</v>
      </c>
      <c r="H41">
        <f t="shared" si="1"/>
        <v>30.1</v>
      </c>
      <c r="I41">
        <v>1</v>
      </c>
      <c r="J41" s="1">
        <f>splits[[#This Row],[Elapsed Time]]+J40</f>
        <v>9.0173611111111107E-2</v>
      </c>
      <c r="K41" s="3"/>
      <c r="L41" s="1"/>
      <c r="N41">
        <v>17.799510000000001</v>
      </c>
      <c r="O41">
        <v>83.218689999999995</v>
      </c>
      <c r="P41">
        <v>50</v>
      </c>
      <c r="Q41">
        <v>0.627</v>
      </c>
      <c r="AG41" s="12">
        <v>37</v>
      </c>
      <c r="AH41" s="31"/>
      <c r="AI41" s="32"/>
      <c r="AJ41" s="32"/>
      <c r="AK41" s="32"/>
      <c r="AM41" s="11"/>
      <c r="AP41" s="12">
        <v>37</v>
      </c>
      <c r="AQ41" s="56">
        <f t="shared" si="7"/>
        <v>3.414351851851852E-3</v>
      </c>
      <c r="AR41" s="56">
        <f t="shared" ca="1" si="8"/>
        <v>1.1863425925925927E-2</v>
      </c>
      <c r="AS41" s="56" t="e">
        <f t="shared" ca="1" si="8"/>
        <v>#N/A</v>
      </c>
      <c r="AT41" s="56" t="e">
        <f t="shared" ca="1" si="8"/>
        <v>#N/A</v>
      </c>
      <c r="AV41" s="56">
        <f t="shared" si="9"/>
        <v>3.414351851851852E-3</v>
      </c>
      <c r="AX41" s="56" t="str">
        <f t="shared" ca="1" si="4"/>
        <v/>
      </c>
      <c r="AY41" s="56" t="str">
        <f t="shared" ca="1" si="5"/>
        <v/>
      </c>
    </row>
    <row r="42" spans="3:51" x14ac:dyDescent="0.25">
      <c r="C42">
        <v>40</v>
      </c>
      <c r="D42" t="s">
        <v>49</v>
      </c>
      <c r="E42">
        <v>40</v>
      </c>
      <c r="F42" s="3">
        <v>21.3</v>
      </c>
      <c r="G42" s="1">
        <v>1.9444444444444442E-3</v>
      </c>
      <c r="H42">
        <f t="shared" si="1"/>
        <v>28.6</v>
      </c>
      <c r="I42">
        <v>1</v>
      </c>
      <c r="J42" s="1">
        <f>splits[[#This Row],[Elapsed Time]]+J41</f>
        <v>9.211805555555555E-2</v>
      </c>
      <c r="K42" s="3"/>
      <c r="L42" s="1"/>
      <c r="N42">
        <v>17.79955</v>
      </c>
      <c r="O42">
        <v>83.218509999999995</v>
      </c>
      <c r="P42">
        <v>49.6</v>
      </c>
      <c r="Q42">
        <v>0.64700000000000002</v>
      </c>
      <c r="AG42" s="12">
        <v>38</v>
      </c>
      <c r="AH42" s="31"/>
      <c r="AI42" s="32"/>
      <c r="AJ42" s="32"/>
      <c r="AK42" s="32"/>
      <c r="AM42" s="11"/>
      <c r="AP42" s="12">
        <v>38</v>
      </c>
      <c r="AQ42" s="56">
        <f t="shared" si="7"/>
        <v>1.8981481481481482E-3</v>
      </c>
      <c r="AR42" s="56">
        <f t="shared" ca="1" si="8"/>
        <v>1.4884259259259259E-2</v>
      </c>
      <c r="AS42" s="56" t="e">
        <f t="shared" ca="1" si="8"/>
        <v>#N/A</v>
      </c>
      <c r="AT42" s="56" t="e">
        <f t="shared" ca="1" si="8"/>
        <v>#N/A</v>
      </c>
      <c r="AV42" s="56">
        <f t="shared" si="9"/>
        <v>1.8981481481481482E-3</v>
      </c>
      <c r="AX42" s="56" t="str">
        <f t="shared" ca="1" si="4"/>
        <v/>
      </c>
      <c r="AY42" s="56" t="str">
        <f t="shared" ca="1" si="5"/>
        <v/>
      </c>
    </row>
    <row r="43" spans="3:51" x14ac:dyDescent="0.25">
      <c r="C43">
        <v>41</v>
      </c>
      <c r="D43" t="s">
        <v>50</v>
      </c>
      <c r="E43">
        <v>41</v>
      </c>
      <c r="F43" s="3">
        <v>18.2</v>
      </c>
      <c r="G43" s="1">
        <v>2.2569444444444447E-3</v>
      </c>
      <c r="H43">
        <f t="shared" si="1"/>
        <v>34.6</v>
      </c>
      <c r="I43">
        <v>1</v>
      </c>
      <c r="J43" s="1">
        <f>splits[[#This Row],[Elapsed Time]]+J42</f>
        <v>9.4375000000000001E-2</v>
      </c>
      <c r="K43" s="3"/>
      <c r="L43" s="1"/>
      <c r="N43">
        <v>17.79955</v>
      </c>
      <c r="O43">
        <v>83.218429999999998</v>
      </c>
      <c r="P43">
        <v>49.4</v>
      </c>
      <c r="Q43">
        <v>0.65600000000000003</v>
      </c>
      <c r="AG43" s="12">
        <v>39</v>
      </c>
      <c r="AH43" s="31"/>
      <c r="AI43" s="32"/>
      <c r="AJ43" s="32"/>
      <c r="AK43" s="32"/>
      <c r="AM43" s="11"/>
      <c r="AP43" s="12">
        <v>39</v>
      </c>
      <c r="AQ43" s="56">
        <f t="shared" si="7"/>
        <v>1.8634259259259261E-3</v>
      </c>
      <c r="AR43" s="56">
        <f t="shared" ca="1" si="8"/>
        <v>1.087962962962963E-2</v>
      </c>
      <c r="AS43" s="56" t="e">
        <f t="shared" ca="1" si="8"/>
        <v>#N/A</v>
      </c>
      <c r="AT43" s="56" t="e">
        <f t="shared" ca="1" si="8"/>
        <v>#N/A</v>
      </c>
      <c r="AV43" s="56">
        <f t="shared" si="9"/>
        <v>1.8634259259259261E-3</v>
      </c>
      <c r="AX43" s="56" t="str">
        <f t="shared" ca="1" si="4"/>
        <v/>
      </c>
      <c r="AY43" s="56" t="str">
        <f t="shared" ca="1" si="5"/>
        <v/>
      </c>
    </row>
    <row r="44" spans="3:51" x14ac:dyDescent="0.25">
      <c r="C44">
        <v>42</v>
      </c>
      <c r="D44" t="s">
        <v>51</v>
      </c>
      <c r="E44">
        <v>42</v>
      </c>
      <c r="F44" s="3">
        <v>10</v>
      </c>
      <c r="G44" s="1">
        <v>4.1666666666666666E-3</v>
      </c>
      <c r="H44">
        <f t="shared" si="1"/>
        <v>33.700000000000003</v>
      </c>
      <c r="I44">
        <v>1</v>
      </c>
      <c r="J44" s="1">
        <f>splits[[#This Row],[Elapsed Time]]+J43</f>
        <v>9.8541666666666666E-2</v>
      </c>
      <c r="K44" s="3"/>
      <c r="L44" s="1"/>
      <c r="N44">
        <v>17.79954</v>
      </c>
      <c r="O44">
        <v>83.218400000000003</v>
      </c>
      <c r="P44">
        <v>49.4</v>
      </c>
      <c r="Q44">
        <v>0.65900000000000003</v>
      </c>
      <c r="AG44" s="12">
        <v>40</v>
      </c>
      <c r="AH44" s="31"/>
      <c r="AI44" s="32"/>
      <c r="AJ44" s="32"/>
      <c r="AK44" s="32"/>
      <c r="AM44" s="11"/>
      <c r="AP44" s="12">
        <v>40</v>
      </c>
      <c r="AQ44" s="56">
        <f t="shared" si="7"/>
        <v>1.9444444444444442E-3</v>
      </c>
      <c r="AR44" s="56">
        <f t="shared" ca="1" si="8"/>
        <v>1.193287037037037E-2</v>
      </c>
      <c r="AS44" s="56" t="e">
        <f t="shared" ca="1" si="8"/>
        <v>#N/A</v>
      </c>
      <c r="AT44" s="56" t="e">
        <f t="shared" ca="1" si="8"/>
        <v>#N/A</v>
      </c>
      <c r="AV44" s="56">
        <f t="shared" si="9"/>
        <v>1.9444444444444442E-3</v>
      </c>
      <c r="AX44" s="56" t="str">
        <f t="shared" ca="1" si="4"/>
        <v/>
      </c>
      <c r="AY44" s="56" t="str">
        <f t="shared" ca="1" si="5"/>
        <v/>
      </c>
    </row>
    <row r="45" spans="3:51" x14ac:dyDescent="0.25">
      <c r="C45">
        <v>43</v>
      </c>
      <c r="D45" t="s">
        <v>52</v>
      </c>
      <c r="E45">
        <v>43</v>
      </c>
      <c r="F45" s="3">
        <v>16.899999999999999</v>
      </c>
      <c r="G45" s="1">
        <v>2.4537037037037036E-3</v>
      </c>
      <c r="H45">
        <f t="shared" si="1"/>
        <v>35.299999999999997</v>
      </c>
      <c r="I45">
        <v>1</v>
      </c>
      <c r="J45" s="1">
        <f>splits[[#This Row],[Elapsed Time]]+J44</f>
        <v>0.10099537037037037</v>
      </c>
      <c r="K45" s="3"/>
      <c r="L45" s="1"/>
      <c r="N45">
        <v>17.799530000000001</v>
      </c>
      <c r="O45">
        <v>83.218339999999998</v>
      </c>
      <c r="P45">
        <v>49.3</v>
      </c>
      <c r="Q45">
        <v>0.66500000000000004</v>
      </c>
      <c r="AG45" s="12">
        <v>41</v>
      </c>
      <c r="AH45" s="31"/>
      <c r="AI45" s="32"/>
      <c r="AJ45" s="32"/>
      <c r="AK45" s="32"/>
      <c r="AM45" s="11"/>
      <c r="AP45" s="12">
        <v>41</v>
      </c>
      <c r="AQ45" s="56">
        <f t="shared" si="7"/>
        <v>2.2569444444444447E-3</v>
      </c>
      <c r="AR45" s="56">
        <f t="shared" ca="1" si="8"/>
        <v>1.2164351851851852E-2</v>
      </c>
      <c r="AS45" s="56" t="e">
        <f t="shared" ca="1" si="8"/>
        <v>#N/A</v>
      </c>
      <c r="AT45" s="56" t="e">
        <f t="shared" ca="1" si="8"/>
        <v>#N/A</v>
      </c>
      <c r="AV45" s="56">
        <f t="shared" si="9"/>
        <v>2.2569444444444447E-3</v>
      </c>
      <c r="AX45" s="56" t="str">
        <f t="shared" ca="1" si="4"/>
        <v/>
      </c>
      <c r="AY45" s="56" t="str">
        <f t="shared" ca="1" si="5"/>
        <v/>
      </c>
    </row>
    <row r="46" spans="3:51" x14ac:dyDescent="0.25">
      <c r="C46">
        <v>44</v>
      </c>
      <c r="D46" t="s">
        <v>53</v>
      </c>
      <c r="E46">
        <v>44</v>
      </c>
      <c r="F46" s="3">
        <v>19</v>
      </c>
      <c r="G46" s="1">
        <v>2.1874999999999998E-3</v>
      </c>
      <c r="H46">
        <f t="shared" si="1"/>
        <v>34.200000000000003</v>
      </c>
      <c r="I46">
        <v>1</v>
      </c>
      <c r="J46" s="1">
        <f>splits[[#This Row],[Elapsed Time]]+J45</f>
        <v>0.10318287037037037</v>
      </c>
      <c r="K46" s="3"/>
      <c r="L46" s="1"/>
      <c r="N46">
        <v>17.799479999999999</v>
      </c>
      <c r="O46">
        <v>83.218220000000002</v>
      </c>
      <c r="P46">
        <v>49.1</v>
      </c>
      <c r="Q46">
        <v>0.67900000000000005</v>
      </c>
      <c r="AG46" s="12">
        <v>42</v>
      </c>
      <c r="AH46" s="31"/>
      <c r="AI46" s="32"/>
      <c r="AJ46" s="32"/>
      <c r="AK46" s="32"/>
      <c r="AM46" s="11"/>
      <c r="AP46" s="12">
        <v>42</v>
      </c>
      <c r="AQ46" s="56">
        <f t="shared" si="7"/>
        <v>4.1666666666666666E-3</v>
      </c>
      <c r="AR46" s="56" t="e">
        <f t="shared" ca="1" si="8"/>
        <v>#N/A</v>
      </c>
      <c r="AS46" s="56" t="e">
        <f t="shared" ca="1" si="8"/>
        <v>#N/A</v>
      </c>
      <c r="AT46" s="56" t="e">
        <f t="shared" ca="1" si="8"/>
        <v>#N/A</v>
      </c>
      <c r="AV46" s="56">
        <f t="shared" si="9"/>
        <v>4.1666666666666666E-3</v>
      </c>
      <c r="AX46" s="56" t="str">
        <f t="shared" ca="1" si="4"/>
        <v/>
      </c>
      <c r="AY46" s="56" t="str">
        <f t="shared" ca="1" si="5"/>
        <v/>
      </c>
    </row>
    <row r="47" spans="3:51" x14ac:dyDescent="0.25">
      <c r="C47">
        <v>45</v>
      </c>
      <c r="D47" t="s">
        <v>54</v>
      </c>
      <c r="E47">
        <v>45</v>
      </c>
      <c r="F47" s="3">
        <v>16.8</v>
      </c>
      <c r="G47" s="1">
        <v>2.4537037037037036E-3</v>
      </c>
      <c r="H47">
        <f t="shared" si="1"/>
        <v>45.8</v>
      </c>
      <c r="I47">
        <v>1</v>
      </c>
      <c r="J47" s="1">
        <f>splits[[#This Row],[Elapsed Time]]+J46</f>
        <v>0.10563657407407408</v>
      </c>
      <c r="K47" s="3"/>
      <c r="L47" s="1"/>
      <c r="N47">
        <v>17.79918</v>
      </c>
      <c r="O47">
        <v>83.217169999999996</v>
      </c>
      <c r="P47">
        <v>48.8</v>
      </c>
      <c r="Q47">
        <v>0.79500000000000004</v>
      </c>
      <c r="AG47" s="12">
        <v>43</v>
      </c>
      <c r="AH47" s="31"/>
      <c r="AI47" s="32"/>
      <c r="AJ47" s="32"/>
      <c r="AK47" s="32"/>
      <c r="AM47" s="11"/>
      <c r="AP47" s="12">
        <v>43</v>
      </c>
      <c r="AQ47" s="56">
        <f t="shared" si="7"/>
        <v>2.4537037037037036E-3</v>
      </c>
      <c r="AR47" s="56" t="e">
        <f t="shared" ca="1" si="8"/>
        <v>#N/A</v>
      </c>
      <c r="AS47" s="56" t="e">
        <f t="shared" ca="1" si="8"/>
        <v>#N/A</v>
      </c>
      <c r="AT47" s="56" t="e">
        <f t="shared" ca="1" si="8"/>
        <v>#N/A</v>
      </c>
      <c r="AV47" s="56">
        <f t="shared" si="9"/>
        <v>2.4537037037037036E-3</v>
      </c>
      <c r="AX47" s="56" t="str">
        <f t="shared" ca="1" si="4"/>
        <v/>
      </c>
      <c r="AY47" s="56" t="str">
        <f t="shared" ca="1" si="5"/>
        <v/>
      </c>
    </row>
    <row r="48" spans="3:51" x14ac:dyDescent="0.25">
      <c r="C48">
        <v>46</v>
      </c>
      <c r="D48" t="s">
        <v>55</v>
      </c>
      <c r="E48">
        <v>46</v>
      </c>
      <c r="F48" s="3">
        <v>12.6</v>
      </c>
      <c r="G48" s="1">
        <v>3.2870370370370367E-3</v>
      </c>
      <c r="H48">
        <f t="shared" si="1"/>
        <v>34.299999999999997</v>
      </c>
      <c r="I48">
        <v>1</v>
      </c>
      <c r="J48" s="1">
        <f>splits[[#This Row],[Elapsed Time]]+J47</f>
        <v>0.10892361111111111</v>
      </c>
      <c r="K48" s="3"/>
      <c r="L48" s="1"/>
      <c r="N48">
        <v>17.799050000000001</v>
      </c>
      <c r="O48">
        <v>83.21669</v>
      </c>
      <c r="P48">
        <v>48</v>
      </c>
      <c r="Q48">
        <v>0.84799999999999998</v>
      </c>
      <c r="AG48" s="12">
        <v>44</v>
      </c>
      <c r="AH48" s="31"/>
      <c r="AI48" s="32"/>
      <c r="AJ48" s="32"/>
      <c r="AK48" s="32"/>
      <c r="AM48" s="11"/>
      <c r="AP48" s="12">
        <v>44</v>
      </c>
      <c r="AQ48" s="56">
        <f t="shared" si="7"/>
        <v>2.1874999999999998E-3</v>
      </c>
      <c r="AR48" s="56" t="e">
        <f t="shared" ca="1" si="8"/>
        <v>#N/A</v>
      </c>
      <c r="AS48" s="56" t="e">
        <f t="shared" ca="1" si="8"/>
        <v>#N/A</v>
      </c>
      <c r="AT48" s="56" t="e">
        <f t="shared" ca="1" si="8"/>
        <v>#N/A</v>
      </c>
      <c r="AV48" s="56">
        <f t="shared" si="9"/>
        <v>2.1874999999999998E-3</v>
      </c>
      <c r="AX48" s="56" t="str">
        <f t="shared" ca="1" si="4"/>
        <v/>
      </c>
      <c r="AY48" s="56" t="str">
        <f t="shared" ca="1" si="5"/>
        <v/>
      </c>
    </row>
    <row r="49" spans="3:51" x14ac:dyDescent="0.25">
      <c r="C49">
        <v>47</v>
      </c>
      <c r="D49" t="s">
        <v>56</v>
      </c>
      <c r="E49">
        <v>47</v>
      </c>
      <c r="F49" s="3">
        <v>22.5</v>
      </c>
      <c r="G49" s="1">
        <v>1.8518518518518517E-3</v>
      </c>
      <c r="H49">
        <f t="shared" si="1"/>
        <v>33.799999999999997</v>
      </c>
      <c r="I49">
        <v>1</v>
      </c>
      <c r="J49" s="1">
        <f>splits[[#This Row],[Elapsed Time]]+J48</f>
        <v>0.11077546296296296</v>
      </c>
      <c r="K49" s="3"/>
      <c r="L49" s="1"/>
      <c r="N49">
        <v>17.79899</v>
      </c>
      <c r="O49">
        <v>83.216480000000004</v>
      </c>
      <c r="P49">
        <v>47.3</v>
      </c>
      <c r="Q49">
        <v>0.872</v>
      </c>
      <c r="AG49" s="12">
        <v>45</v>
      </c>
      <c r="AH49" s="31"/>
      <c r="AI49" s="32"/>
      <c r="AJ49" s="32"/>
      <c r="AK49" s="32"/>
      <c r="AM49" s="11"/>
      <c r="AP49" s="12">
        <v>45</v>
      </c>
      <c r="AQ49" s="56">
        <f t="shared" si="7"/>
        <v>2.4537037037037036E-3</v>
      </c>
      <c r="AR49" s="56" t="e">
        <f t="shared" ca="1" si="8"/>
        <v>#N/A</v>
      </c>
      <c r="AS49" s="56" t="e">
        <f t="shared" ca="1" si="8"/>
        <v>#N/A</v>
      </c>
      <c r="AT49" s="56" t="e">
        <f t="shared" ca="1" si="8"/>
        <v>#N/A</v>
      </c>
      <c r="AV49" s="56">
        <f t="shared" si="9"/>
        <v>2.4537037037037036E-3</v>
      </c>
      <c r="AX49" s="56" t="str">
        <f t="shared" ca="1" si="4"/>
        <v/>
      </c>
      <c r="AY49" s="56" t="str">
        <f t="shared" ca="1" si="5"/>
        <v/>
      </c>
    </row>
    <row r="50" spans="3:51" x14ac:dyDescent="0.25">
      <c r="C50">
        <v>48</v>
      </c>
      <c r="D50" t="s">
        <v>57</v>
      </c>
      <c r="E50">
        <v>48</v>
      </c>
      <c r="F50" s="3">
        <v>22</v>
      </c>
      <c r="G50" s="1">
        <v>1.8750000000000001E-3</v>
      </c>
      <c r="H50">
        <f t="shared" si="1"/>
        <v>27.4</v>
      </c>
      <c r="I50">
        <v>1</v>
      </c>
      <c r="J50" s="1">
        <f>splits[[#This Row],[Elapsed Time]]+J49</f>
        <v>0.11265046296296297</v>
      </c>
      <c r="K50" s="3"/>
      <c r="L50" s="1"/>
      <c r="N50">
        <v>17.79898</v>
      </c>
      <c r="O50">
        <v>83.216409999999996</v>
      </c>
      <c r="P50">
        <v>47.2</v>
      </c>
      <c r="Q50">
        <v>0.879</v>
      </c>
      <c r="AG50" s="12">
        <v>46</v>
      </c>
      <c r="AH50" s="31"/>
      <c r="AI50" s="32"/>
      <c r="AJ50" s="32"/>
      <c r="AK50" s="32"/>
      <c r="AM50" s="11"/>
      <c r="AP50" s="12">
        <v>46</v>
      </c>
      <c r="AQ50" s="56">
        <f t="shared" si="7"/>
        <v>3.2870370370370367E-3</v>
      </c>
      <c r="AR50" s="56" t="e">
        <f t="shared" ca="1" si="8"/>
        <v>#N/A</v>
      </c>
      <c r="AS50" s="56" t="e">
        <f t="shared" ca="1" si="8"/>
        <v>#N/A</v>
      </c>
      <c r="AT50" s="56" t="e">
        <f t="shared" ca="1" si="8"/>
        <v>#N/A</v>
      </c>
      <c r="AV50" s="56">
        <f t="shared" si="9"/>
        <v>3.2870370370370367E-3</v>
      </c>
      <c r="AX50" s="56" t="str">
        <f t="shared" ca="1" si="4"/>
        <v/>
      </c>
      <c r="AY50" s="56" t="str">
        <f t="shared" ca="1" si="5"/>
        <v/>
      </c>
    </row>
    <row r="51" spans="3:51" x14ac:dyDescent="0.25">
      <c r="C51">
        <v>49</v>
      </c>
      <c r="D51" t="s">
        <v>58</v>
      </c>
      <c r="E51">
        <v>49</v>
      </c>
      <c r="F51" s="3">
        <v>20.8</v>
      </c>
      <c r="G51" s="1">
        <v>1.9791666666666668E-3</v>
      </c>
      <c r="H51">
        <f t="shared" si="1"/>
        <v>28.2</v>
      </c>
      <c r="I51">
        <v>1</v>
      </c>
      <c r="J51" s="1">
        <f>splits[[#This Row],[Elapsed Time]]+J50</f>
        <v>0.11462962962962964</v>
      </c>
      <c r="K51" s="3"/>
      <c r="L51" s="1"/>
      <c r="N51">
        <v>17.798970000000001</v>
      </c>
      <c r="O51">
        <v>83.216350000000006</v>
      </c>
      <c r="P51">
        <v>47</v>
      </c>
      <c r="Q51">
        <v>0.88600000000000001</v>
      </c>
      <c r="AG51" s="12">
        <v>47</v>
      </c>
      <c r="AH51" s="31"/>
      <c r="AI51" s="32"/>
      <c r="AJ51" s="32"/>
      <c r="AK51" s="32"/>
      <c r="AM51" s="11"/>
      <c r="AP51" s="12">
        <v>47</v>
      </c>
      <c r="AQ51" s="56">
        <f t="shared" si="7"/>
        <v>1.8518518518518517E-3</v>
      </c>
      <c r="AR51" s="56" t="e">
        <f t="shared" ca="1" si="8"/>
        <v>#N/A</v>
      </c>
      <c r="AS51" s="56" t="e">
        <f t="shared" ca="1" si="8"/>
        <v>#N/A</v>
      </c>
      <c r="AT51" s="56" t="e">
        <f t="shared" ca="1" si="8"/>
        <v>#N/A</v>
      </c>
      <c r="AV51" s="56">
        <f t="shared" si="9"/>
        <v>1.8518518518518517E-3</v>
      </c>
      <c r="AX51" s="56" t="str">
        <f t="shared" ca="1" si="4"/>
        <v/>
      </c>
      <c r="AY51" s="56" t="str">
        <f t="shared" ca="1" si="5"/>
        <v/>
      </c>
    </row>
    <row r="52" spans="3:51" x14ac:dyDescent="0.25">
      <c r="C52">
        <v>50</v>
      </c>
      <c r="D52" t="s">
        <v>59</v>
      </c>
      <c r="E52">
        <v>50</v>
      </c>
      <c r="F52" s="3">
        <v>19.100000000000001</v>
      </c>
      <c r="G52" s="1">
        <v>2.1643518518518518E-3</v>
      </c>
      <c r="H52">
        <f t="shared" si="1"/>
        <v>23.9</v>
      </c>
      <c r="I52">
        <v>1</v>
      </c>
      <c r="J52" s="1">
        <f>splits[[#This Row],[Elapsed Time]]+J51</f>
        <v>0.11679398148148148</v>
      </c>
      <c r="K52" s="3"/>
      <c r="L52" s="1"/>
      <c r="N52">
        <v>17.798970000000001</v>
      </c>
      <c r="O52">
        <v>83.216319999999996</v>
      </c>
      <c r="P52">
        <v>46.9</v>
      </c>
      <c r="Q52">
        <v>0.88900000000000001</v>
      </c>
      <c r="AG52" s="12">
        <v>48</v>
      </c>
      <c r="AH52" s="31"/>
      <c r="AI52" s="32"/>
      <c r="AJ52" s="32"/>
      <c r="AK52" s="32"/>
      <c r="AM52" s="11"/>
      <c r="AP52" s="12">
        <v>48</v>
      </c>
      <c r="AQ52" s="56">
        <f t="shared" si="7"/>
        <v>1.8750000000000001E-3</v>
      </c>
      <c r="AR52" s="56" t="e">
        <f t="shared" ca="1" si="8"/>
        <v>#N/A</v>
      </c>
      <c r="AS52" s="56" t="e">
        <f t="shared" ca="1" si="8"/>
        <v>#N/A</v>
      </c>
      <c r="AT52" s="56" t="e">
        <f t="shared" ca="1" si="8"/>
        <v>#N/A</v>
      </c>
      <c r="AV52" s="56">
        <f t="shared" si="9"/>
        <v>1.8750000000000001E-3</v>
      </c>
      <c r="AX52" s="56" t="str">
        <f t="shared" ca="1" si="4"/>
        <v/>
      </c>
      <c r="AY52" s="56" t="str">
        <f t="shared" ca="1" si="5"/>
        <v/>
      </c>
    </row>
    <row r="53" spans="3:51" x14ac:dyDescent="0.25">
      <c r="C53">
        <v>51</v>
      </c>
      <c r="D53" t="s">
        <v>60</v>
      </c>
      <c r="E53">
        <v>51</v>
      </c>
      <c r="F53" s="3">
        <v>19.3</v>
      </c>
      <c r="G53" s="1">
        <v>2.1412037037037038E-3</v>
      </c>
      <c r="H53">
        <f t="shared" si="1"/>
        <v>26.7</v>
      </c>
      <c r="I53">
        <v>1</v>
      </c>
      <c r="J53" s="1">
        <f>splits[[#This Row],[Elapsed Time]]+J52</f>
        <v>0.11893518518518519</v>
      </c>
      <c r="K53" s="3"/>
      <c r="L53" s="1"/>
      <c r="N53">
        <v>17.79898</v>
      </c>
      <c r="O53">
        <v>83.216300000000004</v>
      </c>
      <c r="P53">
        <v>47</v>
      </c>
      <c r="Q53">
        <v>0.89100000000000001</v>
      </c>
      <c r="AG53" s="12">
        <v>49</v>
      </c>
      <c r="AH53" s="31"/>
      <c r="AI53" s="32"/>
      <c r="AJ53" s="32"/>
      <c r="AK53" s="32"/>
      <c r="AM53" s="11"/>
      <c r="AP53" s="12">
        <v>49</v>
      </c>
      <c r="AQ53" s="56">
        <f t="shared" si="7"/>
        <v>1.9791666666666668E-3</v>
      </c>
      <c r="AR53" s="56" t="e">
        <f t="shared" ca="1" si="8"/>
        <v>#N/A</v>
      </c>
      <c r="AS53" s="56" t="e">
        <f t="shared" ca="1" si="8"/>
        <v>#N/A</v>
      </c>
      <c r="AT53" s="56" t="e">
        <f t="shared" ca="1" si="8"/>
        <v>#N/A</v>
      </c>
      <c r="AV53" s="56">
        <f t="shared" si="9"/>
        <v>1.9791666666666668E-3</v>
      </c>
      <c r="AX53" s="56" t="str">
        <f t="shared" ca="1" si="4"/>
        <v/>
      </c>
      <c r="AY53" s="56" t="str">
        <f t="shared" ca="1" si="5"/>
        <v/>
      </c>
    </row>
    <row r="54" spans="3:51" x14ac:dyDescent="0.25">
      <c r="C54">
        <v>52</v>
      </c>
      <c r="D54" t="s">
        <v>61</v>
      </c>
      <c r="E54">
        <v>52</v>
      </c>
      <c r="F54" s="3">
        <v>20.7</v>
      </c>
      <c r="G54" s="1">
        <v>2.0023148148148148E-3</v>
      </c>
      <c r="H54">
        <f t="shared" si="1"/>
        <v>25</v>
      </c>
      <c r="I54">
        <v>1</v>
      </c>
      <c r="J54" s="1">
        <f>splits[[#This Row],[Elapsed Time]]+J53</f>
        <v>0.1209375</v>
      </c>
      <c r="K54" s="3"/>
      <c r="L54" s="1"/>
      <c r="N54">
        <v>17.79899</v>
      </c>
      <c r="O54">
        <v>83.216279999999998</v>
      </c>
      <c r="P54">
        <v>47</v>
      </c>
      <c r="Q54">
        <v>0.89300000000000002</v>
      </c>
      <c r="AG54" s="12">
        <v>50</v>
      </c>
      <c r="AH54" s="31"/>
      <c r="AI54" s="32"/>
      <c r="AJ54" s="32"/>
      <c r="AK54" s="32"/>
      <c r="AM54" s="11"/>
      <c r="AP54" s="12">
        <v>50</v>
      </c>
      <c r="AQ54" s="56">
        <f t="shared" si="7"/>
        <v>2.1643518518518518E-3</v>
      </c>
      <c r="AR54" s="56" t="e">
        <f t="shared" ca="1" si="8"/>
        <v>#N/A</v>
      </c>
      <c r="AS54" s="56" t="e">
        <f t="shared" ca="1" si="8"/>
        <v>#N/A</v>
      </c>
      <c r="AT54" s="56" t="e">
        <f t="shared" ca="1" si="8"/>
        <v>#N/A</v>
      </c>
      <c r="AV54" s="56">
        <f t="shared" si="9"/>
        <v>2.1643518518518518E-3</v>
      </c>
      <c r="AX54" s="56" t="str">
        <f t="shared" ca="1" si="4"/>
        <v/>
      </c>
      <c r="AY54" s="56" t="str">
        <f t="shared" ca="1" si="5"/>
        <v/>
      </c>
    </row>
    <row r="55" spans="3:51" x14ac:dyDescent="0.25">
      <c r="C55">
        <v>53</v>
      </c>
      <c r="D55" t="s">
        <v>62</v>
      </c>
      <c r="E55">
        <v>53</v>
      </c>
      <c r="F55" s="3">
        <v>18.899999999999999</v>
      </c>
      <c r="G55" s="1">
        <v>2.1990740740740742E-3</v>
      </c>
      <c r="H55">
        <f t="shared" si="1"/>
        <v>29.4</v>
      </c>
      <c r="I55">
        <v>1</v>
      </c>
      <c r="J55" s="1">
        <f>splits[[#This Row],[Elapsed Time]]+J54</f>
        <v>0.12313657407407408</v>
      </c>
      <c r="K55" s="3"/>
      <c r="L55" s="1"/>
      <c r="N55">
        <v>17.798999999999999</v>
      </c>
      <c r="O55">
        <v>83.216269999999994</v>
      </c>
      <c r="P55">
        <v>47</v>
      </c>
      <c r="Q55">
        <v>0.89500000000000002</v>
      </c>
      <c r="AG55" s="12">
        <v>51</v>
      </c>
      <c r="AH55" s="31"/>
      <c r="AI55" s="32"/>
      <c r="AJ55" s="32"/>
      <c r="AK55" s="32"/>
      <c r="AM55" s="11"/>
      <c r="AP55" s="12">
        <v>51</v>
      </c>
      <c r="AQ55" s="56">
        <f t="shared" si="7"/>
        <v>2.1412037037037038E-3</v>
      </c>
      <c r="AR55" s="56" t="e">
        <f t="shared" ca="1" si="8"/>
        <v>#N/A</v>
      </c>
      <c r="AS55" s="56" t="e">
        <f t="shared" ca="1" si="8"/>
        <v>#N/A</v>
      </c>
      <c r="AT55" s="56" t="e">
        <f t="shared" ca="1" si="8"/>
        <v>#N/A</v>
      </c>
      <c r="AV55" s="56">
        <f t="shared" si="9"/>
        <v>2.1412037037037038E-3</v>
      </c>
      <c r="AX55" s="56" t="str">
        <f t="shared" ca="1" si="4"/>
        <v/>
      </c>
      <c r="AY55" s="56" t="str">
        <f t="shared" ca="1" si="5"/>
        <v/>
      </c>
    </row>
    <row r="56" spans="3:51" x14ac:dyDescent="0.25">
      <c r="C56">
        <v>54</v>
      </c>
      <c r="D56" t="s">
        <v>63</v>
      </c>
      <c r="E56">
        <v>54</v>
      </c>
      <c r="F56" s="3">
        <v>21.7</v>
      </c>
      <c r="G56" s="1">
        <v>1.8981481481481482E-3</v>
      </c>
      <c r="H56">
        <f t="shared" si="1"/>
        <v>22.1</v>
      </c>
      <c r="I56">
        <v>1</v>
      </c>
      <c r="J56" s="1">
        <f>splits[[#This Row],[Elapsed Time]]+J55</f>
        <v>0.12503472222222223</v>
      </c>
      <c r="K56" s="3"/>
      <c r="L56" s="1"/>
      <c r="N56">
        <v>17.799009999999999</v>
      </c>
      <c r="O56">
        <v>83.216250000000002</v>
      </c>
      <c r="P56">
        <v>47</v>
      </c>
      <c r="Q56">
        <v>0.89700000000000002</v>
      </c>
      <c r="AG56" s="12">
        <v>52</v>
      </c>
      <c r="AH56" s="31"/>
      <c r="AI56" s="32"/>
      <c r="AJ56" s="32"/>
      <c r="AK56" s="32"/>
      <c r="AM56" s="11"/>
      <c r="AP56" s="12">
        <v>52</v>
      </c>
      <c r="AQ56" s="56">
        <f t="shared" si="7"/>
        <v>2.0023148148148148E-3</v>
      </c>
      <c r="AR56" s="56" t="e">
        <f t="shared" ca="1" si="8"/>
        <v>#N/A</v>
      </c>
      <c r="AS56" s="56" t="e">
        <f t="shared" ca="1" si="8"/>
        <v>#N/A</v>
      </c>
      <c r="AT56" s="56" t="e">
        <f t="shared" ca="1" si="8"/>
        <v>#N/A</v>
      </c>
      <c r="AV56" s="56">
        <f t="shared" si="9"/>
        <v>2.0023148148148148E-3</v>
      </c>
      <c r="AX56" s="56" t="str">
        <f t="shared" ca="1" si="4"/>
        <v/>
      </c>
      <c r="AY56" s="56" t="str">
        <f t="shared" ca="1" si="5"/>
        <v/>
      </c>
    </row>
    <row r="57" spans="3:51" x14ac:dyDescent="0.25">
      <c r="C57">
        <v>55</v>
      </c>
      <c r="D57" t="s">
        <v>64</v>
      </c>
      <c r="E57">
        <v>55</v>
      </c>
      <c r="F57" s="3">
        <v>19.7</v>
      </c>
      <c r="G57" s="1">
        <v>2.1064814814814813E-3</v>
      </c>
      <c r="H57">
        <f t="shared" si="1"/>
        <v>22.2</v>
      </c>
      <c r="I57">
        <v>1</v>
      </c>
      <c r="J57" s="1">
        <f>splits[[#This Row],[Elapsed Time]]+J56</f>
        <v>0.12714120370370371</v>
      </c>
      <c r="K57" s="3"/>
      <c r="L57" s="1"/>
      <c r="N57">
        <v>17.799029999999998</v>
      </c>
      <c r="O57">
        <v>83.216239999999999</v>
      </c>
      <c r="P57">
        <v>47.1</v>
      </c>
      <c r="Q57">
        <v>0.9</v>
      </c>
      <c r="AG57" s="12">
        <v>53</v>
      </c>
      <c r="AH57" s="31"/>
      <c r="AI57" s="32"/>
      <c r="AJ57" s="32"/>
      <c r="AK57" s="32"/>
      <c r="AM57" s="11"/>
      <c r="AP57" s="12">
        <v>53</v>
      </c>
      <c r="AQ57" s="56">
        <f t="shared" si="7"/>
        <v>2.1990740740740742E-3</v>
      </c>
      <c r="AR57" s="56" t="e">
        <f t="shared" ca="1" si="8"/>
        <v>#N/A</v>
      </c>
      <c r="AS57" s="56" t="e">
        <f t="shared" ca="1" si="8"/>
        <v>#N/A</v>
      </c>
      <c r="AT57" s="56" t="e">
        <f t="shared" ca="1" si="8"/>
        <v>#N/A</v>
      </c>
      <c r="AV57" s="56">
        <f t="shared" si="9"/>
        <v>2.1990740740740742E-3</v>
      </c>
      <c r="AX57" s="56" t="str">
        <f t="shared" ca="1" si="4"/>
        <v/>
      </c>
      <c r="AY57" s="56" t="str">
        <f t="shared" ca="1" si="5"/>
        <v/>
      </c>
    </row>
    <row r="58" spans="3:51" x14ac:dyDescent="0.25">
      <c r="C58">
        <v>56</v>
      </c>
      <c r="D58" t="s">
        <v>65</v>
      </c>
      <c r="E58">
        <v>56</v>
      </c>
      <c r="F58" s="3">
        <v>20.399999999999999</v>
      </c>
      <c r="G58" s="1">
        <v>2.0254629629629629E-3</v>
      </c>
      <c r="H58">
        <f t="shared" si="1"/>
        <v>16.3</v>
      </c>
      <c r="I58">
        <v>1</v>
      </c>
      <c r="J58" s="1">
        <f>splits[[#This Row],[Elapsed Time]]+J57</f>
        <v>0.12916666666666668</v>
      </c>
      <c r="K58" s="3"/>
      <c r="L58" s="1"/>
      <c r="N58">
        <v>17.799050000000001</v>
      </c>
      <c r="O58">
        <v>83.216229999999996</v>
      </c>
      <c r="P58">
        <v>47.1</v>
      </c>
      <c r="Q58">
        <v>0.90200000000000002</v>
      </c>
      <c r="AG58" s="12">
        <v>54</v>
      </c>
      <c r="AH58" s="31"/>
      <c r="AI58" s="32"/>
      <c r="AJ58" s="32"/>
      <c r="AK58" s="32"/>
      <c r="AM58" s="11"/>
      <c r="AP58" s="12">
        <v>54</v>
      </c>
      <c r="AQ58" s="56">
        <f t="shared" si="7"/>
        <v>1.8981481481481482E-3</v>
      </c>
      <c r="AR58" s="56" t="e">
        <f t="shared" ca="1" si="8"/>
        <v>#N/A</v>
      </c>
      <c r="AS58" s="56" t="e">
        <f t="shared" ca="1" si="8"/>
        <v>#N/A</v>
      </c>
      <c r="AT58" s="56" t="e">
        <f t="shared" ca="1" si="8"/>
        <v>#N/A</v>
      </c>
      <c r="AV58" s="56">
        <f t="shared" si="9"/>
        <v>1.8981481481481482E-3</v>
      </c>
      <c r="AX58" s="56" t="str">
        <f t="shared" ca="1" si="4"/>
        <v/>
      </c>
      <c r="AY58" s="56" t="str">
        <f t="shared" ca="1" si="5"/>
        <v/>
      </c>
    </row>
    <row r="59" spans="3:51" x14ac:dyDescent="0.25">
      <c r="C59">
        <v>57</v>
      </c>
      <c r="D59" t="s">
        <v>66</v>
      </c>
      <c r="E59">
        <v>57</v>
      </c>
      <c r="F59" s="3">
        <v>6.9</v>
      </c>
      <c r="G59" s="1">
        <v>6.0069444444444441E-3</v>
      </c>
      <c r="H59">
        <f t="shared" si="1"/>
        <v>17.3</v>
      </c>
      <c r="I59">
        <v>1</v>
      </c>
      <c r="J59" s="1">
        <f>splits[[#This Row],[Elapsed Time]]+J58</f>
        <v>0.13517361111111112</v>
      </c>
      <c r="K59" s="3"/>
      <c r="L59" s="1"/>
      <c r="N59">
        <v>17.799130000000002</v>
      </c>
      <c r="O59">
        <v>83.216200000000001</v>
      </c>
      <c r="P59">
        <v>47.4</v>
      </c>
      <c r="Q59">
        <v>0.91200000000000003</v>
      </c>
      <c r="AG59" s="12">
        <v>55</v>
      </c>
      <c r="AH59" s="31"/>
      <c r="AI59" s="32"/>
      <c r="AJ59" s="32"/>
      <c r="AK59" s="32"/>
      <c r="AM59" s="11"/>
      <c r="AP59" s="12">
        <v>55</v>
      </c>
      <c r="AQ59" s="56">
        <f t="shared" si="7"/>
        <v>2.1064814814814813E-3</v>
      </c>
      <c r="AR59" s="56" t="e">
        <f t="shared" ca="1" si="8"/>
        <v>#N/A</v>
      </c>
      <c r="AS59" s="56" t="e">
        <f t="shared" ca="1" si="8"/>
        <v>#N/A</v>
      </c>
      <c r="AT59" s="56" t="e">
        <f t="shared" ca="1" si="8"/>
        <v>#N/A</v>
      </c>
      <c r="AV59" s="56">
        <f t="shared" si="9"/>
        <v>2.1064814814814813E-3</v>
      </c>
      <c r="AX59" s="56" t="str">
        <f t="shared" ca="1" si="4"/>
        <v/>
      </c>
      <c r="AY59" s="56" t="str">
        <f t="shared" ca="1" si="5"/>
        <v/>
      </c>
    </row>
    <row r="60" spans="3:51" x14ac:dyDescent="0.25">
      <c r="C60">
        <v>58</v>
      </c>
      <c r="D60" t="s">
        <v>67</v>
      </c>
      <c r="E60">
        <v>58</v>
      </c>
      <c r="F60" s="3">
        <v>18.5</v>
      </c>
      <c r="G60" s="1">
        <v>2.2337962962962967E-3</v>
      </c>
      <c r="H60">
        <f t="shared" si="1"/>
        <v>18</v>
      </c>
      <c r="I60">
        <v>1</v>
      </c>
      <c r="J60" s="1">
        <f>splits[[#This Row],[Elapsed Time]]+J59</f>
        <v>0.13740740740740742</v>
      </c>
      <c r="K60" s="3"/>
      <c r="L60" s="1"/>
      <c r="N60">
        <v>17.799250000000001</v>
      </c>
      <c r="O60">
        <v>83.216179999999994</v>
      </c>
      <c r="P60">
        <v>47.7</v>
      </c>
      <c r="Q60">
        <v>0.92500000000000004</v>
      </c>
      <c r="AG60" s="12">
        <v>56</v>
      </c>
      <c r="AH60" s="31"/>
      <c r="AI60" s="32"/>
      <c r="AJ60" s="32"/>
      <c r="AK60" s="32"/>
      <c r="AM60" s="11"/>
      <c r="AP60" s="12">
        <v>56</v>
      </c>
      <c r="AQ60" s="56">
        <f t="shared" si="7"/>
        <v>2.0254629629629629E-3</v>
      </c>
      <c r="AR60" s="56" t="e">
        <f t="shared" ca="1" si="8"/>
        <v>#N/A</v>
      </c>
      <c r="AS60" s="56" t="e">
        <f t="shared" ca="1" si="8"/>
        <v>#N/A</v>
      </c>
      <c r="AT60" s="56" t="e">
        <f t="shared" ca="1" si="8"/>
        <v>#N/A</v>
      </c>
      <c r="AV60" s="56">
        <f t="shared" si="9"/>
        <v>2.0254629629629629E-3</v>
      </c>
      <c r="AX60" s="56" t="str">
        <f t="shared" ca="1" si="4"/>
        <v/>
      </c>
      <c r="AY60" s="56" t="str">
        <f t="shared" ca="1" si="5"/>
        <v/>
      </c>
    </row>
    <row r="61" spans="3:51" x14ac:dyDescent="0.25">
      <c r="C61">
        <v>59</v>
      </c>
      <c r="D61" t="s">
        <v>68</v>
      </c>
      <c r="E61">
        <v>59</v>
      </c>
      <c r="F61" s="3">
        <v>15</v>
      </c>
      <c r="G61" s="1">
        <v>2.7430555555555559E-3</v>
      </c>
      <c r="H61">
        <f t="shared" si="1"/>
        <v>25.2</v>
      </c>
      <c r="I61">
        <v>1</v>
      </c>
      <c r="J61" s="1">
        <f>splits[[#This Row],[Elapsed Time]]+J60</f>
        <v>0.14015046296296299</v>
      </c>
      <c r="K61" s="3"/>
      <c r="L61" s="1"/>
      <c r="N61">
        <v>17.79937</v>
      </c>
      <c r="O61">
        <v>83.216170000000005</v>
      </c>
      <c r="P61">
        <v>47.9</v>
      </c>
      <c r="Q61">
        <v>0.93899999999999995</v>
      </c>
      <c r="AG61" s="12">
        <v>57</v>
      </c>
      <c r="AH61" s="31"/>
      <c r="AI61" s="32"/>
      <c r="AJ61" s="32"/>
      <c r="AK61" s="32"/>
      <c r="AM61" s="11"/>
      <c r="AP61" s="12">
        <v>57</v>
      </c>
      <c r="AQ61" s="56">
        <f t="shared" si="7"/>
        <v>6.0069444444444441E-3</v>
      </c>
      <c r="AR61" s="56" t="e">
        <f t="shared" ca="1" si="8"/>
        <v>#N/A</v>
      </c>
      <c r="AS61" s="56" t="e">
        <f t="shared" ca="1" si="8"/>
        <v>#N/A</v>
      </c>
      <c r="AT61" s="56" t="e">
        <f t="shared" ca="1" si="8"/>
        <v>#N/A</v>
      </c>
      <c r="AV61" s="56">
        <f t="shared" si="9"/>
        <v>6.0069444444444441E-3</v>
      </c>
      <c r="AX61" s="56" t="str">
        <f t="shared" ca="1" si="4"/>
        <v/>
      </c>
      <c r="AY61" s="56" t="str">
        <f t="shared" ca="1" si="5"/>
        <v/>
      </c>
    </row>
    <row r="62" spans="3:51" x14ac:dyDescent="0.25">
      <c r="C62">
        <v>60</v>
      </c>
      <c r="D62" t="s">
        <v>69</v>
      </c>
      <c r="E62">
        <v>60</v>
      </c>
      <c r="F62" s="3">
        <v>16.5</v>
      </c>
      <c r="G62" s="1">
        <v>2.5231481481481481E-3</v>
      </c>
      <c r="H62">
        <f t="shared" si="1"/>
        <v>28.8</v>
      </c>
      <c r="I62">
        <v>1</v>
      </c>
      <c r="J62" s="1">
        <f>splits[[#This Row],[Elapsed Time]]+J61</f>
        <v>0.14267361111111113</v>
      </c>
      <c r="K62" s="3"/>
      <c r="L62" s="1"/>
      <c r="N62">
        <v>17.79956</v>
      </c>
      <c r="O62">
        <v>83.216120000000004</v>
      </c>
      <c r="P62">
        <v>48.1</v>
      </c>
      <c r="Q62">
        <v>0.96099999999999997</v>
      </c>
      <c r="AG62" s="12">
        <v>58</v>
      </c>
      <c r="AH62" s="31"/>
      <c r="AI62" s="32"/>
      <c r="AJ62" s="32"/>
      <c r="AK62" s="32"/>
      <c r="AM62" s="11"/>
      <c r="AP62" s="12">
        <v>58</v>
      </c>
      <c r="AQ62" s="56">
        <f t="shared" si="7"/>
        <v>2.2337962962962967E-3</v>
      </c>
      <c r="AR62" s="56" t="e">
        <f t="shared" ca="1" si="8"/>
        <v>#N/A</v>
      </c>
      <c r="AS62" s="56" t="e">
        <f t="shared" ca="1" si="8"/>
        <v>#N/A</v>
      </c>
      <c r="AT62" s="56" t="e">
        <f t="shared" ca="1" si="8"/>
        <v>#N/A</v>
      </c>
      <c r="AV62" s="56">
        <f t="shared" si="9"/>
        <v>2.2337962962962967E-3</v>
      </c>
      <c r="AX62" s="56" t="str">
        <f t="shared" ca="1" si="4"/>
        <v/>
      </c>
      <c r="AY62" s="56" t="str">
        <f t="shared" ca="1" si="5"/>
        <v/>
      </c>
    </row>
    <row r="63" spans="3:51" x14ac:dyDescent="0.25">
      <c r="C63">
        <v>61</v>
      </c>
      <c r="D63" t="s">
        <v>70</v>
      </c>
      <c r="E63">
        <v>61</v>
      </c>
      <c r="F63" s="3">
        <v>7.5</v>
      </c>
      <c r="G63" s="1">
        <v>5.5671296296296302E-3</v>
      </c>
      <c r="H63">
        <f t="shared" si="1"/>
        <v>30.4</v>
      </c>
      <c r="I63">
        <v>1</v>
      </c>
      <c r="J63" s="1">
        <f>splits[[#This Row],[Elapsed Time]]+J62</f>
        <v>0.14824074074074076</v>
      </c>
      <c r="K63" s="3"/>
      <c r="L63" s="1"/>
      <c r="N63">
        <v>17.799600000000002</v>
      </c>
      <c r="O63">
        <v>83.21611</v>
      </c>
      <c r="P63">
        <v>48.2</v>
      </c>
      <c r="Q63">
        <v>0.96499999999999997</v>
      </c>
      <c r="AG63" s="12">
        <v>59</v>
      </c>
      <c r="AH63" s="31"/>
      <c r="AI63" s="32"/>
      <c r="AJ63" s="32"/>
      <c r="AK63" s="32"/>
      <c r="AM63" s="11"/>
      <c r="AP63" s="12">
        <v>59</v>
      </c>
      <c r="AQ63" s="56">
        <f t="shared" si="7"/>
        <v>2.7430555555555559E-3</v>
      </c>
      <c r="AR63" s="56" t="e">
        <f t="shared" ca="1" si="8"/>
        <v>#N/A</v>
      </c>
      <c r="AS63" s="56" t="e">
        <f t="shared" ca="1" si="8"/>
        <v>#N/A</v>
      </c>
      <c r="AT63" s="56" t="e">
        <f t="shared" ca="1" si="8"/>
        <v>#N/A</v>
      </c>
      <c r="AV63" s="56">
        <f t="shared" si="9"/>
        <v>2.7430555555555559E-3</v>
      </c>
      <c r="AX63" s="56" t="str">
        <f t="shared" ca="1" si="4"/>
        <v/>
      </c>
      <c r="AY63" s="56" t="str">
        <f t="shared" ca="1" si="5"/>
        <v/>
      </c>
    </row>
    <row r="64" spans="3:51" x14ac:dyDescent="0.25">
      <c r="C64">
        <v>62</v>
      </c>
      <c r="D64" t="s">
        <v>71</v>
      </c>
      <c r="E64">
        <v>62</v>
      </c>
      <c r="F64" s="3">
        <v>19.600000000000001</v>
      </c>
      <c r="G64" s="1">
        <v>2.1064814814814813E-3</v>
      </c>
      <c r="H64">
        <f t="shared" si="1"/>
        <v>22.9</v>
      </c>
      <c r="I64">
        <v>1</v>
      </c>
      <c r="J64" s="1">
        <f>splits[[#This Row],[Elapsed Time]]+J63</f>
        <v>0.15034722222222224</v>
      </c>
      <c r="K64" s="3"/>
      <c r="L64" s="1"/>
      <c r="N64">
        <v>17.79965</v>
      </c>
      <c r="O64">
        <v>83.216070000000002</v>
      </c>
      <c r="P64">
        <v>48.3</v>
      </c>
      <c r="Q64">
        <v>0.97199999999999998</v>
      </c>
      <c r="AG64" s="12">
        <v>60</v>
      </c>
      <c r="AH64" s="31"/>
      <c r="AI64" s="32"/>
      <c r="AJ64" s="32"/>
      <c r="AK64" s="32"/>
      <c r="AM64" s="11"/>
      <c r="AP64" s="12">
        <v>60</v>
      </c>
      <c r="AQ64" s="56">
        <f t="shared" si="7"/>
        <v>2.5231481481481481E-3</v>
      </c>
      <c r="AR64" s="56" t="e">
        <f t="shared" ca="1" si="8"/>
        <v>#N/A</v>
      </c>
      <c r="AS64" s="56" t="e">
        <f t="shared" ca="1" si="8"/>
        <v>#N/A</v>
      </c>
      <c r="AT64" s="56" t="e">
        <f t="shared" ca="1" si="8"/>
        <v>#N/A</v>
      </c>
      <c r="AV64" s="56">
        <f t="shared" si="9"/>
        <v>2.5231481481481481E-3</v>
      </c>
      <c r="AX64" s="56" t="str">
        <f t="shared" ca="1" si="4"/>
        <v/>
      </c>
      <c r="AY64" s="56" t="str">
        <f t="shared" ca="1" si="5"/>
        <v/>
      </c>
    </row>
    <row r="65" spans="3:51" x14ac:dyDescent="0.25">
      <c r="C65">
        <v>63</v>
      </c>
      <c r="D65" t="s">
        <v>72</v>
      </c>
      <c r="E65">
        <v>63</v>
      </c>
      <c r="F65" s="3">
        <v>15.8</v>
      </c>
      <c r="G65" s="1">
        <v>2.6041666666666665E-3</v>
      </c>
      <c r="H65">
        <f t="shared" si="1"/>
        <v>29.2</v>
      </c>
      <c r="I65">
        <v>1</v>
      </c>
      <c r="J65" s="1">
        <f>splits[[#This Row],[Elapsed Time]]+J64</f>
        <v>0.1529513888888889</v>
      </c>
      <c r="K65" s="3"/>
      <c r="L65" s="1"/>
      <c r="N65">
        <v>17.799659999999999</v>
      </c>
      <c r="O65">
        <v>83.216070000000002</v>
      </c>
      <c r="P65">
        <v>48.3</v>
      </c>
      <c r="Q65">
        <v>0.97299999999999998</v>
      </c>
      <c r="AG65" s="12">
        <v>61</v>
      </c>
      <c r="AH65" s="31"/>
      <c r="AI65" s="32"/>
      <c r="AJ65" s="32"/>
      <c r="AK65" s="32"/>
      <c r="AM65" s="11"/>
      <c r="AP65" s="12">
        <v>61</v>
      </c>
      <c r="AQ65" s="56">
        <f t="shared" si="7"/>
        <v>5.5671296296296302E-3</v>
      </c>
      <c r="AR65" s="56" t="e">
        <f t="shared" ca="1" si="8"/>
        <v>#N/A</v>
      </c>
      <c r="AS65" s="56" t="e">
        <f t="shared" ca="1" si="8"/>
        <v>#N/A</v>
      </c>
      <c r="AT65" s="56" t="e">
        <f t="shared" ca="1" si="8"/>
        <v>#N/A</v>
      </c>
      <c r="AV65" s="56">
        <f t="shared" si="9"/>
        <v>5.5671296296296302E-3</v>
      </c>
      <c r="AX65" s="56" t="str">
        <f t="shared" ca="1" si="4"/>
        <v/>
      </c>
      <c r="AY65" s="56" t="str">
        <f t="shared" ca="1" si="5"/>
        <v/>
      </c>
    </row>
    <row r="66" spans="3:51" x14ac:dyDescent="0.25">
      <c r="C66">
        <v>64</v>
      </c>
      <c r="D66" t="s">
        <v>73</v>
      </c>
      <c r="E66">
        <v>64</v>
      </c>
      <c r="F66" s="3">
        <v>15.8</v>
      </c>
      <c r="G66" s="1">
        <v>2.627314814814815E-3</v>
      </c>
      <c r="H66">
        <f t="shared" si="1"/>
        <v>39.4</v>
      </c>
      <c r="I66">
        <v>1</v>
      </c>
      <c r="J66" s="1">
        <f>splits[[#This Row],[Elapsed Time]]+J65</f>
        <v>0.15557870370370372</v>
      </c>
      <c r="K66" s="3"/>
      <c r="L66" s="1"/>
      <c r="N66">
        <v>17.799720000000001</v>
      </c>
      <c r="O66">
        <v>83.21602</v>
      </c>
      <c r="P66">
        <v>48.4</v>
      </c>
      <c r="Q66">
        <v>0.98199999999999998</v>
      </c>
      <c r="AG66" s="12">
        <v>62</v>
      </c>
      <c r="AH66" s="31"/>
      <c r="AI66" s="32"/>
      <c r="AJ66" s="32"/>
      <c r="AK66" s="32"/>
      <c r="AM66" s="11"/>
      <c r="AP66" s="12">
        <v>62</v>
      </c>
      <c r="AQ66" s="56">
        <f t="shared" si="7"/>
        <v>2.1064814814814813E-3</v>
      </c>
      <c r="AR66" s="56" t="e">
        <f t="shared" ca="1" si="8"/>
        <v>#N/A</v>
      </c>
      <c r="AS66" s="56" t="e">
        <f t="shared" ca="1" si="8"/>
        <v>#N/A</v>
      </c>
      <c r="AT66" s="56" t="e">
        <f t="shared" ca="1" si="8"/>
        <v>#N/A</v>
      </c>
      <c r="AV66" s="56">
        <f t="shared" si="9"/>
        <v>2.1064814814814813E-3</v>
      </c>
      <c r="AX66" s="56" t="str">
        <f t="shared" ca="1" si="4"/>
        <v/>
      </c>
      <c r="AY66" s="56" t="str">
        <f t="shared" ca="1" si="5"/>
        <v/>
      </c>
    </row>
    <row r="67" spans="3:51" x14ac:dyDescent="0.25">
      <c r="C67">
        <v>65</v>
      </c>
      <c r="D67" t="s">
        <v>74</v>
      </c>
      <c r="E67">
        <v>65</v>
      </c>
      <c r="F67" s="3">
        <v>15.7</v>
      </c>
      <c r="G67" s="1">
        <v>2.6388888888888885E-3</v>
      </c>
      <c r="H67">
        <f t="shared" si="1"/>
        <v>32.700000000000003</v>
      </c>
      <c r="I67">
        <v>1</v>
      </c>
      <c r="J67" s="1">
        <f>splits[[#This Row],[Elapsed Time]]+J66</f>
        <v>0.1582175925925926</v>
      </c>
      <c r="K67" s="3"/>
      <c r="L67" s="1"/>
      <c r="N67">
        <v>17.79974</v>
      </c>
      <c r="O67">
        <v>83.215999999999994</v>
      </c>
      <c r="P67">
        <v>48.5</v>
      </c>
      <c r="Q67">
        <v>0.98499999999999999</v>
      </c>
      <c r="AG67" s="12">
        <v>63</v>
      </c>
      <c r="AH67" s="31"/>
      <c r="AI67" s="32"/>
      <c r="AJ67" s="32"/>
      <c r="AK67" s="32"/>
      <c r="AM67" s="11"/>
      <c r="AP67" s="12">
        <v>63</v>
      </c>
      <c r="AQ67" s="56">
        <f t="shared" si="7"/>
        <v>2.6041666666666665E-3</v>
      </c>
      <c r="AR67" s="56" t="e">
        <f t="shared" ca="1" si="8"/>
        <v>#N/A</v>
      </c>
      <c r="AS67" s="56" t="e">
        <f t="shared" ca="1" si="8"/>
        <v>#N/A</v>
      </c>
      <c r="AT67" s="56" t="e">
        <f t="shared" ca="1" si="8"/>
        <v>#N/A</v>
      </c>
      <c r="AV67" s="56">
        <f t="shared" si="9"/>
        <v>2.6041666666666665E-3</v>
      </c>
      <c r="AX67" s="56" t="str">
        <f t="shared" ca="1" si="4"/>
        <v/>
      </c>
      <c r="AY67" s="56" t="str">
        <f t="shared" ca="1" si="5"/>
        <v/>
      </c>
    </row>
    <row r="68" spans="3:51" x14ac:dyDescent="0.25">
      <c r="C68">
        <v>66</v>
      </c>
      <c r="D68" t="s">
        <v>75</v>
      </c>
      <c r="E68">
        <v>66</v>
      </c>
      <c r="F68" s="3">
        <v>23.2</v>
      </c>
      <c r="G68" s="1">
        <v>1.7824074074074072E-3</v>
      </c>
      <c r="H68">
        <f t="shared" ref="H68:H131" si="12">INDEX($P$3:$P$2473,MATCH(IF(LEFT(D68,1)="G",C68,2*118.5-C68-0.5),$Q$3:$Q$2473,1))</f>
        <v>22</v>
      </c>
      <c r="I68">
        <v>1</v>
      </c>
      <c r="J68" s="1">
        <f>splits[[#This Row],[Elapsed Time]]+J67</f>
        <v>0.16</v>
      </c>
      <c r="K68" s="3"/>
      <c r="L68" s="1"/>
      <c r="N68">
        <v>17.799769999999999</v>
      </c>
      <c r="O68">
        <v>83.215909999999994</v>
      </c>
      <c r="P68">
        <v>48.6</v>
      </c>
      <c r="Q68">
        <v>0.995</v>
      </c>
      <c r="AG68" s="12">
        <v>64</v>
      </c>
      <c r="AH68" s="31"/>
      <c r="AI68" s="32"/>
      <c r="AJ68" s="32"/>
      <c r="AK68" s="32"/>
      <c r="AM68" s="11"/>
      <c r="AP68" s="12">
        <v>64</v>
      </c>
      <c r="AQ68" s="56">
        <f t="shared" si="7"/>
        <v>2.627314814814815E-3</v>
      </c>
      <c r="AR68" s="56" t="e">
        <f t="shared" ca="1" si="8"/>
        <v>#N/A</v>
      </c>
      <c r="AS68" s="56" t="e">
        <f t="shared" ca="1" si="8"/>
        <v>#N/A</v>
      </c>
      <c r="AT68" s="56" t="e">
        <f t="shared" ca="1" si="8"/>
        <v>#N/A</v>
      </c>
      <c r="AV68" s="56">
        <f t="shared" si="9"/>
        <v>2.627314814814815E-3</v>
      </c>
      <c r="AX68" s="56" t="str">
        <f t="shared" ca="1" si="4"/>
        <v/>
      </c>
      <c r="AY68" s="56" t="str">
        <f t="shared" ca="1" si="5"/>
        <v/>
      </c>
    </row>
    <row r="69" spans="3:51" x14ac:dyDescent="0.25">
      <c r="C69">
        <v>67</v>
      </c>
      <c r="D69" t="s">
        <v>76</v>
      </c>
      <c r="E69">
        <v>67</v>
      </c>
      <c r="F69" s="3">
        <v>10</v>
      </c>
      <c r="G69" s="1">
        <v>4.155092592592593E-3</v>
      </c>
      <c r="H69">
        <f t="shared" si="12"/>
        <v>14.2</v>
      </c>
      <c r="I69">
        <v>1</v>
      </c>
      <c r="J69" s="1">
        <f>splits[[#This Row],[Elapsed Time]]+J68</f>
        <v>0.16415509259259259</v>
      </c>
      <c r="K69" s="3"/>
      <c r="L69" s="1"/>
      <c r="N69">
        <v>17.8</v>
      </c>
      <c r="O69">
        <v>83.215059999999994</v>
      </c>
      <c r="P69">
        <v>47.7</v>
      </c>
      <c r="Q69">
        <v>1.089</v>
      </c>
      <c r="AG69" s="12">
        <v>65</v>
      </c>
      <c r="AH69" s="31"/>
      <c r="AI69" s="32"/>
      <c r="AJ69" s="32"/>
      <c r="AK69" s="32"/>
      <c r="AM69" s="11"/>
      <c r="AP69" s="12">
        <v>65</v>
      </c>
      <c r="AQ69" s="56">
        <f t="shared" si="7"/>
        <v>2.6388888888888885E-3</v>
      </c>
      <c r="AR69" s="56" t="e">
        <f t="shared" ca="1" si="8"/>
        <v>#N/A</v>
      </c>
      <c r="AS69" s="56" t="e">
        <f t="shared" ca="1" si="8"/>
        <v>#N/A</v>
      </c>
      <c r="AT69" s="56" t="e">
        <f t="shared" ca="1" si="8"/>
        <v>#N/A</v>
      </c>
      <c r="AV69" s="56">
        <f t="shared" si="9"/>
        <v>2.6388888888888885E-3</v>
      </c>
      <c r="AX69" s="56" t="str">
        <f t="shared" ref="AX69:AX132" ca="1" si="13">IF(AV69=MIN(split.time.data),AV69,"")</f>
        <v/>
      </c>
      <c r="AY69" s="56" t="str">
        <f t="shared" ref="AY69:AY132" ca="1" si="14">IF(AV69=MAX(split.time.data),AV69,"")</f>
        <v/>
      </c>
    </row>
    <row r="70" spans="3:51" x14ac:dyDescent="0.25">
      <c r="C70">
        <v>68</v>
      </c>
      <c r="D70" t="s">
        <v>77</v>
      </c>
      <c r="E70">
        <v>68</v>
      </c>
      <c r="F70" s="3">
        <v>18.5</v>
      </c>
      <c r="G70" s="1">
        <v>2.2337962962962967E-3</v>
      </c>
      <c r="H70">
        <f t="shared" si="12"/>
        <v>21.6</v>
      </c>
      <c r="I70">
        <v>1</v>
      </c>
      <c r="J70" s="1">
        <f>splits[[#This Row],[Elapsed Time]]+J69</f>
        <v>0.16638888888888889</v>
      </c>
      <c r="K70" s="3"/>
      <c r="L70" s="1"/>
      <c r="N70">
        <v>17.80012</v>
      </c>
      <c r="O70">
        <v>83.214699999999993</v>
      </c>
      <c r="P70">
        <v>47.2</v>
      </c>
      <c r="Q70">
        <v>1.129</v>
      </c>
      <c r="AG70" s="12">
        <v>66</v>
      </c>
      <c r="AH70" s="31"/>
      <c r="AI70" s="32"/>
      <c r="AJ70" s="32"/>
      <c r="AK70" s="32"/>
      <c r="AM70" s="11"/>
      <c r="AP70" s="12">
        <v>66</v>
      </c>
      <c r="AQ70" s="56">
        <f t="shared" ref="AQ70:AQ133" si="15">IF($AI$1=2,G68,"")</f>
        <v>1.7824074074074072E-3</v>
      </c>
      <c r="AR70" s="56" t="e">
        <f t="shared" ref="AR70:AT101" ca="1" si="16">IF($AI$1=2,IF($AP70&lt;=AR$2,SUM(OFFSET($AQ$5,($AP70-1)*AR$3,0,AR$3,1)),NA()),"")</f>
        <v>#N/A</v>
      </c>
      <c r="AS70" s="56" t="e">
        <f t="shared" ca="1" si="16"/>
        <v>#N/A</v>
      </c>
      <c r="AT70" s="56" t="e">
        <f t="shared" ca="1" si="16"/>
        <v>#N/A</v>
      </c>
      <c r="AV70" s="56">
        <f t="shared" ref="AV70:AV133" si="17">IFERROR(INDEX($AQ70:$AT70,$AN$3),"")</f>
        <v>1.7824074074074072E-3</v>
      </c>
      <c r="AX70" s="56" t="str">
        <f t="shared" ca="1" si="13"/>
        <v/>
      </c>
      <c r="AY70" s="56" t="str">
        <f t="shared" ca="1" si="14"/>
        <v/>
      </c>
    </row>
    <row r="71" spans="3:51" x14ac:dyDescent="0.25">
      <c r="C71">
        <v>69</v>
      </c>
      <c r="D71" t="s">
        <v>78</v>
      </c>
      <c r="E71">
        <v>69</v>
      </c>
      <c r="F71" s="3">
        <v>18.7</v>
      </c>
      <c r="G71" s="1">
        <v>2.1990740740740742E-3</v>
      </c>
      <c r="H71">
        <f t="shared" si="12"/>
        <v>16.399999999999999</v>
      </c>
      <c r="I71">
        <v>1</v>
      </c>
      <c r="J71" s="1">
        <f>splits[[#This Row],[Elapsed Time]]+J70</f>
        <v>0.16858796296296297</v>
      </c>
      <c r="K71" s="3"/>
      <c r="L71" s="1"/>
      <c r="N71">
        <v>17.800129999999999</v>
      </c>
      <c r="O71">
        <v>83.214650000000006</v>
      </c>
      <c r="P71">
        <v>47.1</v>
      </c>
      <c r="Q71">
        <v>1.1339999999999999</v>
      </c>
      <c r="AG71" s="12">
        <v>67</v>
      </c>
      <c r="AH71" s="31"/>
      <c r="AI71" s="32"/>
      <c r="AJ71" s="32"/>
      <c r="AK71" s="32"/>
      <c r="AM71" s="11"/>
      <c r="AP71" s="12">
        <v>67</v>
      </c>
      <c r="AQ71" s="56">
        <f t="shared" si="15"/>
        <v>4.155092592592593E-3</v>
      </c>
      <c r="AR71" s="56" t="e">
        <f t="shared" ca="1" si="16"/>
        <v>#N/A</v>
      </c>
      <c r="AS71" s="56" t="e">
        <f t="shared" ca="1" si="16"/>
        <v>#N/A</v>
      </c>
      <c r="AT71" s="56" t="e">
        <f t="shared" ca="1" si="16"/>
        <v>#N/A</v>
      </c>
      <c r="AV71" s="56">
        <f t="shared" si="17"/>
        <v>4.155092592592593E-3</v>
      </c>
      <c r="AX71" s="56" t="str">
        <f t="shared" ca="1" si="13"/>
        <v/>
      </c>
      <c r="AY71" s="56" t="str">
        <f t="shared" ca="1" si="14"/>
        <v/>
      </c>
    </row>
    <row r="72" spans="3:51" x14ac:dyDescent="0.25">
      <c r="C72">
        <v>70</v>
      </c>
      <c r="D72" t="s">
        <v>79</v>
      </c>
      <c r="E72">
        <v>70</v>
      </c>
      <c r="F72" s="3">
        <v>18.7</v>
      </c>
      <c r="G72" s="1">
        <v>2.2106481481481478E-3</v>
      </c>
      <c r="H72">
        <f t="shared" si="12"/>
        <v>21.4</v>
      </c>
      <c r="I72">
        <v>1</v>
      </c>
      <c r="J72" s="1">
        <f>splits[[#This Row],[Elapsed Time]]+J71</f>
        <v>0.17079861111111111</v>
      </c>
      <c r="K72" s="3"/>
      <c r="L72" s="1"/>
      <c r="N72">
        <v>17.800129999999999</v>
      </c>
      <c r="O72">
        <v>83.214640000000003</v>
      </c>
      <c r="P72">
        <v>47.1</v>
      </c>
      <c r="Q72">
        <v>1.135</v>
      </c>
      <c r="AG72" s="12">
        <v>68</v>
      </c>
      <c r="AH72" s="31"/>
      <c r="AI72" s="32"/>
      <c r="AJ72" s="32"/>
      <c r="AK72" s="32"/>
      <c r="AM72" s="11"/>
      <c r="AP72" s="12">
        <v>68</v>
      </c>
      <c r="AQ72" s="56">
        <f t="shared" si="15"/>
        <v>2.2337962962962967E-3</v>
      </c>
      <c r="AR72" s="56" t="e">
        <f t="shared" ca="1" si="16"/>
        <v>#N/A</v>
      </c>
      <c r="AS72" s="56" t="e">
        <f t="shared" ca="1" si="16"/>
        <v>#N/A</v>
      </c>
      <c r="AT72" s="56" t="e">
        <f t="shared" ca="1" si="16"/>
        <v>#N/A</v>
      </c>
      <c r="AV72" s="56">
        <f t="shared" si="17"/>
        <v>2.2337962962962967E-3</v>
      </c>
      <c r="AX72" s="56" t="str">
        <f t="shared" ca="1" si="13"/>
        <v/>
      </c>
      <c r="AY72" s="56" t="str">
        <f t="shared" ca="1" si="14"/>
        <v/>
      </c>
    </row>
    <row r="73" spans="3:51" x14ac:dyDescent="0.25">
      <c r="C73">
        <v>71</v>
      </c>
      <c r="D73" t="s">
        <v>80</v>
      </c>
      <c r="E73">
        <v>71</v>
      </c>
      <c r="F73" s="3">
        <v>17.100000000000001</v>
      </c>
      <c r="G73" s="1">
        <v>2.4074074074074076E-3</v>
      </c>
      <c r="H73">
        <f t="shared" si="12"/>
        <v>16</v>
      </c>
      <c r="I73">
        <v>1</v>
      </c>
      <c r="J73" s="1">
        <f>splits[[#This Row],[Elapsed Time]]+J72</f>
        <v>0.17320601851851852</v>
      </c>
      <c r="K73" s="3"/>
      <c r="L73" s="1"/>
      <c r="N73">
        <v>17.800129999999999</v>
      </c>
      <c r="O73">
        <v>83.21463</v>
      </c>
      <c r="P73">
        <v>47.1</v>
      </c>
      <c r="Q73">
        <v>1.137</v>
      </c>
      <c r="AG73" s="12">
        <v>69</v>
      </c>
      <c r="AH73" s="31"/>
      <c r="AI73" s="32"/>
      <c r="AJ73" s="32"/>
      <c r="AK73" s="32"/>
      <c r="AM73" s="11"/>
      <c r="AP73" s="12">
        <v>69</v>
      </c>
      <c r="AQ73" s="56">
        <f t="shared" si="15"/>
        <v>2.1990740740740742E-3</v>
      </c>
      <c r="AR73" s="56" t="e">
        <f t="shared" ca="1" si="16"/>
        <v>#N/A</v>
      </c>
      <c r="AS73" s="56" t="e">
        <f t="shared" ca="1" si="16"/>
        <v>#N/A</v>
      </c>
      <c r="AT73" s="56" t="e">
        <f t="shared" ca="1" si="16"/>
        <v>#N/A</v>
      </c>
      <c r="AV73" s="56">
        <f t="shared" si="17"/>
        <v>2.1990740740740742E-3</v>
      </c>
      <c r="AX73" s="56" t="str">
        <f t="shared" ca="1" si="13"/>
        <v/>
      </c>
      <c r="AY73" s="56" t="str">
        <f t="shared" ca="1" si="14"/>
        <v/>
      </c>
    </row>
    <row r="74" spans="3:51" x14ac:dyDescent="0.25">
      <c r="C74">
        <v>72</v>
      </c>
      <c r="D74" t="s">
        <v>81</v>
      </c>
      <c r="E74">
        <v>72</v>
      </c>
      <c r="F74" s="3">
        <v>16.600000000000001</v>
      </c>
      <c r="G74" s="1">
        <v>2.5000000000000001E-3</v>
      </c>
      <c r="H74">
        <f t="shared" si="12"/>
        <v>18.3</v>
      </c>
      <c r="I74">
        <v>1</v>
      </c>
      <c r="J74" s="1">
        <f>splits[[#This Row],[Elapsed Time]]+J73</f>
        <v>0.17570601851851853</v>
      </c>
      <c r="K74" s="3"/>
      <c r="L74" s="1"/>
      <c r="N74">
        <v>17.80012</v>
      </c>
      <c r="O74">
        <v>83.214609999999993</v>
      </c>
      <c r="P74">
        <v>47.1</v>
      </c>
      <c r="Q74">
        <v>1.139</v>
      </c>
      <c r="AG74" s="12">
        <v>70</v>
      </c>
      <c r="AH74" s="31"/>
      <c r="AI74" s="32"/>
      <c r="AJ74" s="32"/>
      <c r="AK74" s="32"/>
      <c r="AM74" s="11"/>
      <c r="AP74" s="12">
        <v>70</v>
      </c>
      <c r="AQ74" s="56">
        <f t="shared" si="15"/>
        <v>2.2106481481481478E-3</v>
      </c>
      <c r="AR74" s="56" t="e">
        <f t="shared" ca="1" si="16"/>
        <v>#N/A</v>
      </c>
      <c r="AS74" s="56" t="e">
        <f t="shared" ca="1" si="16"/>
        <v>#N/A</v>
      </c>
      <c r="AT74" s="56" t="e">
        <f t="shared" ca="1" si="16"/>
        <v>#N/A</v>
      </c>
      <c r="AV74" s="56">
        <f t="shared" si="17"/>
        <v>2.2106481481481478E-3</v>
      </c>
      <c r="AX74" s="56" t="str">
        <f t="shared" ca="1" si="13"/>
        <v/>
      </c>
      <c r="AY74" s="56" t="str">
        <f t="shared" ca="1" si="14"/>
        <v/>
      </c>
    </row>
    <row r="75" spans="3:51" x14ac:dyDescent="0.25">
      <c r="C75">
        <v>73</v>
      </c>
      <c r="D75" t="s">
        <v>82</v>
      </c>
      <c r="E75">
        <v>73</v>
      </c>
      <c r="F75" s="3">
        <v>14.4</v>
      </c>
      <c r="G75" s="1">
        <v>2.8819444444444444E-3</v>
      </c>
      <c r="H75">
        <f t="shared" si="12"/>
        <v>20</v>
      </c>
      <c r="I75">
        <v>1</v>
      </c>
      <c r="J75" s="1">
        <f>splits[[#This Row],[Elapsed Time]]+J74</f>
        <v>0.17858796296296298</v>
      </c>
      <c r="K75" s="3"/>
      <c r="L75" s="1"/>
      <c r="N75">
        <v>17.80012</v>
      </c>
      <c r="O75">
        <v>83.214600000000004</v>
      </c>
      <c r="P75">
        <v>47</v>
      </c>
      <c r="Q75">
        <v>1.1399999999999999</v>
      </c>
      <c r="AG75" s="12">
        <v>71</v>
      </c>
      <c r="AH75" s="31"/>
      <c r="AI75" s="32"/>
      <c r="AJ75" s="32"/>
      <c r="AK75" s="32"/>
      <c r="AM75" s="11"/>
      <c r="AP75" s="12">
        <v>71</v>
      </c>
      <c r="AQ75" s="56">
        <f t="shared" si="15"/>
        <v>2.4074074074074076E-3</v>
      </c>
      <c r="AR75" s="56" t="e">
        <f t="shared" ca="1" si="16"/>
        <v>#N/A</v>
      </c>
      <c r="AS75" s="56" t="e">
        <f t="shared" ca="1" si="16"/>
        <v>#N/A</v>
      </c>
      <c r="AT75" s="56" t="e">
        <f t="shared" ca="1" si="16"/>
        <v>#N/A</v>
      </c>
      <c r="AV75" s="56">
        <f t="shared" si="17"/>
        <v>2.4074074074074076E-3</v>
      </c>
      <c r="AX75" s="56" t="str">
        <f t="shared" ca="1" si="13"/>
        <v/>
      </c>
      <c r="AY75" s="56" t="str">
        <f t="shared" ca="1" si="14"/>
        <v/>
      </c>
    </row>
    <row r="76" spans="3:51" x14ac:dyDescent="0.25">
      <c r="C76">
        <v>74</v>
      </c>
      <c r="D76" t="s">
        <v>83</v>
      </c>
      <c r="E76">
        <v>74</v>
      </c>
      <c r="F76" s="3">
        <v>11.6</v>
      </c>
      <c r="G76" s="1">
        <v>3.5648148148148154E-3</v>
      </c>
      <c r="H76">
        <f t="shared" si="12"/>
        <v>15.7</v>
      </c>
      <c r="I76">
        <v>1</v>
      </c>
      <c r="J76" s="1">
        <f>splits[[#This Row],[Elapsed Time]]+J75</f>
        <v>0.1821527777777778</v>
      </c>
      <c r="K76" s="3"/>
      <c r="L76" s="1"/>
      <c r="N76">
        <v>17.80012</v>
      </c>
      <c r="O76">
        <v>83.214600000000004</v>
      </c>
      <c r="P76">
        <v>47</v>
      </c>
      <c r="Q76">
        <v>1.1399999999999999</v>
      </c>
      <c r="AG76" s="12">
        <v>72</v>
      </c>
      <c r="AH76" s="31"/>
      <c r="AI76" s="32"/>
      <c r="AJ76" s="32"/>
      <c r="AK76" s="32"/>
      <c r="AM76" s="11"/>
      <c r="AP76" s="12">
        <v>72</v>
      </c>
      <c r="AQ76" s="56">
        <f t="shared" si="15"/>
        <v>2.5000000000000001E-3</v>
      </c>
      <c r="AR76" s="56" t="e">
        <f t="shared" ca="1" si="16"/>
        <v>#N/A</v>
      </c>
      <c r="AS76" s="56" t="e">
        <f t="shared" ca="1" si="16"/>
        <v>#N/A</v>
      </c>
      <c r="AT76" s="56" t="e">
        <f t="shared" ca="1" si="16"/>
        <v>#N/A</v>
      </c>
      <c r="AV76" s="56">
        <f t="shared" si="17"/>
        <v>2.5000000000000001E-3</v>
      </c>
      <c r="AX76" s="56" t="str">
        <f t="shared" ca="1" si="13"/>
        <v/>
      </c>
      <c r="AY76" s="56" t="str">
        <f t="shared" ca="1" si="14"/>
        <v/>
      </c>
    </row>
    <row r="77" spans="3:51" x14ac:dyDescent="0.25">
      <c r="C77">
        <v>75</v>
      </c>
      <c r="D77" t="s">
        <v>84</v>
      </c>
      <c r="E77">
        <v>75</v>
      </c>
      <c r="F77" s="3">
        <v>18.399999999999999</v>
      </c>
      <c r="G77" s="1">
        <v>2.2569444444444447E-3</v>
      </c>
      <c r="H77">
        <f t="shared" si="12"/>
        <v>17.2</v>
      </c>
      <c r="I77">
        <v>1</v>
      </c>
      <c r="J77" s="1">
        <f>splits[[#This Row],[Elapsed Time]]+J76</f>
        <v>0.18440972222222224</v>
      </c>
      <c r="K77" s="3"/>
      <c r="L77" s="1"/>
      <c r="N77">
        <v>17.80011</v>
      </c>
      <c r="O77">
        <v>83.214590000000001</v>
      </c>
      <c r="P77">
        <v>47</v>
      </c>
      <c r="Q77">
        <v>1.1419999999999999</v>
      </c>
      <c r="AG77" s="12">
        <v>73</v>
      </c>
      <c r="AH77" s="31"/>
      <c r="AI77" s="32"/>
      <c r="AJ77" s="32"/>
      <c r="AK77" s="32"/>
      <c r="AM77" s="11"/>
      <c r="AP77" s="12">
        <v>73</v>
      </c>
      <c r="AQ77" s="56">
        <f t="shared" si="15"/>
        <v>2.8819444444444444E-3</v>
      </c>
      <c r="AR77" s="56" t="e">
        <f t="shared" ca="1" si="16"/>
        <v>#N/A</v>
      </c>
      <c r="AS77" s="56" t="e">
        <f t="shared" ca="1" si="16"/>
        <v>#N/A</v>
      </c>
      <c r="AT77" s="56" t="e">
        <f t="shared" ca="1" si="16"/>
        <v>#N/A</v>
      </c>
      <c r="AV77" s="56">
        <f t="shared" si="17"/>
        <v>2.8819444444444444E-3</v>
      </c>
      <c r="AX77" s="56" t="str">
        <f t="shared" ca="1" si="13"/>
        <v/>
      </c>
      <c r="AY77" s="56" t="str">
        <f t="shared" ca="1" si="14"/>
        <v/>
      </c>
    </row>
    <row r="78" spans="3:51" x14ac:dyDescent="0.25">
      <c r="C78">
        <v>76</v>
      </c>
      <c r="D78" t="s">
        <v>85</v>
      </c>
      <c r="E78">
        <v>76</v>
      </c>
      <c r="F78" s="3">
        <v>18.100000000000001</v>
      </c>
      <c r="G78" s="1">
        <v>2.2800925925925927E-3</v>
      </c>
      <c r="H78">
        <f t="shared" si="12"/>
        <v>10.7</v>
      </c>
      <c r="I78">
        <v>1</v>
      </c>
      <c r="J78" s="1">
        <f>splits[[#This Row],[Elapsed Time]]+J77</f>
        <v>0.18668981481481484</v>
      </c>
      <c r="K78" s="3"/>
      <c r="L78" s="1"/>
      <c r="N78">
        <v>17.8001</v>
      </c>
      <c r="O78">
        <v>83.214579999999998</v>
      </c>
      <c r="P78">
        <v>47</v>
      </c>
      <c r="Q78">
        <v>1.143</v>
      </c>
      <c r="AG78" s="12">
        <v>74</v>
      </c>
      <c r="AH78" s="31"/>
      <c r="AI78" s="32"/>
      <c r="AJ78" s="32"/>
      <c r="AK78" s="32"/>
      <c r="AM78" s="11"/>
      <c r="AP78" s="12">
        <v>74</v>
      </c>
      <c r="AQ78" s="56">
        <f t="shared" si="15"/>
        <v>3.5648148148148154E-3</v>
      </c>
      <c r="AR78" s="56" t="e">
        <f t="shared" ca="1" si="16"/>
        <v>#N/A</v>
      </c>
      <c r="AS78" s="56" t="e">
        <f t="shared" ca="1" si="16"/>
        <v>#N/A</v>
      </c>
      <c r="AT78" s="56" t="e">
        <f t="shared" ca="1" si="16"/>
        <v>#N/A</v>
      </c>
      <c r="AV78" s="56">
        <f t="shared" si="17"/>
        <v>3.5648148148148154E-3</v>
      </c>
      <c r="AX78" s="56" t="str">
        <f t="shared" ca="1" si="13"/>
        <v/>
      </c>
      <c r="AY78" s="56" t="str">
        <f t="shared" ca="1" si="14"/>
        <v/>
      </c>
    </row>
    <row r="79" spans="3:51" x14ac:dyDescent="0.25">
      <c r="C79">
        <v>77</v>
      </c>
      <c r="D79" t="s">
        <v>86</v>
      </c>
      <c r="E79">
        <v>77</v>
      </c>
      <c r="F79" s="3">
        <v>15.3</v>
      </c>
      <c r="G79" s="1">
        <v>2.685185185185185E-3</v>
      </c>
      <c r="H79">
        <f t="shared" si="12"/>
        <v>11.1</v>
      </c>
      <c r="I79">
        <v>1</v>
      </c>
      <c r="J79" s="1">
        <f>splits[[#This Row],[Elapsed Time]]+J78</f>
        <v>0.18937500000000002</v>
      </c>
      <c r="K79" s="3"/>
      <c r="L79" s="1"/>
      <c r="N79">
        <v>17.800090000000001</v>
      </c>
      <c r="O79">
        <v>83.214579999999998</v>
      </c>
      <c r="P79">
        <v>47</v>
      </c>
      <c r="Q79">
        <v>1.1439999999999999</v>
      </c>
      <c r="AG79" s="12">
        <v>75</v>
      </c>
      <c r="AH79" s="31"/>
      <c r="AI79" s="32"/>
      <c r="AJ79" s="32"/>
      <c r="AK79" s="32"/>
      <c r="AM79" s="11"/>
      <c r="AP79" s="12">
        <v>75</v>
      </c>
      <c r="AQ79" s="56">
        <f t="shared" si="15"/>
        <v>2.2569444444444447E-3</v>
      </c>
      <c r="AR79" s="56" t="e">
        <f t="shared" ca="1" si="16"/>
        <v>#N/A</v>
      </c>
      <c r="AS79" s="56" t="e">
        <f t="shared" ca="1" si="16"/>
        <v>#N/A</v>
      </c>
      <c r="AT79" s="56" t="e">
        <f t="shared" ca="1" si="16"/>
        <v>#N/A</v>
      </c>
      <c r="AV79" s="56">
        <f t="shared" si="17"/>
        <v>2.2569444444444447E-3</v>
      </c>
      <c r="AX79" s="56" t="str">
        <f t="shared" ca="1" si="13"/>
        <v/>
      </c>
      <c r="AY79" s="56" t="str">
        <f t="shared" ca="1" si="14"/>
        <v/>
      </c>
    </row>
    <row r="80" spans="3:51" x14ac:dyDescent="0.25">
      <c r="C80">
        <v>78</v>
      </c>
      <c r="D80" t="s">
        <v>87</v>
      </c>
      <c r="E80">
        <v>78</v>
      </c>
      <c r="F80" s="3">
        <v>5.2</v>
      </c>
      <c r="G80" s="1">
        <v>7.9166666666666673E-3</v>
      </c>
      <c r="H80">
        <f t="shared" si="12"/>
        <v>14.4</v>
      </c>
      <c r="I80">
        <v>1</v>
      </c>
      <c r="J80" s="1">
        <f>splits[[#This Row],[Elapsed Time]]+J79</f>
        <v>0.19729166666666667</v>
      </c>
      <c r="K80" s="3"/>
      <c r="L80" s="1"/>
      <c r="N80">
        <v>17.79983</v>
      </c>
      <c r="O80">
        <v>83.214449999999999</v>
      </c>
      <c r="P80">
        <v>46.7</v>
      </c>
      <c r="Q80">
        <v>1.1759999999999999</v>
      </c>
      <c r="AG80" s="12">
        <v>76</v>
      </c>
      <c r="AH80" s="31"/>
      <c r="AI80" s="32"/>
      <c r="AJ80" s="32"/>
      <c r="AK80" s="32"/>
      <c r="AM80" s="11"/>
      <c r="AP80" s="12">
        <v>76</v>
      </c>
      <c r="AQ80" s="56">
        <f t="shared" si="15"/>
        <v>2.2800925925925927E-3</v>
      </c>
      <c r="AR80" s="56" t="e">
        <f t="shared" ca="1" si="16"/>
        <v>#N/A</v>
      </c>
      <c r="AS80" s="56" t="e">
        <f t="shared" ca="1" si="16"/>
        <v>#N/A</v>
      </c>
      <c r="AT80" s="56" t="e">
        <f t="shared" ca="1" si="16"/>
        <v>#N/A</v>
      </c>
      <c r="AV80" s="56">
        <f t="shared" si="17"/>
        <v>2.2800925925925927E-3</v>
      </c>
      <c r="AX80" s="56" t="str">
        <f t="shared" ca="1" si="13"/>
        <v/>
      </c>
      <c r="AY80" s="56" t="str">
        <f t="shared" ca="1" si="14"/>
        <v/>
      </c>
    </row>
    <row r="81" spans="3:51" x14ac:dyDescent="0.25">
      <c r="C81">
        <v>79</v>
      </c>
      <c r="D81" t="s">
        <v>88</v>
      </c>
      <c r="E81">
        <v>79</v>
      </c>
      <c r="F81" s="3">
        <v>15.9</v>
      </c>
      <c r="G81" s="1">
        <v>2.6041666666666665E-3</v>
      </c>
      <c r="H81">
        <f t="shared" si="12"/>
        <v>26</v>
      </c>
      <c r="I81">
        <v>1</v>
      </c>
      <c r="J81" s="1">
        <f>splits[[#This Row],[Elapsed Time]]+J80</f>
        <v>0.19989583333333333</v>
      </c>
      <c r="K81" s="3"/>
      <c r="L81" s="1"/>
      <c r="N81">
        <v>17.799810000000001</v>
      </c>
      <c r="O81">
        <v>83.214449999999999</v>
      </c>
      <c r="P81">
        <v>46.7</v>
      </c>
      <c r="Q81">
        <v>1.1779999999999999</v>
      </c>
      <c r="AG81" s="12">
        <v>77</v>
      </c>
      <c r="AH81" s="31"/>
      <c r="AI81" s="32"/>
      <c r="AJ81" s="32"/>
      <c r="AK81" s="32"/>
      <c r="AM81" s="11"/>
      <c r="AP81" s="12">
        <v>77</v>
      </c>
      <c r="AQ81" s="56">
        <f t="shared" si="15"/>
        <v>2.685185185185185E-3</v>
      </c>
      <c r="AR81" s="56" t="e">
        <f t="shared" ca="1" si="16"/>
        <v>#N/A</v>
      </c>
      <c r="AS81" s="56" t="e">
        <f t="shared" ca="1" si="16"/>
        <v>#N/A</v>
      </c>
      <c r="AT81" s="56" t="e">
        <f t="shared" ca="1" si="16"/>
        <v>#N/A</v>
      </c>
      <c r="AV81" s="56">
        <f t="shared" si="17"/>
        <v>2.685185185185185E-3</v>
      </c>
      <c r="AX81" s="56" t="str">
        <f t="shared" ca="1" si="13"/>
        <v/>
      </c>
      <c r="AY81" s="56" t="str">
        <f t="shared" ca="1" si="14"/>
        <v/>
      </c>
    </row>
    <row r="82" spans="3:51" x14ac:dyDescent="0.25">
      <c r="C82">
        <v>80</v>
      </c>
      <c r="D82" t="s">
        <v>89</v>
      </c>
      <c r="E82">
        <v>80</v>
      </c>
      <c r="F82" s="3">
        <v>16.3</v>
      </c>
      <c r="G82" s="1">
        <v>2.5231481481481481E-3</v>
      </c>
      <c r="H82">
        <f t="shared" si="12"/>
        <v>22.5</v>
      </c>
      <c r="I82">
        <v>1</v>
      </c>
      <c r="J82" s="1">
        <f>splits[[#This Row],[Elapsed Time]]+J81</f>
        <v>0.20241898148148146</v>
      </c>
      <c r="K82" s="3"/>
      <c r="L82" s="1"/>
      <c r="N82">
        <v>17.799700000000001</v>
      </c>
      <c r="O82">
        <v>83.214380000000006</v>
      </c>
      <c r="P82">
        <v>46.4</v>
      </c>
      <c r="Q82">
        <v>1.1930000000000001</v>
      </c>
      <c r="AG82" s="12">
        <v>78</v>
      </c>
      <c r="AH82" s="31"/>
      <c r="AI82" s="32"/>
      <c r="AJ82" s="32"/>
      <c r="AK82" s="32"/>
      <c r="AM82" s="11"/>
      <c r="AP82" s="12">
        <v>78</v>
      </c>
      <c r="AQ82" s="56">
        <f t="shared" si="15"/>
        <v>7.9166666666666673E-3</v>
      </c>
      <c r="AR82" s="56" t="e">
        <f t="shared" ca="1" si="16"/>
        <v>#N/A</v>
      </c>
      <c r="AS82" s="56" t="e">
        <f t="shared" ca="1" si="16"/>
        <v>#N/A</v>
      </c>
      <c r="AT82" s="56" t="e">
        <f t="shared" ca="1" si="16"/>
        <v>#N/A</v>
      </c>
      <c r="AV82" s="56">
        <f t="shared" si="17"/>
        <v>7.9166666666666673E-3</v>
      </c>
      <c r="AX82" s="56" t="str">
        <f t="shared" ca="1" si="13"/>
        <v/>
      </c>
      <c r="AY82" s="56">
        <f t="shared" ca="1" si="14"/>
        <v>7.9166666666666673E-3</v>
      </c>
    </row>
    <row r="83" spans="3:51" x14ac:dyDescent="0.25">
      <c r="C83">
        <v>81</v>
      </c>
      <c r="D83" t="s">
        <v>90</v>
      </c>
      <c r="E83">
        <v>81</v>
      </c>
      <c r="F83" s="3">
        <v>18.600000000000001</v>
      </c>
      <c r="G83" s="1">
        <v>2.2337962962962967E-3</v>
      </c>
      <c r="H83">
        <f t="shared" si="12"/>
        <v>19.3</v>
      </c>
      <c r="I83">
        <v>1</v>
      </c>
      <c r="J83" s="1">
        <f>splits[[#This Row],[Elapsed Time]]+J82</f>
        <v>0.20465277777777777</v>
      </c>
      <c r="K83" s="3"/>
      <c r="L83" s="1"/>
      <c r="N83">
        <v>17.799309999999998</v>
      </c>
      <c r="O83">
        <v>83.214169999999996</v>
      </c>
      <c r="P83">
        <v>45.5</v>
      </c>
      <c r="Q83">
        <v>1.242</v>
      </c>
      <c r="AG83" s="12">
        <v>79</v>
      </c>
      <c r="AH83" s="31"/>
      <c r="AI83" s="32"/>
      <c r="AJ83" s="32"/>
      <c r="AK83" s="32"/>
      <c r="AM83" s="11"/>
      <c r="AP83" s="12">
        <v>79</v>
      </c>
      <c r="AQ83" s="56">
        <f t="shared" si="15"/>
        <v>2.6041666666666665E-3</v>
      </c>
      <c r="AR83" s="56" t="e">
        <f t="shared" ca="1" si="16"/>
        <v>#N/A</v>
      </c>
      <c r="AS83" s="56" t="e">
        <f t="shared" ca="1" si="16"/>
        <v>#N/A</v>
      </c>
      <c r="AT83" s="56" t="e">
        <f t="shared" ca="1" si="16"/>
        <v>#N/A</v>
      </c>
      <c r="AV83" s="56">
        <f t="shared" si="17"/>
        <v>2.6041666666666665E-3</v>
      </c>
      <c r="AX83" s="56" t="str">
        <f t="shared" ca="1" si="13"/>
        <v/>
      </c>
      <c r="AY83" s="56" t="str">
        <f t="shared" ca="1" si="14"/>
        <v/>
      </c>
    </row>
    <row r="84" spans="3:51" x14ac:dyDescent="0.25">
      <c r="C84">
        <v>82</v>
      </c>
      <c r="D84" t="s">
        <v>91</v>
      </c>
      <c r="E84">
        <v>82</v>
      </c>
      <c r="F84" s="3">
        <v>16.399999999999999</v>
      </c>
      <c r="G84" s="1">
        <v>2.5231481481481481E-3</v>
      </c>
      <c r="H84">
        <f t="shared" si="12"/>
        <v>23.7</v>
      </c>
      <c r="I84">
        <v>1</v>
      </c>
      <c r="J84" s="1">
        <f>splits[[#This Row],[Elapsed Time]]+J83</f>
        <v>0.2071759259259259</v>
      </c>
      <c r="K84" s="3"/>
      <c r="L84" s="1"/>
      <c r="N84">
        <v>17.799309999999998</v>
      </c>
      <c r="O84">
        <v>83.214169999999996</v>
      </c>
      <c r="P84">
        <v>45.5</v>
      </c>
      <c r="Q84">
        <v>1.242</v>
      </c>
      <c r="AG84" s="12">
        <v>80</v>
      </c>
      <c r="AH84" s="31"/>
      <c r="AI84" s="32"/>
      <c r="AJ84" s="32"/>
      <c r="AK84" s="32"/>
      <c r="AM84" s="11"/>
      <c r="AP84" s="12">
        <v>80</v>
      </c>
      <c r="AQ84" s="56">
        <f t="shared" si="15"/>
        <v>2.5231481481481481E-3</v>
      </c>
      <c r="AR84" s="56" t="e">
        <f t="shared" ca="1" si="16"/>
        <v>#N/A</v>
      </c>
      <c r="AS84" s="56" t="e">
        <f t="shared" ca="1" si="16"/>
        <v>#N/A</v>
      </c>
      <c r="AT84" s="56" t="e">
        <f t="shared" ca="1" si="16"/>
        <v>#N/A</v>
      </c>
      <c r="AV84" s="56">
        <f t="shared" si="17"/>
        <v>2.5231481481481481E-3</v>
      </c>
      <c r="AX84" s="56" t="str">
        <f t="shared" ca="1" si="13"/>
        <v/>
      </c>
      <c r="AY84" s="56" t="str">
        <f t="shared" ca="1" si="14"/>
        <v/>
      </c>
    </row>
    <row r="85" spans="3:51" x14ac:dyDescent="0.25">
      <c r="C85">
        <v>83</v>
      </c>
      <c r="D85" t="s">
        <v>92</v>
      </c>
      <c r="E85">
        <v>83</v>
      </c>
      <c r="F85" s="3">
        <v>9.8000000000000007</v>
      </c>
      <c r="G85" s="1">
        <v>4.2245370370370371E-3</v>
      </c>
      <c r="H85">
        <f t="shared" si="12"/>
        <v>22.7</v>
      </c>
      <c r="I85">
        <v>1</v>
      </c>
      <c r="J85" s="1">
        <f>splits[[#This Row],[Elapsed Time]]+J84</f>
        <v>0.21140046296296294</v>
      </c>
      <c r="K85" s="3"/>
      <c r="L85" s="1"/>
      <c r="N85">
        <v>17.799420000000001</v>
      </c>
      <c r="O85">
        <v>83.212699999999998</v>
      </c>
      <c r="P85">
        <v>45.8</v>
      </c>
      <c r="Q85">
        <v>1.3979999999999999</v>
      </c>
      <c r="AG85" s="12">
        <v>81</v>
      </c>
      <c r="AH85" s="31"/>
      <c r="AI85" s="32"/>
      <c r="AJ85" s="32"/>
      <c r="AK85" s="32"/>
      <c r="AM85" s="11"/>
      <c r="AP85" s="12">
        <v>81</v>
      </c>
      <c r="AQ85" s="56">
        <f t="shared" si="15"/>
        <v>2.2337962962962967E-3</v>
      </c>
      <c r="AR85" s="56" t="e">
        <f t="shared" ca="1" si="16"/>
        <v>#N/A</v>
      </c>
      <c r="AS85" s="56" t="e">
        <f t="shared" ca="1" si="16"/>
        <v>#N/A</v>
      </c>
      <c r="AT85" s="56" t="e">
        <f t="shared" ca="1" si="16"/>
        <v>#N/A</v>
      </c>
      <c r="AV85" s="56">
        <f t="shared" si="17"/>
        <v>2.2337962962962967E-3</v>
      </c>
      <c r="AX85" s="56" t="str">
        <f t="shared" ca="1" si="13"/>
        <v/>
      </c>
      <c r="AY85" s="56" t="str">
        <f t="shared" ca="1" si="14"/>
        <v/>
      </c>
    </row>
    <row r="86" spans="3:51" x14ac:dyDescent="0.25">
      <c r="C86">
        <v>84</v>
      </c>
      <c r="D86" t="s">
        <v>93</v>
      </c>
      <c r="E86">
        <v>84</v>
      </c>
      <c r="F86" s="3">
        <v>15.8</v>
      </c>
      <c r="G86" s="1">
        <v>2.627314814814815E-3</v>
      </c>
      <c r="H86">
        <f t="shared" si="12"/>
        <v>21.8</v>
      </c>
      <c r="I86">
        <v>1</v>
      </c>
      <c r="J86" s="1">
        <f>splits[[#This Row],[Elapsed Time]]+J85</f>
        <v>0.21402777777777776</v>
      </c>
      <c r="K86" s="3"/>
      <c r="L86" s="1"/>
      <c r="N86">
        <v>17.799479999999999</v>
      </c>
      <c r="O86">
        <v>83.212109999999996</v>
      </c>
      <c r="P86">
        <v>45.2</v>
      </c>
      <c r="Q86">
        <v>1.4610000000000001</v>
      </c>
      <c r="AG86" s="12">
        <v>82</v>
      </c>
      <c r="AH86" s="31"/>
      <c r="AI86" s="32"/>
      <c r="AJ86" s="32"/>
      <c r="AK86" s="32"/>
      <c r="AM86" s="11"/>
      <c r="AP86" s="12">
        <v>82</v>
      </c>
      <c r="AQ86" s="56">
        <f t="shared" si="15"/>
        <v>2.5231481481481481E-3</v>
      </c>
      <c r="AR86" s="56" t="e">
        <f t="shared" ca="1" si="16"/>
        <v>#N/A</v>
      </c>
      <c r="AS86" s="56" t="e">
        <f t="shared" ca="1" si="16"/>
        <v>#N/A</v>
      </c>
      <c r="AT86" s="56" t="e">
        <f t="shared" ca="1" si="16"/>
        <v>#N/A</v>
      </c>
      <c r="AV86" s="56">
        <f t="shared" si="17"/>
        <v>2.5231481481481481E-3</v>
      </c>
      <c r="AX86" s="56" t="str">
        <f t="shared" ca="1" si="13"/>
        <v/>
      </c>
      <c r="AY86" s="56" t="str">
        <f t="shared" ca="1" si="14"/>
        <v/>
      </c>
    </row>
    <row r="87" spans="3:51" x14ac:dyDescent="0.25">
      <c r="C87">
        <v>85</v>
      </c>
      <c r="D87" t="s">
        <v>94</v>
      </c>
      <c r="E87">
        <v>85</v>
      </c>
      <c r="F87" s="3">
        <v>15.3</v>
      </c>
      <c r="G87" s="1">
        <v>2.6967592592592594E-3</v>
      </c>
      <c r="H87">
        <f t="shared" si="12"/>
        <v>22.7</v>
      </c>
      <c r="I87">
        <v>1</v>
      </c>
      <c r="J87" s="1">
        <f>splits[[#This Row],[Elapsed Time]]+J86</f>
        <v>0.21672453703703701</v>
      </c>
      <c r="K87" s="3"/>
      <c r="L87" s="1"/>
      <c r="N87">
        <v>17.799479999999999</v>
      </c>
      <c r="O87">
        <v>83.212090000000003</v>
      </c>
      <c r="P87">
        <v>45.2</v>
      </c>
      <c r="Q87">
        <v>1.4630000000000001</v>
      </c>
      <c r="AG87" s="12">
        <v>83</v>
      </c>
      <c r="AH87" s="31"/>
      <c r="AI87" s="32"/>
      <c r="AJ87" s="32"/>
      <c r="AK87" s="32"/>
      <c r="AM87" s="11"/>
      <c r="AP87" s="12">
        <v>83</v>
      </c>
      <c r="AQ87" s="56">
        <f t="shared" si="15"/>
        <v>4.2245370370370371E-3</v>
      </c>
      <c r="AR87" s="56" t="e">
        <f t="shared" ca="1" si="16"/>
        <v>#N/A</v>
      </c>
      <c r="AS87" s="56" t="e">
        <f t="shared" ca="1" si="16"/>
        <v>#N/A</v>
      </c>
      <c r="AT87" s="56" t="e">
        <f t="shared" ca="1" si="16"/>
        <v>#N/A</v>
      </c>
      <c r="AV87" s="56">
        <f t="shared" si="17"/>
        <v>4.2245370370370371E-3</v>
      </c>
      <c r="AX87" s="56" t="str">
        <f t="shared" ca="1" si="13"/>
        <v/>
      </c>
      <c r="AY87" s="56" t="str">
        <f t="shared" ca="1" si="14"/>
        <v/>
      </c>
    </row>
    <row r="88" spans="3:51" x14ac:dyDescent="0.25">
      <c r="C88">
        <v>86</v>
      </c>
      <c r="D88" t="s">
        <v>95</v>
      </c>
      <c r="E88">
        <v>86</v>
      </c>
      <c r="F88" s="3">
        <v>15.5</v>
      </c>
      <c r="G88" s="1">
        <v>2.685185185185185E-3</v>
      </c>
      <c r="H88">
        <f t="shared" si="12"/>
        <v>24.7</v>
      </c>
      <c r="I88">
        <v>1</v>
      </c>
      <c r="J88" s="1">
        <f>splits[[#This Row],[Elapsed Time]]+J87</f>
        <v>0.21940972222222219</v>
      </c>
      <c r="K88" s="3"/>
      <c r="L88" s="1"/>
      <c r="N88">
        <v>17.79955</v>
      </c>
      <c r="O88">
        <v>83.211290000000005</v>
      </c>
      <c r="P88">
        <v>44.1</v>
      </c>
      <c r="Q88">
        <v>1.548</v>
      </c>
      <c r="AG88" s="12">
        <v>84</v>
      </c>
      <c r="AH88" s="31"/>
      <c r="AI88" s="32"/>
      <c r="AJ88" s="32"/>
      <c r="AK88" s="32"/>
      <c r="AM88" s="11"/>
      <c r="AP88" s="12">
        <v>84</v>
      </c>
      <c r="AQ88" s="56">
        <f t="shared" si="15"/>
        <v>2.627314814814815E-3</v>
      </c>
      <c r="AR88" s="56" t="e">
        <f t="shared" ca="1" si="16"/>
        <v>#N/A</v>
      </c>
      <c r="AS88" s="56" t="e">
        <f t="shared" ca="1" si="16"/>
        <v>#N/A</v>
      </c>
      <c r="AT88" s="56" t="e">
        <f t="shared" ca="1" si="16"/>
        <v>#N/A</v>
      </c>
      <c r="AV88" s="56">
        <f t="shared" si="17"/>
        <v>2.627314814814815E-3</v>
      </c>
      <c r="AX88" s="56" t="str">
        <f t="shared" ca="1" si="13"/>
        <v/>
      </c>
      <c r="AY88" s="56" t="str">
        <f t="shared" ca="1" si="14"/>
        <v/>
      </c>
    </row>
    <row r="89" spans="3:51" x14ac:dyDescent="0.25">
      <c r="C89">
        <v>87</v>
      </c>
      <c r="D89" t="s">
        <v>96</v>
      </c>
      <c r="E89">
        <v>87</v>
      </c>
      <c r="F89" s="3">
        <v>13.5</v>
      </c>
      <c r="G89" s="1">
        <v>3.0671296296296297E-3</v>
      </c>
      <c r="H89">
        <f t="shared" si="12"/>
        <v>23</v>
      </c>
      <c r="I89">
        <v>1</v>
      </c>
      <c r="J89" s="1">
        <f>splits[[#This Row],[Elapsed Time]]+J88</f>
        <v>0.22247685185185181</v>
      </c>
      <c r="K89" s="3"/>
      <c r="L89" s="1"/>
      <c r="N89">
        <v>17.799569999999999</v>
      </c>
      <c r="O89">
        <v>83.211110000000005</v>
      </c>
      <c r="P89">
        <v>44</v>
      </c>
      <c r="Q89">
        <v>1.5669999999999999</v>
      </c>
      <c r="AG89" s="12">
        <v>85</v>
      </c>
      <c r="AH89" s="31"/>
      <c r="AI89" s="32"/>
      <c r="AJ89" s="32"/>
      <c r="AK89" s="32"/>
      <c r="AM89" s="11"/>
      <c r="AP89" s="12">
        <v>85</v>
      </c>
      <c r="AQ89" s="56">
        <f t="shared" si="15"/>
        <v>2.6967592592592594E-3</v>
      </c>
      <c r="AR89" s="56" t="e">
        <f t="shared" ca="1" si="16"/>
        <v>#N/A</v>
      </c>
      <c r="AS89" s="56" t="e">
        <f t="shared" ca="1" si="16"/>
        <v>#N/A</v>
      </c>
      <c r="AT89" s="56" t="e">
        <f t="shared" ca="1" si="16"/>
        <v>#N/A</v>
      </c>
      <c r="AV89" s="56">
        <f t="shared" si="17"/>
        <v>2.6967592592592594E-3</v>
      </c>
      <c r="AX89" s="56" t="str">
        <f t="shared" ca="1" si="13"/>
        <v/>
      </c>
      <c r="AY89" s="56" t="str">
        <f t="shared" ca="1" si="14"/>
        <v/>
      </c>
    </row>
    <row r="90" spans="3:51" x14ac:dyDescent="0.25">
      <c r="C90">
        <v>88</v>
      </c>
      <c r="D90" t="s">
        <v>97</v>
      </c>
      <c r="E90">
        <v>88</v>
      </c>
      <c r="F90" s="3">
        <v>15.2</v>
      </c>
      <c r="G90" s="1">
        <v>2.7199074074074074E-3</v>
      </c>
      <c r="H90">
        <f t="shared" si="12"/>
        <v>25.2</v>
      </c>
      <c r="I90">
        <v>1</v>
      </c>
      <c r="J90" s="1">
        <f>splits[[#This Row],[Elapsed Time]]+J89</f>
        <v>0.22519675925925922</v>
      </c>
      <c r="K90" s="3"/>
      <c r="L90" s="1"/>
      <c r="N90">
        <v>17.799569999999999</v>
      </c>
      <c r="O90">
        <v>83.211100000000002</v>
      </c>
      <c r="P90">
        <v>44</v>
      </c>
      <c r="Q90">
        <v>1.5680000000000001</v>
      </c>
      <c r="AG90" s="12">
        <v>86</v>
      </c>
      <c r="AH90" s="31"/>
      <c r="AI90" s="32"/>
      <c r="AJ90" s="32"/>
      <c r="AK90" s="32"/>
      <c r="AM90" s="11"/>
      <c r="AP90" s="12">
        <v>86</v>
      </c>
      <c r="AQ90" s="56">
        <f t="shared" si="15"/>
        <v>2.685185185185185E-3</v>
      </c>
      <c r="AR90" s="56" t="e">
        <f t="shared" ca="1" si="16"/>
        <v>#N/A</v>
      </c>
      <c r="AS90" s="56" t="e">
        <f t="shared" ca="1" si="16"/>
        <v>#N/A</v>
      </c>
      <c r="AT90" s="56" t="e">
        <f t="shared" ca="1" si="16"/>
        <v>#N/A</v>
      </c>
      <c r="AV90" s="56">
        <f t="shared" si="17"/>
        <v>2.685185185185185E-3</v>
      </c>
      <c r="AX90" s="56" t="str">
        <f t="shared" ca="1" si="13"/>
        <v/>
      </c>
      <c r="AY90" s="56" t="str">
        <f t="shared" ca="1" si="14"/>
        <v/>
      </c>
    </row>
    <row r="91" spans="3:51" x14ac:dyDescent="0.25">
      <c r="C91">
        <v>89</v>
      </c>
      <c r="D91" t="s">
        <v>98</v>
      </c>
      <c r="E91">
        <v>89</v>
      </c>
      <c r="F91" s="3">
        <v>13.7</v>
      </c>
      <c r="G91" s="1">
        <v>3.0324074074074073E-3</v>
      </c>
      <c r="H91">
        <f t="shared" si="12"/>
        <v>32.200000000000003</v>
      </c>
      <c r="I91">
        <v>1</v>
      </c>
      <c r="J91" s="1">
        <f>splits[[#This Row],[Elapsed Time]]+J90</f>
        <v>0.22822916666666662</v>
      </c>
      <c r="K91" s="3"/>
      <c r="L91" s="1"/>
      <c r="N91">
        <v>17.799569999999999</v>
      </c>
      <c r="O91">
        <v>83.210669999999993</v>
      </c>
      <c r="P91">
        <v>43.7</v>
      </c>
      <c r="Q91">
        <v>1.6140000000000001</v>
      </c>
      <c r="AG91" s="12">
        <v>87</v>
      </c>
      <c r="AH91" s="31"/>
      <c r="AI91" s="32"/>
      <c r="AJ91" s="32"/>
      <c r="AK91" s="32"/>
      <c r="AM91" s="11"/>
      <c r="AP91" s="12">
        <v>87</v>
      </c>
      <c r="AQ91" s="56">
        <f t="shared" si="15"/>
        <v>3.0671296296296297E-3</v>
      </c>
      <c r="AR91" s="56" t="e">
        <f t="shared" ca="1" si="16"/>
        <v>#N/A</v>
      </c>
      <c r="AS91" s="56" t="e">
        <f t="shared" ca="1" si="16"/>
        <v>#N/A</v>
      </c>
      <c r="AT91" s="56" t="e">
        <f t="shared" ca="1" si="16"/>
        <v>#N/A</v>
      </c>
      <c r="AV91" s="56">
        <f t="shared" si="17"/>
        <v>3.0671296296296297E-3</v>
      </c>
      <c r="AX91" s="56" t="str">
        <f t="shared" ca="1" si="13"/>
        <v/>
      </c>
      <c r="AY91" s="56" t="str">
        <f t="shared" ca="1" si="14"/>
        <v/>
      </c>
    </row>
    <row r="92" spans="3:51" x14ac:dyDescent="0.25">
      <c r="C92">
        <v>90</v>
      </c>
      <c r="D92" t="s">
        <v>99</v>
      </c>
      <c r="E92">
        <v>90</v>
      </c>
      <c r="F92" s="3">
        <v>18.100000000000001</v>
      </c>
      <c r="G92" s="1">
        <v>2.2685185185185182E-3</v>
      </c>
      <c r="H92">
        <f t="shared" si="12"/>
        <v>18.100000000000001</v>
      </c>
      <c r="I92">
        <v>1</v>
      </c>
      <c r="J92" s="1">
        <f>splits[[#This Row],[Elapsed Time]]+J91</f>
        <v>0.23049768518518515</v>
      </c>
      <c r="K92" s="3"/>
      <c r="L92" s="1"/>
      <c r="N92">
        <v>17.79955</v>
      </c>
      <c r="O92">
        <v>83.210560000000001</v>
      </c>
      <c r="P92">
        <v>43.6</v>
      </c>
      <c r="Q92">
        <v>1.6259999999999999</v>
      </c>
      <c r="AG92" s="12">
        <v>88</v>
      </c>
      <c r="AH92" s="31"/>
      <c r="AI92" s="32"/>
      <c r="AJ92" s="32"/>
      <c r="AK92" s="32"/>
      <c r="AM92" s="11"/>
      <c r="AP92" s="12">
        <v>88</v>
      </c>
      <c r="AQ92" s="56">
        <f t="shared" si="15"/>
        <v>2.7199074074074074E-3</v>
      </c>
      <c r="AR92" s="56" t="e">
        <f t="shared" ca="1" si="16"/>
        <v>#N/A</v>
      </c>
      <c r="AS92" s="56" t="e">
        <f t="shared" ca="1" si="16"/>
        <v>#N/A</v>
      </c>
      <c r="AT92" s="56" t="e">
        <f t="shared" ca="1" si="16"/>
        <v>#N/A</v>
      </c>
      <c r="AV92" s="56">
        <f t="shared" si="17"/>
        <v>2.7199074074074074E-3</v>
      </c>
      <c r="AX92" s="56" t="str">
        <f t="shared" ca="1" si="13"/>
        <v/>
      </c>
      <c r="AY92" s="56" t="str">
        <f t="shared" ca="1" si="14"/>
        <v/>
      </c>
    </row>
    <row r="93" spans="3:51" x14ac:dyDescent="0.25">
      <c r="C93">
        <v>91</v>
      </c>
      <c r="D93" t="s">
        <v>100</v>
      </c>
      <c r="E93">
        <v>91</v>
      </c>
      <c r="F93" s="3">
        <v>16.399999999999999</v>
      </c>
      <c r="G93" s="1">
        <v>2.5231481481481481E-3</v>
      </c>
      <c r="H93">
        <f t="shared" si="12"/>
        <v>12.8</v>
      </c>
      <c r="I93">
        <v>1</v>
      </c>
      <c r="J93" s="1">
        <f>splits[[#This Row],[Elapsed Time]]+J92</f>
        <v>0.23302083333333329</v>
      </c>
      <c r="K93" s="3"/>
      <c r="L93" s="1"/>
      <c r="N93">
        <v>17.79955</v>
      </c>
      <c r="O93">
        <v>83.210560000000001</v>
      </c>
      <c r="P93">
        <v>43.6</v>
      </c>
      <c r="Q93">
        <v>1.6259999999999999</v>
      </c>
      <c r="AG93" s="12">
        <v>89</v>
      </c>
      <c r="AH93" s="31"/>
      <c r="AI93" s="32"/>
      <c r="AJ93" s="32"/>
      <c r="AK93" s="32"/>
      <c r="AM93" s="11"/>
      <c r="AP93" s="12">
        <v>89</v>
      </c>
      <c r="AQ93" s="56">
        <f t="shared" si="15"/>
        <v>3.0324074074074073E-3</v>
      </c>
      <c r="AR93" s="56" t="e">
        <f t="shared" ca="1" si="16"/>
        <v>#N/A</v>
      </c>
      <c r="AS93" s="56" t="e">
        <f t="shared" ca="1" si="16"/>
        <v>#N/A</v>
      </c>
      <c r="AT93" s="56" t="e">
        <f t="shared" ca="1" si="16"/>
        <v>#N/A</v>
      </c>
      <c r="AV93" s="56">
        <f t="shared" si="17"/>
        <v>3.0324074074074073E-3</v>
      </c>
      <c r="AX93" s="56" t="str">
        <f t="shared" ca="1" si="13"/>
        <v/>
      </c>
      <c r="AY93" s="56" t="str">
        <f t="shared" ca="1" si="14"/>
        <v/>
      </c>
    </row>
    <row r="94" spans="3:51" x14ac:dyDescent="0.25">
      <c r="C94">
        <v>92</v>
      </c>
      <c r="D94" t="s">
        <v>101</v>
      </c>
      <c r="E94">
        <v>92</v>
      </c>
      <c r="F94" s="3">
        <v>14.2</v>
      </c>
      <c r="G94" s="1">
        <v>2.9166666666666668E-3</v>
      </c>
      <c r="H94">
        <f t="shared" si="12"/>
        <v>12.9</v>
      </c>
      <c r="I94">
        <v>1</v>
      </c>
      <c r="J94" s="1">
        <f>splits[[#This Row],[Elapsed Time]]+J93</f>
        <v>0.23593749999999997</v>
      </c>
      <c r="K94" s="3"/>
      <c r="L94" s="1"/>
      <c r="N94">
        <v>17.80003</v>
      </c>
      <c r="O94">
        <v>83.210430000000002</v>
      </c>
      <c r="P94">
        <v>44</v>
      </c>
      <c r="Q94">
        <v>1.681</v>
      </c>
      <c r="AG94" s="12">
        <v>90</v>
      </c>
      <c r="AH94" s="31"/>
      <c r="AI94" s="32"/>
      <c r="AJ94" s="32"/>
      <c r="AK94" s="32"/>
      <c r="AM94" s="11"/>
      <c r="AP94" s="12">
        <v>90</v>
      </c>
      <c r="AQ94" s="56">
        <f t="shared" si="15"/>
        <v>2.2685185185185182E-3</v>
      </c>
      <c r="AR94" s="56" t="e">
        <f t="shared" ca="1" si="16"/>
        <v>#N/A</v>
      </c>
      <c r="AS94" s="56" t="e">
        <f t="shared" ca="1" si="16"/>
        <v>#N/A</v>
      </c>
      <c r="AT94" s="56" t="e">
        <f t="shared" ca="1" si="16"/>
        <v>#N/A</v>
      </c>
      <c r="AV94" s="56">
        <f t="shared" si="17"/>
        <v>2.2685185185185182E-3</v>
      </c>
      <c r="AX94" s="56" t="str">
        <f t="shared" ca="1" si="13"/>
        <v/>
      </c>
      <c r="AY94" s="56" t="str">
        <f t="shared" ca="1" si="14"/>
        <v/>
      </c>
    </row>
    <row r="95" spans="3:51" x14ac:dyDescent="0.25">
      <c r="C95">
        <v>93</v>
      </c>
      <c r="D95" t="s">
        <v>102</v>
      </c>
      <c r="E95">
        <v>93</v>
      </c>
      <c r="F95" s="3">
        <v>14.9</v>
      </c>
      <c r="G95" s="1">
        <v>2.7662037037037034E-3</v>
      </c>
      <c r="H95">
        <f t="shared" si="12"/>
        <v>12</v>
      </c>
      <c r="I95">
        <v>1</v>
      </c>
      <c r="J95" s="1">
        <f>splits[[#This Row],[Elapsed Time]]+J94</f>
        <v>0.23870370370370367</v>
      </c>
      <c r="K95" s="3"/>
      <c r="L95" s="1"/>
      <c r="N95">
        <v>17.800740000000001</v>
      </c>
      <c r="O95">
        <v>83.210239999999999</v>
      </c>
      <c r="P95">
        <v>43</v>
      </c>
      <c r="Q95">
        <v>1.762</v>
      </c>
      <c r="AG95" s="12">
        <v>91</v>
      </c>
      <c r="AH95" s="31"/>
      <c r="AI95" s="32"/>
      <c r="AJ95" s="32"/>
      <c r="AK95" s="32"/>
      <c r="AM95" s="11"/>
      <c r="AP95" s="12">
        <v>91</v>
      </c>
      <c r="AQ95" s="56">
        <f t="shared" si="15"/>
        <v>2.5231481481481481E-3</v>
      </c>
      <c r="AR95" s="56" t="e">
        <f t="shared" ca="1" si="16"/>
        <v>#N/A</v>
      </c>
      <c r="AS95" s="56" t="e">
        <f t="shared" ca="1" si="16"/>
        <v>#N/A</v>
      </c>
      <c r="AT95" s="56" t="e">
        <f t="shared" ca="1" si="16"/>
        <v>#N/A</v>
      </c>
      <c r="AV95" s="56">
        <f t="shared" si="17"/>
        <v>2.5231481481481481E-3</v>
      </c>
      <c r="AX95" s="56" t="str">
        <f t="shared" ca="1" si="13"/>
        <v/>
      </c>
      <c r="AY95" s="56" t="str">
        <f t="shared" ca="1" si="14"/>
        <v/>
      </c>
    </row>
    <row r="96" spans="3:51" x14ac:dyDescent="0.25">
      <c r="C96">
        <v>94</v>
      </c>
      <c r="D96" t="s">
        <v>103</v>
      </c>
      <c r="E96">
        <v>94</v>
      </c>
      <c r="F96" s="3">
        <v>14.9</v>
      </c>
      <c r="G96" s="1">
        <v>2.7662037037037034E-3</v>
      </c>
      <c r="H96">
        <f t="shared" si="12"/>
        <v>12.9</v>
      </c>
      <c r="I96">
        <v>1</v>
      </c>
      <c r="J96" s="1">
        <f>splits[[#This Row],[Elapsed Time]]+J95</f>
        <v>0.24146990740740737</v>
      </c>
      <c r="K96" s="3"/>
      <c r="L96" s="1"/>
      <c r="N96">
        <v>17.80104</v>
      </c>
      <c r="O96">
        <v>83.210160000000002</v>
      </c>
      <c r="P96">
        <v>41.9</v>
      </c>
      <c r="Q96">
        <v>1.7969999999999999</v>
      </c>
      <c r="AG96" s="12">
        <v>92</v>
      </c>
      <c r="AH96" s="31"/>
      <c r="AI96" s="32"/>
      <c r="AJ96" s="32"/>
      <c r="AK96" s="32"/>
      <c r="AM96" s="11"/>
      <c r="AP96" s="12">
        <v>92</v>
      </c>
      <c r="AQ96" s="56">
        <f t="shared" si="15"/>
        <v>2.9166666666666668E-3</v>
      </c>
      <c r="AR96" s="56" t="e">
        <f t="shared" ca="1" si="16"/>
        <v>#N/A</v>
      </c>
      <c r="AS96" s="56" t="e">
        <f t="shared" ca="1" si="16"/>
        <v>#N/A</v>
      </c>
      <c r="AT96" s="56" t="e">
        <f t="shared" ca="1" si="16"/>
        <v>#N/A</v>
      </c>
      <c r="AV96" s="56">
        <f t="shared" si="17"/>
        <v>2.9166666666666668E-3</v>
      </c>
      <c r="AX96" s="56" t="str">
        <f t="shared" ca="1" si="13"/>
        <v/>
      </c>
      <c r="AY96" s="56" t="str">
        <f t="shared" ca="1" si="14"/>
        <v/>
      </c>
    </row>
    <row r="97" spans="3:51" x14ac:dyDescent="0.25">
      <c r="C97">
        <v>95</v>
      </c>
      <c r="D97" t="s">
        <v>104</v>
      </c>
      <c r="E97">
        <v>95</v>
      </c>
      <c r="F97" s="3">
        <v>12.1</v>
      </c>
      <c r="G97" s="1">
        <v>3.4375E-3</v>
      </c>
      <c r="H97">
        <f t="shared" si="12"/>
        <v>18.100000000000001</v>
      </c>
      <c r="I97">
        <v>1</v>
      </c>
      <c r="J97" s="1">
        <f>splits[[#This Row],[Elapsed Time]]+J96</f>
        <v>0.24490740740740738</v>
      </c>
      <c r="K97" s="3"/>
      <c r="L97" s="1"/>
      <c r="N97">
        <v>17.802029999999998</v>
      </c>
      <c r="O97">
        <v>83.209900000000005</v>
      </c>
      <c r="P97">
        <v>40.4</v>
      </c>
      <c r="Q97">
        <v>1.911</v>
      </c>
      <c r="AG97" s="12">
        <v>93</v>
      </c>
      <c r="AH97" s="31"/>
      <c r="AI97" s="32"/>
      <c r="AJ97" s="32"/>
      <c r="AK97" s="32"/>
      <c r="AM97" s="11"/>
      <c r="AP97" s="12">
        <v>93</v>
      </c>
      <c r="AQ97" s="56">
        <f t="shared" si="15"/>
        <v>2.7662037037037034E-3</v>
      </c>
      <c r="AR97" s="56" t="e">
        <f t="shared" ca="1" si="16"/>
        <v>#N/A</v>
      </c>
      <c r="AS97" s="56" t="e">
        <f t="shared" ca="1" si="16"/>
        <v>#N/A</v>
      </c>
      <c r="AT97" s="56" t="e">
        <f t="shared" ca="1" si="16"/>
        <v>#N/A</v>
      </c>
      <c r="AV97" s="56">
        <f t="shared" si="17"/>
        <v>2.7662037037037034E-3</v>
      </c>
      <c r="AX97" s="56" t="str">
        <f t="shared" ca="1" si="13"/>
        <v/>
      </c>
      <c r="AY97" s="56" t="str">
        <f t="shared" ca="1" si="14"/>
        <v/>
      </c>
    </row>
    <row r="98" spans="3:51" x14ac:dyDescent="0.25">
      <c r="C98">
        <v>96</v>
      </c>
      <c r="D98" t="s">
        <v>105</v>
      </c>
      <c r="E98">
        <v>96</v>
      </c>
      <c r="F98" s="3">
        <v>14.4</v>
      </c>
      <c r="G98" s="1">
        <v>2.8703703703703708E-3</v>
      </c>
      <c r="H98">
        <f t="shared" si="12"/>
        <v>21</v>
      </c>
      <c r="I98">
        <v>1</v>
      </c>
      <c r="J98" s="1">
        <f>splits[[#This Row],[Elapsed Time]]+J97</f>
        <v>0.24777777777777776</v>
      </c>
      <c r="K98" s="3"/>
      <c r="L98" s="1"/>
      <c r="N98">
        <v>17.80218</v>
      </c>
      <c r="O98">
        <v>83.209869999999995</v>
      </c>
      <c r="P98">
        <v>40.799999999999997</v>
      </c>
      <c r="Q98">
        <v>1.9279999999999999</v>
      </c>
      <c r="AG98" s="12">
        <v>94</v>
      </c>
      <c r="AH98" s="31"/>
      <c r="AI98" s="32"/>
      <c r="AJ98" s="32"/>
      <c r="AK98" s="32"/>
      <c r="AM98" s="11"/>
      <c r="AP98" s="12">
        <v>94</v>
      </c>
      <c r="AQ98" s="56">
        <f t="shared" si="15"/>
        <v>2.7662037037037034E-3</v>
      </c>
      <c r="AR98" s="56" t="e">
        <f t="shared" ca="1" si="16"/>
        <v>#N/A</v>
      </c>
      <c r="AS98" s="56" t="e">
        <f t="shared" ca="1" si="16"/>
        <v>#N/A</v>
      </c>
      <c r="AT98" s="56" t="e">
        <f t="shared" ca="1" si="16"/>
        <v>#N/A</v>
      </c>
      <c r="AV98" s="56">
        <f t="shared" si="17"/>
        <v>2.7662037037037034E-3</v>
      </c>
      <c r="AX98" s="56" t="str">
        <f t="shared" ca="1" si="13"/>
        <v/>
      </c>
      <c r="AY98" s="56" t="str">
        <f t="shared" ca="1" si="14"/>
        <v/>
      </c>
    </row>
    <row r="99" spans="3:51" x14ac:dyDescent="0.25">
      <c r="C99">
        <v>97</v>
      </c>
      <c r="D99" t="s">
        <v>106</v>
      </c>
      <c r="E99">
        <v>97</v>
      </c>
      <c r="F99" s="3">
        <v>14.5</v>
      </c>
      <c r="G99" s="1">
        <v>2.8356481481481479E-3</v>
      </c>
      <c r="H99">
        <f t="shared" si="12"/>
        <v>22.9</v>
      </c>
      <c r="I99">
        <v>1</v>
      </c>
      <c r="J99" s="1">
        <f>splits[[#This Row],[Elapsed Time]]+J98</f>
        <v>0.25061342592592589</v>
      </c>
      <c r="K99" s="3"/>
      <c r="L99" s="1"/>
      <c r="N99">
        <v>17.802350000000001</v>
      </c>
      <c r="O99">
        <v>83.209819999999993</v>
      </c>
      <c r="P99">
        <v>41.2</v>
      </c>
      <c r="Q99">
        <v>1.9470000000000001</v>
      </c>
      <c r="AG99" s="12">
        <v>95</v>
      </c>
      <c r="AH99" s="31"/>
      <c r="AI99" s="32"/>
      <c r="AJ99" s="32"/>
      <c r="AK99" s="32"/>
      <c r="AM99" s="11"/>
      <c r="AP99" s="12">
        <v>95</v>
      </c>
      <c r="AQ99" s="56">
        <f t="shared" si="15"/>
        <v>3.4375E-3</v>
      </c>
      <c r="AR99" s="56" t="e">
        <f t="shared" ca="1" si="16"/>
        <v>#N/A</v>
      </c>
      <c r="AS99" s="56" t="e">
        <f t="shared" ca="1" si="16"/>
        <v>#N/A</v>
      </c>
      <c r="AT99" s="56" t="e">
        <f t="shared" ca="1" si="16"/>
        <v>#N/A</v>
      </c>
      <c r="AV99" s="56">
        <f t="shared" si="17"/>
        <v>3.4375E-3</v>
      </c>
      <c r="AX99" s="56" t="str">
        <f t="shared" ca="1" si="13"/>
        <v/>
      </c>
      <c r="AY99" s="56" t="str">
        <f t="shared" ca="1" si="14"/>
        <v/>
      </c>
    </row>
    <row r="100" spans="3:51" x14ac:dyDescent="0.25">
      <c r="C100">
        <v>98</v>
      </c>
      <c r="D100" t="s">
        <v>107</v>
      </c>
      <c r="E100">
        <v>98</v>
      </c>
      <c r="F100" s="3">
        <v>14.5</v>
      </c>
      <c r="G100" s="1">
        <v>2.8703703703703708E-3</v>
      </c>
      <c r="H100">
        <f t="shared" si="12"/>
        <v>22</v>
      </c>
      <c r="I100">
        <v>1</v>
      </c>
      <c r="J100" s="1">
        <f>splits[[#This Row],[Elapsed Time]]+J99</f>
        <v>0.25348379629629625</v>
      </c>
      <c r="K100" s="3"/>
      <c r="L100" s="1"/>
      <c r="N100">
        <v>17.803159999999998</v>
      </c>
      <c r="O100">
        <v>83.209609999999998</v>
      </c>
      <c r="P100">
        <v>42.9</v>
      </c>
      <c r="Q100">
        <v>2.04</v>
      </c>
      <c r="AG100" s="12">
        <v>96</v>
      </c>
      <c r="AH100" s="31"/>
      <c r="AI100" s="32"/>
      <c r="AJ100" s="32"/>
      <c r="AK100" s="32"/>
      <c r="AM100" s="11"/>
      <c r="AP100" s="12">
        <v>96</v>
      </c>
      <c r="AQ100" s="56">
        <f t="shared" si="15"/>
        <v>2.8703703703703708E-3</v>
      </c>
      <c r="AR100" s="56" t="e">
        <f t="shared" ca="1" si="16"/>
        <v>#N/A</v>
      </c>
      <c r="AS100" s="56" t="e">
        <f t="shared" ca="1" si="16"/>
        <v>#N/A</v>
      </c>
      <c r="AT100" s="56" t="e">
        <f t="shared" ca="1" si="16"/>
        <v>#N/A</v>
      </c>
      <c r="AV100" s="56">
        <f t="shared" si="17"/>
        <v>2.8703703703703708E-3</v>
      </c>
      <c r="AX100" s="56" t="str">
        <f t="shared" ca="1" si="13"/>
        <v/>
      </c>
      <c r="AY100" s="56" t="str">
        <f t="shared" ca="1" si="14"/>
        <v/>
      </c>
    </row>
    <row r="101" spans="3:51" x14ac:dyDescent="0.25">
      <c r="C101">
        <v>99</v>
      </c>
      <c r="D101" t="s">
        <v>108</v>
      </c>
      <c r="E101">
        <v>99</v>
      </c>
      <c r="F101" s="3">
        <v>14.5</v>
      </c>
      <c r="G101" s="1">
        <v>2.8472222222222219E-3</v>
      </c>
      <c r="H101">
        <f t="shared" si="12"/>
        <v>22.8</v>
      </c>
      <c r="I101">
        <v>1</v>
      </c>
      <c r="J101" s="1">
        <f>splits[[#This Row],[Elapsed Time]]+J100</f>
        <v>0.25633101851851847</v>
      </c>
      <c r="K101" s="3"/>
      <c r="L101" s="1"/>
      <c r="N101">
        <v>17.803540000000002</v>
      </c>
      <c r="O101">
        <v>83.209509999999995</v>
      </c>
      <c r="P101">
        <v>43.1</v>
      </c>
      <c r="Q101">
        <v>2.0840000000000001</v>
      </c>
      <c r="AG101" s="12">
        <v>97</v>
      </c>
      <c r="AH101" s="31"/>
      <c r="AI101" s="32"/>
      <c r="AJ101" s="32"/>
      <c r="AK101" s="32"/>
      <c r="AM101" s="11"/>
      <c r="AP101" s="12">
        <v>97</v>
      </c>
      <c r="AQ101" s="56">
        <f t="shared" si="15"/>
        <v>2.8356481481481479E-3</v>
      </c>
      <c r="AR101" s="56" t="e">
        <f t="shared" ca="1" si="16"/>
        <v>#N/A</v>
      </c>
      <c r="AS101" s="56" t="e">
        <f t="shared" ca="1" si="16"/>
        <v>#N/A</v>
      </c>
      <c r="AT101" s="56" t="e">
        <f t="shared" ca="1" si="16"/>
        <v>#N/A</v>
      </c>
      <c r="AV101" s="56">
        <f t="shared" si="17"/>
        <v>2.8356481481481479E-3</v>
      </c>
      <c r="AX101" s="56" t="str">
        <f t="shared" ca="1" si="13"/>
        <v/>
      </c>
      <c r="AY101" s="56" t="str">
        <f t="shared" ca="1" si="14"/>
        <v/>
      </c>
    </row>
    <row r="102" spans="3:51" x14ac:dyDescent="0.25">
      <c r="C102">
        <v>100</v>
      </c>
      <c r="D102" t="s">
        <v>109</v>
      </c>
      <c r="E102">
        <v>100</v>
      </c>
      <c r="F102" s="3">
        <v>14.4</v>
      </c>
      <c r="G102" s="1">
        <v>2.8819444444444444E-3</v>
      </c>
      <c r="H102">
        <f t="shared" si="12"/>
        <v>24.5</v>
      </c>
      <c r="I102">
        <v>1</v>
      </c>
      <c r="J102" s="1">
        <f>splits[[#This Row],[Elapsed Time]]+J101</f>
        <v>0.25921296296296292</v>
      </c>
      <c r="K102" s="3"/>
      <c r="L102" s="1"/>
      <c r="N102">
        <v>17.803789999999999</v>
      </c>
      <c r="O102">
        <v>83.209440000000001</v>
      </c>
      <c r="P102">
        <v>43.5</v>
      </c>
      <c r="Q102">
        <v>2.1120000000000001</v>
      </c>
      <c r="AG102" s="12">
        <v>98</v>
      </c>
      <c r="AH102" s="31"/>
      <c r="AI102" s="32"/>
      <c r="AJ102" s="32"/>
      <c r="AK102" s="32"/>
      <c r="AM102" s="11"/>
      <c r="AP102" s="12">
        <v>98</v>
      </c>
      <c r="AQ102" s="56">
        <f t="shared" si="15"/>
        <v>2.8703703703703708E-3</v>
      </c>
      <c r="AR102" s="56" t="e">
        <f t="shared" ref="AR102:AT133" ca="1" si="18">IF($AI$1=2,IF($AP102&lt;=AR$2,SUM(OFFSET($AQ$5,($AP102-1)*AR$3,0,AR$3,1)),NA()),"")</f>
        <v>#N/A</v>
      </c>
      <c r="AS102" s="56" t="e">
        <f t="shared" ca="1" si="18"/>
        <v>#N/A</v>
      </c>
      <c r="AT102" s="56" t="e">
        <f t="shared" ca="1" si="18"/>
        <v>#N/A</v>
      </c>
      <c r="AV102" s="56">
        <f t="shared" si="17"/>
        <v>2.8703703703703708E-3</v>
      </c>
      <c r="AX102" s="56" t="str">
        <f t="shared" ca="1" si="13"/>
        <v/>
      </c>
      <c r="AY102" s="56" t="str">
        <f t="shared" ca="1" si="14"/>
        <v/>
      </c>
    </row>
    <row r="103" spans="3:51" x14ac:dyDescent="0.25">
      <c r="C103">
        <v>101</v>
      </c>
      <c r="D103" t="s">
        <v>110</v>
      </c>
      <c r="E103">
        <v>101</v>
      </c>
      <c r="F103" s="3">
        <v>14.4</v>
      </c>
      <c r="G103" s="1">
        <v>2.8819444444444444E-3</v>
      </c>
      <c r="H103">
        <f t="shared" si="12"/>
        <v>27.1</v>
      </c>
      <c r="I103">
        <v>1</v>
      </c>
      <c r="J103" s="1">
        <f>splits[[#This Row],[Elapsed Time]]+J102</f>
        <v>0.26209490740740737</v>
      </c>
      <c r="K103" s="3"/>
      <c r="L103" s="1"/>
      <c r="N103">
        <v>17.805330000000001</v>
      </c>
      <c r="O103">
        <v>83.209010000000006</v>
      </c>
      <c r="P103">
        <v>47.9</v>
      </c>
      <c r="Q103">
        <v>2.29</v>
      </c>
      <c r="AG103" s="12">
        <v>99</v>
      </c>
      <c r="AH103" s="31"/>
      <c r="AI103" s="32"/>
      <c r="AJ103" s="32"/>
      <c r="AK103" s="32"/>
      <c r="AM103" s="11"/>
      <c r="AP103" s="12">
        <v>99</v>
      </c>
      <c r="AQ103" s="56">
        <f t="shared" si="15"/>
        <v>2.8472222222222219E-3</v>
      </c>
      <c r="AR103" s="56" t="e">
        <f t="shared" ca="1" si="18"/>
        <v>#N/A</v>
      </c>
      <c r="AS103" s="56" t="e">
        <f t="shared" ca="1" si="18"/>
        <v>#N/A</v>
      </c>
      <c r="AT103" s="56" t="e">
        <f t="shared" ca="1" si="18"/>
        <v>#N/A</v>
      </c>
      <c r="AV103" s="56">
        <f t="shared" si="17"/>
        <v>2.8472222222222219E-3</v>
      </c>
      <c r="AX103" s="56" t="str">
        <f t="shared" ca="1" si="13"/>
        <v/>
      </c>
      <c r="AY103" s="56" t="str">
        <f t="shared" ca="1" si="14"/>
        <v/>
      </c>
    </row>
    <row r="104" spans="3:51" x14ac:dyDescent="0.25">
      <c r="C104">
        <v>102</v>
      </c>
      <c r="D104" t="s">
        <v>111</v>
      </c>
      <c r="E104">
        <v>102</v>
      </c>
      <c r="F104" s="3">
        <v>13.8</v>
      </c>
      <c r="G104" s="1">
        <v>2.9976851851851848E-3</v>
      </c>
      <c r="H104">
        <f t="shared" si="12"/>
        <v>25.1</v>
      </c>
      <c r="I104">
        <v>1</v>
      </c>
      <c r="J104" s="1">
        <f>splits[[#This Row],[Elapsed Time]]+J103</f>
        <v>0.26509259259259255</v>
      </c>
      <c r="K104" s="3"/>
      <c r="L104" s="1"/>
      <c r="N104">
        <v>17.805589999999999</v>
      </c>
      <c r="O104">
        <v>83.208950000000002</v>
      </c>
      <c r="P104">
        <v>48</v>
      </c>
      <c r="Q104">
        <v>2.319</v>
      </c>
      <c r="AG104" s="12">
        <v>100</v>
      </c>
      <c r="AH104" s="31"/>
      <c r="AI104" s="32"/>
      <c r="AJ104" s="32"/>
      <c r="AK104" s="32"/>
      <c r="AM104" s="11"/>
      <c r="AP104" s="12">
        <v>100</v>
      </c>
      <c r="AQ104" s="56">
        <f t="shared" si="15"/>
        <v>2.8819444444444444E-3</v>
      </c>
      <c r="AR104" s="56" t="e">
        <f t="shared" ca="1" si="18"/>
        <v>#N/A</v>
      </c>
      <c r="AS104" s="56" t="e">
        <f t="shared" ca="1" si="18"/>
        <v>#N/A</v>
      </c>
      <c r="AT104" s="56" t="e">
        <f t="shared" ca="1" si="18"/>
        <v>#N/A</v>
      </c>
      <c r="AV104" s="56">
        <f t="shared" si="17"/>
        <v>2.8819444444444444E-3</v>
      </c>
      <c r="AX104" s="56" t="str">
        <f t="shared" ca="1" si="13"/>
        <v/>
      </c>
      <c r="AY104" s="56" t="str">
        <f t="shared" ca="1" si="14"/>
        <v/>
      </c>
    </row>
    <row r="105" spans="3:51" x14ac:dyDescent="0.25">
      <c r="C105">
        <v>103</v>
      </c>
      <c r="D105" t="s">
        <v>112</v>
      </c>
      <c r="E105">
        <v>103</v>
      </c>
      <c r="F105" s="3">
        <v>13.2</v>
      </c>
      <c r="G105" s="1">
        <v>3.1365740740740742E-3</v>
      </c>
      <c r="H105">
        <f t="shared" si="12"/>
        <v>26.9</v>
      </c>
      <c r="I105">
        <v>1</v>
      </c>
      <c r="J105" s="1">
        <f>splits[[#This Row],[Elapsed Time]]+J104</f>
        <v>0.26822916666666663</v>
      </c>
      <c r="K105" s="3"/>
      <c r="L105" s="1"/>
      <c r="N105">
        <v>17.806290000000001</v>
      </c>
      <c r="O105">
        <v>83.208749999999995</v>
      </c>
      <c r="P105">
        <v>49.1</v>
      </c>
      <c r="Q105">
        <v>2.4</v>
      </c>
      <c r="AG105" s="12">
        <v>101</v>
      </c>
      <c r="AH105" s="31"/>
      <c r="AI105" s="32"/>
      <c r="AJ105" s="32"/>
      <c r="AK105" s="32"/>
      <c r="AM105" s="11"/>
      <c r="AP105" s="12">
        <v>101</v>
      </c>
      <c r="AQ105" s="56">
        <f t="shared" si="15"/>
        <v>2.8819444444444444E-3</v>
      </c>
      <c r="AR105" s="56" t="e">
        <f t="shared" ca="1" si="18"/>
        <v>#N/A</v>
      </c>
      <c r="AS105" s="56" t="e">
        <f t="shared" ca="1" si="18"/>
        <v>#N/A</v>
      </c>
      <c r="AT105" s="56" t="e">
        <f t="shared" ca="1" si="18"/>
        <v>#N/A</v>
      </c>
      <c r="AV105" s="56">
        <f t="shared" si="17"/>
        <v>2.8819444444444444E-3</v>
      </c>
      <c r="AX105" s="56" t="str">
        <f t="shared" ca="1" si="13"/>
        <v/>
      </c>
      <c r="AY105" s="56" t="str">
        <f t="shared" ca="1" si="14"/>
        <v/>
      </c>
    </row>
    <row r="106" spans="3:51" x14ac:dyDescent="0.25">
      <c r="C106">
        <v>104</v>
      </c>
      <c r="D106" t="s">
        <v>113</v>
      </c>
      <c r="E106">
        <v>104</v>
      </c>
      <c r="F106" s="3">
        <v>10.8</v>
      </c>
      <c r="G106" s="1">
        <v>3.8310185185185183E-3</v>
      </c>
      <c r="H106">
        <f t="shared" si="12"/>
        <v>31.1</v>
      </c>
      <c r="I106">
        <v>1</v>
      </c>
      <c r="J106" s="1">
        <f>splits[[#This Row],[Elapsed Time]]+J105</f>
        <v>0.27206018518518515</v>
      </c>
      <c r="K106" s="3"/>
      <c r="L106" s="1"/>
      <c r="N106">
        <v>17.807089999999999</v>
      </c>
      <c r="O106">
        <v>83.208539999999999</v>
      </c>
      <c r="P106">
        <v>51.9</v>
      </c>
      <c r="Q106">
        <v>2.492</v>
      </c>
      <c r="AG106" s="12">
        <v>102</v>
      </c>
      <c r="AH106" s="31"/>
      <c r="AI106" s="32"/>
      <c r="AJ106" s="32"/>
      <c r="AK106" s="32"/>
      <c r="AM106" s="11"/>
      <c r="AP106" s="12">
        <v>102</v>
      </c>
      <c r="AQ106" s="56">
        <f t="shared" si="15"/>
        <v>2.9976851851851848E-3</v>
      </c>
      <c r="AR106" s="56" t="e">
        <f t="shared" ca="1" si="18"/>
        <v>#N/A</v>
      </c>
      <c r="AS106" s="56" t="e">
        <f t="shared" ca="1" si="18"/>
        <v>#N/A</v>
      </c>
      <c r="AT106" s="56" t="e">
        <f t="shared" ca="1" si="18"/>
        <v>#N/A</v>
      </c>
      <c r="AV106" s="56">
        <f t="shared" si="17"/>
        <v>2.9976851851851848E-3</v>
      </c>
      <c r="AX106" s="56" t="str">
        <f t="shared" ca="1" si="13"/>
        <v/>
      </c>
      <c r="AY106" s="56" t="str">
        <f t="shared" ca="1" si="14"/>
        <v/>
      </c>
    </row>
    <row r="107" spans="3:51" x14ac:dyDescent="0.25">
      <c r="C107">
        <v>105</v>
      </c>
      <c r="D107" t="s">
        <v>114</v>
      </c>
      <c r="E107">
        <v>105</v>
      </c>
      <c r="F107" s="3">
        <v>13.9</v>
      </c>
      <c r="G107" s="1">
        <v>2.9745370370370373E-3</v>
      </c>
      <c r="H107">
        <f t="shared" si="12"/>
        <v>29.8</v>
      </c>
      <c r="I107">
        <v>1</v>
      </c>
      <c r="J107" s="1">
        <f>splits[[#This Row],[Elapsed Time]]+J106</f>
        <v>0.27503472222222219</v>
      </c>
      <c r="K107" s="3"/>
      <c r="L107" s="1"/>
      <c r="N107">
        <v>17.807099999999998</v>
      </c>
      <c r="O107">
        <v>83.208539999999999</v>
      </c>
      <c r="P107">
        <v>51.9</v>
      </c>
      <c r="Q107">
        <v>2.4929999999999999</v>
      </c>
      <c r="AG107" s="12">
        <v>103</v>
      </c>
      <c r="AH107" s="31"/>
      <c r="AI107" s="32"/>
      <c r="AJ107" s="32"/>
      <c r="AK107" s="32"/>
      <c r="AM107" s="11"/>
      <c r="AP107" s="12">
        <v>103</v>
      </c>
      <c r="AQ107" s="56">
        <f t="shared" si="15"/>
        <v>3.1365740740740742E-3</v>
      </c>
      <c r="AR107" s="56" t="e">
        <f t="shared" ca="1" si="18"/>
        <v>#N/A</v>
      </c>
      <c r="AS107" s="56" t="e">
        <f t="shared" ca="1" si="18"/>
        <v>#N/A</v>
      </c>
      <c r="AT107" s="56" t="e">
        <f t="shared" ca="1" si="18"/>
        <v>#N/A</v>
      </c>
      <c r="AV107" s="56">
        <f t="shared" si="17"/>
        <v>3.1365740740740742E-3</v>
      </c>
      <c r="AX107" s="56" t="str">
        <f t="shared" ca="1" si="13"/>
        <v/>
      </c>
      <c r="AY107" s="56" t="str">
        <f t="shared" ca="1" si="14"/>
        <v/>
      </c>
    </row>
    <row r="108" spans="3:51" x14ac:dyDescent="0.25">
      <c r="C108">
        <v>106</v>
      </c>
      <c r="D108" t="s">
        <v>115</v>
      </c>
      <c r="E108">
        <v>106</v>
      </c>
      <c r="F108" s="3">
        <v>16.399999999999999</v>
      </c>
      <c r="G108" s="1">
        <v>2.5231481481481481E-3</v>
      </c>
      <c r="H108">
        <f t="shared" si="12"/>
        <v>32.5</v>
      </c>
      <c r="I108">
        <v>1</v>
      </c>
      <c r="J108" s="1">
        <f>splits[[#This Row],[Elapsed Time]]+J107</f>
        <v>0.27755787037037033</v>
      </c>
      <c r="K108" s="3"/>
      <c r="L108" s="1"/>
      <c r="N108">
        <v>17.807829999999999</v>
      </c>
      <c r="O108">
        <v>83.208359999999999</v>
      </c>
      <c r="P108">
        <v>54</v>
      </c>
      <c r="Q108">
        <v>2.577</v>
      </c>
      <c r="AG108" s="12">
        <v>104</v>
      </c>
      <c r="AH108" s="31"/>
      <c r="AI108" s="32"/>
      <c r="AJ108" s="32"/>
      <c r="AK108" s="32"/>
      <c r="AM108" s="11"/>
      <c r="AP108" s="12">
        <v>104</v>
      </c>
      <c r="AQ108" s="56">
        <f t="shared" si="15"/>
        <v>3.8310185185185183E-3</v>
      </c>
      <c r="AR108" s="56" t="e">
        <f t="shared" ca="1" si="18"/>
        <v>#N/A</v>
      </c>
      <c r="AS108" s="56" t="e">
        <f t="shared" ca="1" si="18"/>
        <v>#N/A</v>
      </c>
      <c r="AT108" s="56" t="e">
        <f t="shared" ca="1" si="18"/>
        <v>#N/A</v>
      </c>
      <c r="AV108" s="56">
        <f t="shared" si="17"/>
        <v>3.8310185185185183E-3</v>
      </c>
      <c r="AX108" s="56" t="str">
        <f t="shared" ca="1" si="13"/>
        <v/>
      </c>
      <c r="AY108" s="56" t="str">
        <f t="shared" ca="1" si="14"/>
        <v/>
      </c>
    </row>
    <row r="109" spans="3:51" x14ac:dyDescent="0.25">
      <c r="C109">
        <v>107</v>
      </c>
      <c r="D109" t="s">
        <v>116</v>
      </c>
      <c r="E109">
        <v>107</v>
      </c>
      <c r="F109" s="3">
        <v>12</v>
      </c>
      <c r="G109" s="1">
        <v>3.4606481481481485E-3</v>
      </c>
      <c r="H109">
        <f t="shared" si="12"/>
        <v>40.1</v>
      </c>
      <c r="I109">
        <v>1</v>
      </c>
      <c r="J109" s="1">
        <f>splits[[#This Row],[Elapsed Time]]+J108</f>
        <v>0.2810185185185185</v>
      </c>
      <c r="K109" s="3"/>
      <c r="L109" s="1"/>
      <c r="N109">
        <v>17.808199999999999</v>
      </c>
      <c r="O109">
        <v>83.208259999999996</v>
      </c>
      <c r="P109">
        <v>54.8</v>
      </c>
      <c r="Q109">
        <v>2.6190000000000002</v>
      </c>
      <c r="AG109" s="12">
        <v>105</v>
      </c>
      <c r="AH109" s="31"/>
      <c r="AI109" s="32"/>
      <c r="AJ109" s="32"/>
      <c r="AK109" s="32"/>
      <c r="AM109" s="11"/>
      <c r="AP109" s="12">
        <v>105</v>
      </c>
      <c r="AQ109" s="56">
        <f t="shared" si="15"/>
        <v>2.9745370370370373E-3</v>
      </c>
      <c r="AR109" s="56" t="e">
        <f t="shared" ca="1" si="18"/>
        <v>#N/A</v>
      </c>
      <c r="AS109" s="56" t="e">
        <f t="shared" ca="1" si="18"/>
        <v>#N/A</v>
      </c>
      <c r="AT109" s="56" t="e">
        <f t="shared" ca="1" si="18"/>
        <v>#N/A</v>
      </c>
      <c r="AV109" s="56">
        <f t="shared" si="17"/>
        <v>2.9745370370370373E-3</v>
      </c>
      <c r="AX109" s="56" t="str">
        <f t="shared" ca="1" si="13"/>
        <v/>
      </c>
      <c r="AY109" s="56" t="str">
        <f t="shared" ca="1" si="14"/>
        <v/>
      </c>
    </row>
    <row r="110" spans="3:51" x14ac:dyDescent="0.25">
      <c r="C110">
        <v>108</v>
      </c>
      <c r="D110" t="s">
        <v>117</v>
      </c>
      <c r="E110">
        <v>108</v>
      </c>
      <c r="F110" s="3">
        <v>10.8</v>
      </c>
      <c r="G110" s="1">
        <v>3.8425925925925923E-3</v>
      </c>
      <c r="H110">
        <f t="shared" si="12"/>
        <v>57.5</v>
      </c>
      <c r="I110">
        <v>1</v>
      </c>
      <c r="J110" s="1">
        <f>splits[[#This Row],[Elapsed Time]]+J109</f>
        <v>0.28486111111111112</v>
      </c>
      <c r="K110" s="3"/>
      <c r="L110" s="1"/>
      <c r="N110">
        <v>17.80836</v>
      </c>
      <c r="O110">
        <v>83.208219999999997</v>
      </c>
      <c r="P110">
        <v>55</v>
      </c>
      <c r="Q110">
        <v>2.637</v>
      </c>
      <c r="AG110" s="12">
        <v>106</v>
      </c>
      <c r="AH110" s="31"/>
      <c r="AI110" s="32"/>
      <c r="AJ110" s="32"/>
      <c r="AK110" s="32"/>
      <c r="AM110" s="11"/>
      <c r="AP110" s="12">
        <v>106</v>
      </c>
      <c r="AQ110" s="56">
        <f t="shared" si="15"/>
        <v>2.5231481481481481E-3</v>
      </c>
      <c r="AR110" s="56" t="e">
        <f t="shared" ca="1" si="18"/>
        <v>#N/A</v>
      </c>
      <c r="AS110" s="56" t="e">
        <f t="shared" ca="1" si="18"/>
        <v>#N/A</v>
      </c>
      <c r="AT110" s="56" t="e">
        <f t="shared" ca="1" si="18"/>
        <v>#N/A</v>
      </c>
      <c r="AV110" s="56">
        <f t="shared" si="17"/>
        <v>2.5231481481481481E-3</v>
      </c>
      <c r="AX110" s="56" t="str">
        <f t="shared" ca="1" si="13"/>
        <v/>
      </c>
      <c r="AY110" s="56" t="str">
        <f t="shared" ca="1" si="14"/>
        <v/>
      </c>
    </row>
    <row r="111" spans="3:51" x14ac:dyDescent="0.25">
      <c r="C111">
        <v>109</v>
      </c>
      <c r="D111" t="s">
        <v>118</v>
      </c>
      <c r="E111">
        <v>109</v>
      </c>
      <c r="F111" s="3">
        <v>10.6</v>
      </c>
      <c r="G111" s="1">
        <v>3.9004629629629632E-3</v>
      </c>
      <c r="H111">
        <f t="shared" si="12"/>
        <v>90.6</v>
      </c>
      <c r="I111">
        <v>1</v>
      </c>
      <c r="J111" s="1">
        <f>splits[[#This Row],[Elapsed Time]]+J110</f>
        <v>0.2887615740740741</v>
      </c>
      <c r="K111" s="3"/>
      <c r="L111" s="1"/>
      <c r="N111">
        <v>17.809159999999999</v>
      </c>
      <c r="O111">
        <v>83.208010000000002</v>
      </c>
      <c r="P111">
        <v>56.3</v>
      </c>
      <c r="Q111">
        <v>2.7290000000000001</v>
      </c>
      <c r="AG111" s="12">
        <v>107</v>
      </c>
      <c r="AH111" s="31"/>
      <c r="AI111" s="32"/>
      <c r="AJ111" s="32"/>
      <c r="AK111" s="32"/>
      <c r="AM111" s="11"/>
      <c r="AP111" s="12">
        <v>107</v>
      </c>
      <c r="AQ111" s="56">
        <f t="shared" si="15"/>
        <v>3.4606481481481485E-3</v>
      </c>
      <c r="AR111" s="56" t="e">
        <f t="shared" ca="1" si="18"/>
        <v>#N/A</v>
      </c>
      <c r="AS111" s="56" t="e">
        <f t="shared" ca="1" si="18"/>
        <v>#N/A</v>
      </c>
      <c r="AT111" s="56" t="e">
        <f t="shared" ca="1" si="18"/>
        <v>#N/A</v>
      </c>
      <c r="AV111" s="56">
        <f t="shared" si="17"/>
        <v>3.4606481481481485E-3</v>
      </c>
      <c r="AX111" s="56" t="str">
        <f t="shared" ca="1" si="13"/>
        <v/>
      </c>
      <c r="AY111" s="56" t="str">
        <f t="shared" ca="1" si="14"/>
        <v/>
      </c>
    </row>
    <row r="112" spans="3:51" x14ac:dyDescent="0.25">
      <c r="C112">
        <v>110</v>
      </c>
      <c r="D112" t="s">
        <v>119</v>
      </c>
      <c r="E112">
        <v>110</v>
      </c>
      <c r="F112" s="3">
        <v>11.9</v>
      </c>
      <c r="G112" s="1">
        <v>3.4606481481481485E-3</v>
      </c>
      <c r="H112">
        <f t="shared" si="12"/>
        <v>74.2</v>
      </c>
      <c r="I112">
        <v>1</v>
      </c>
      <c r="J112" s="1">
        <f>splits[[#This Row],[Elapsed Time]]+J111</f>
        <v>0.29222222222222227</v>
      </c>
      <c r="K112" s="3"/>
      <c r="L112" s="1"/>
      <c r="N112">
        <v>17.809270000000001</v>
      </c>
      <c r="O112">
        <v>83.207980000000006</v>
      </c>
      <c r="P112">
        <v>56.5</v>
      </c>
      <c r="Q112">
        <v>2.742</v>
      </c>
      <c r="AG112" s="12">
        <v>108</v>
      </c>
      <c r="AH112" s="31"/>
      <c r="AI112" s="32"/>
      <c r="AJ112" s="32"/>
      <c r="AK112" s="32"/>
      <c r="AM112" s="11"/>
      <c r="AP112" s="12">
        <v>108</v>
      </c>
      <c r="AQ112" s="56">
        <f t="shared" si="15"/>
        <v>3.8425925925925923E-3</v>
      </c>
      <c r="AR112" s="56" t="e">
        <f t="shared" ca="1" si="18"/>
        <v>#N/A</v>
      </c>
      <c r="AS112" s="56" t="e">
        <f t="shared" ca="1" si="18"/>
        <v>#N/A</v>
      </c>
      <c r="AT112" s="56" t="e">
        <f t="shared" ca="1" si="18"/>
        <v>#N/A</v>
      </c>
      <c r="AV112" s="56">
        <f t="shared" si="17"/>
        <v>3.8425925925925923E-3</v>
      </c>
      <c r="AX112" s="56" t="str">
        <f t="shared" ca="1" si="13"/>
        <v/>
      </c>
      <c r="AY112" s="56" t="str">
        <f t="shared" ca="1" si="14"/>
        <v/>
      </c>
    </row>
    <row r="113" spans="3:51" x14ac:dyDescent="0.25">
      <c r="C113">
        <v>111</v>
      </c>
      <c r="D113" t="s">
        <v>120</v>
      </c>
      <c r="E113">
        <v>111</v>
      </c>
      <c r="F113" s="3">
        <v>12.2</v>
      </c>
      <c r="G113" s="1">
        <v>3.414351851851852E-3</v>
      </c>
      <c r="H113">
        <f t="shared" si="12"/>
        <v>77.400000000000006</v>
      </c>
      <c r="I113">
        <v>1</v>
      </c>
      <c r="J113" s="1">
        <f>splits[[#This Row],[Elapsed Time]]+J112</f>
        <v>0.29563657407407412</v>
      </c>
      <c r="K113" s="3"/>
      <c r="L113" s="1"/>
      <c r="N113">
        <v>17.809889999999999</v>
      </c>
      <c r="O113">
        <v>83.207819999999998</v>
      </c>
      <c r="P113">
        <v>57.5</v>
      </c>
      <c r="Q113">
        <v>2.8130000000000002</v>
      </c>
      <c r="AG113" s="12">
        <v>109</v>
      </c>
      <c r="AH113" s="31"/>
      <c r="AI113" s="32"/>
      <c r="AJ113" s="32"/>
      <c r="AK113" s="32"/>
      <c r="AM113" s="11"/>
      <c r="AP113" s="12">
        <v>109</v>
      </c>
      <c r="AQ113" s="56">
        <f t="shared" si="15"/>
        <v>3.9004629629629632E-3</v>
      </c>
      <c r="AR113" s="56" t="e">
        <f t="shared" ca="1" si="18"/>
        <v>#N/A</v>
      </c>
      <c r="AS113" s="56" t="e">
        <f t="shared" ca="1" si="18"/>
        <v>#N/A</v>
      </c>
      <c r="AT113" s="56" t="e">
        <f t="shared" ca="1" si="18"/>
        <v>#N/A</v>
      </c>
      <c r="AV113" s="56">
        <f t="shared" si="17"/>
        <v>3.9004629629629632E-3</v>
      </c>
      <c r="AX113" s="56" t="str">
        <f t="shared" ca="1" si="13"/>
        <v/>
      </c>
      <c r="AY113" s="56" t="str">
        <f t="shared" ca="1" si="14"/>
        <v/>
      </c>
    </row>
    <row r="114" spans="3:51" x14ac:dyDescent="0.25">
      <c r="C114">
        <v>112</v>
      </c>
      <c r="D114" t="s">
        <v>121</v>
      </c>
      <c r="E114">
        <v>112</v>
      </c>
      <c r="F114" s="3">
        <v>21.7</v>
      </c>
      <c r="G114" s="1">
        <v>1.9097222222222222E-3</v>
      </c>
      <c r="H114">
        <f t="shared" si="12"/>
        <v>48.6</v>
      </c>
      <c r="I114">
        <v>1</v>
      </c>
      <c r="J114" s="1">
        <f>splits[[#This Row],[Elapsed Time]]+J113</f>
        <v>0.29754629629629636</v>
      </c>
      <c r="K114" s="3"/>
      <c r="L114" s="1"/>
      <c r="N114">
        <v>17.810110000000002</v>
      </c>
      <c r="O114">
        <v>83.207750000000004</v>
      </c>
      <c r="P114">
        <v>57.9</v>
      </c>
      <c r="Q114">
        <v>2.839</v>
      </c>
      <c r="AG114" s="12">
        <v>110</v>
      </c>
      <c r="AH114" s="31"/>
      <c r="AI114" s="32"/>
      <c r="AJ114" s="32"/>
      <c r="AK114" s="32"/>
      <c r="AM114" s="11"/>
      <c r="AP114" s="12">
        <v>110</v>
      </c>
      <c r="AQ114" s="56">
        <f t="shared" si="15"/>
        <v>3.4606481481481485E-3</v>
      </c>
      <c r="AR114" s="56" t="e">
        <f t="shared" ca="1" si="18"/>
        <v>#N/A</v>
      </c>
      <c r="AS114" s="56" t="e">
        <f t="shared" ca="1" si="18"/>
        <v>#N/A</v>
      </c>
      <c r="AT114" s="56" t="e">
        <f t="shared" ca="1" si="18"/>
        <v>#N/A</v>
      </c>
      <c r="AV114" s="56">
        <f t="shared" si="17"/>
        <v>3.4606481481481485E-3</v>
      </c>
      <c r="AX114" s="56" t="str">
        <f t="shared" ca="1" si="13"/>
        <v/>
      </c>
      <c r="AY114" s="56" t="str">
        <f t="shared" ca="1" si="14"/>
        <v/>
      </c>
    </row>
    <row r="115" spans="3:51" x14ac:dyDescent="0.25">
      <c r="C115">
        <v>113</v>
      </c>
      <c r="D115" t="s">
        <v>122</v>
      </c>
      <c r="E115">
        <v>113</v>
      </c>
      <c r="F115" s="3">
        <v>17.2</v>
      </c>
      <c r="G115" s="1">
        <v>2.4074074074074076E-3</v>
      </c>
      <c r="H115">
        <f t="shared" si="12"/>
        <v>45.1</v>
      </c>
      <c r="I115">
        <v>1</v>
      </c>
      <c r="J115" s="1">
        <f>splits[[#This Row],[Elapsed Time]]+J114</f>
        <v>0.29995370370370378</v>
      </c>
      <c r="K115" s="3"/>
      <c r="L115" s="1"/>
      <c r="N115">
        <v>17.810369999999999</v>
      </c>
      <c r="O115">
        <v>83.207679999999996</v>
      </c>
      <c r="P115">
        <v>57.9</v>
      </c>
      <c r="Q115">
        <v>2.8679999999999999</v>
      </c>
      <c r="AG115" s="12">
        <v>111</v>
      </c>
      <c r="AH115" s="31"/>
      <c r="AI115" s="32"/>
      <c r="AJ115" s="32"/>
      <c r="AK115" s="32"/>
      <c r="AM115" s="11"/>
      <c r="AP115" s="12">
        <v>111</v>
      </c>
      <c r="AQ115" s="56">
        <f t="shared" si="15"/>
        <v>3.414351851851852E-3</v>
      </c>
      <c r="AR115" s="56" t="e">
        <f t="shared" ca="1" si="18"/>
        <v>#N/A</v>
      </c>
      <c r="AS115" s="56" t="e">
        <f t="shared" ca="1" si="18"/>
        <v>#N/A</v>
      </c>
      <c r="AT115" s="56" t="e">
        <f t="shared" ca="1" si="18"/>
        <v>#N/A</v>
      </c>
      <c r="AV115" s="56">
        <f t="shared" si="17"/>
        <v>3.414351851851852E-3</v>
      </c>
      <c r="AX115" s="56" t="str">
        <f t="shared" ca="1" si="13"/>
        <v/>
      </c>
      <c r="AY115" s="56" t="str">
        <f t="shared" ca="1" si="14"/>
        <v/>
      </c>
    </row>
    <row r="116" spans="3:51" x14ac:dyDescent="0.25">
      <c r="C116">
        <v>114</v>
      </c>
      <c r="D116" t="s">
        <v>123</v>
      </c>
      <c r="E116">
        <v>114</v>
      </c>
      <c r="F116" s="3">
        <v>15.3</v>
      </c>
      <c r="G116" s="1">
        <v>2.685185185185185E-3</v>
      </c>
      <c r="H116">
        <f t="shared" si="12"/>
        <v>49.5</v>
      </c>
      <c r="I116">
        <v>1</v>
      </c>
      <c r="J116" s="1">
        <f>splits[[#This Row],[Elapsed Time]]+J115</f>
        <v>0.30263888888888896</v>
      </c>
      <c r="K116" s="3"/>
      <c r="L116" s="1"/>
      <c r="N116">
        <v>17.811620000000001</v>
      </c>
      <c r="O116">
        <v>83.207350000000005</v>
      </c>
      <c r="P116">
        <v>55.5</v>
      </c>
      <c r="Q116">
        <v>3.012</v>
      </c>
      <c r="AG116" s="12">
        <v>112</v>
      </c>
      <c r="AH116" s="31"/>
      <c r="AI116" s="32"/>
      <c r="AJ116" s="32"/>
      <c r="AK116" s="32"/>
      <c r="AM116" s="11"/>
      <c r="AP116" s="12">
        <v>112</v>
      </c>
      <c r="AQ116" s="56">
        <f t="shared" si="15"/>
        <v>1.9097222222222222E-3</v>
      </c>
      <c r="AR116" s="56" t="e">
        <f t="shared" ca="1" si="18"/>
        <v>#N/A</v>
      </c>
      <c r="AS116" s="56" t="e">
        <f t="shared" ca="1" si="18"/>
        <v>#N/A</v>
      </c>
      <c r="AT116" s="56" t="e">
        <f t="shared" ca="1" si="18"/>
        <v>#N/A</v>
      </c>
      <c r="AV116" s="56">
        <f t="shared" si="17"/>
        <v>1.9097222222222222E-3</v>
      </c>
      <c r="AX116" s="56" t="str">
        <f t="shared" ca="1" si="13"/>
        <v/>
      </c>
      <c r="AY116" s="56" t="str">
        <f t="shared" ca="1" si="14"/>
        <v/>
      </c>
    </row>
    <row r="117" spans="3:51" x14ac:dyDescent="0.25">
      <c r="C117">
        <v>115</v>
      </c>
      <c r="D117" t="s">
        <v>124</v>
      </c>
      <c r="E117">
        <v>115</v>
      </c>
      <c r="F117" s="3">
        <v>13.6</v>
      </c>
      <c r="G117" s="1">
        <v>3.0671296296296297E-3</v>
      </c>
      <c r="H117">
        <f t="shared" si="12"/>
        <v>49.4</v>
      </c>
      <c r="I117">
        <v>1</v>
      </c>
      <c r="J117" s="1">
        <f>splits[[#This Row],[Elapsed Time]]+J116</f>
        <v>0.30570601851851859</v>
      </c>
      <c r="K117" s="3"/>
      <c r="L117" s="1"/>
      <c r="N117">
        <v>17.812000000000001</v>
      </c>
      <c r="O117">
        <v>83.207260000000005</v>
      </c>
      <c r="P117">
        <v>55.1</v>
      </c>
      <c r="Q117">
        <v>3.0550000000000002</v>
      </c>
      <c r="AG117" s="12">
        <v>113</v>
      </c>
      <c r="AH117" s="31"/>
      <c r="AI117" s="32"/>
      <c r="AJ117" s="32"/>
      <c r="AK117" s="32"/>
      <c r="AM117" s="11"/>
      <c r="AP117" s="12">
        <v>113</v>
      </c>
      <c r="AQ117" s="56">
        <f t="shared" si="15"/>
        <v>2.4074074074074076E-3</v>
      </c>
      <c r="AR117" s="56" t="e">
        <f t="shared" ca="1" si="18"/>
        <v>#N/A</v>
      </c>
      <c r="AS117" s="56" t="e">
        <f t="shared" ca="1" si="18"/>
        <v>#N/A</v>
      </c>
      <c r="AT117" s="56" t="e">
        <f t="shared" ca="1" si="18"/>
        <v>#N/A</v>
      </c>
      <c r="AV117" s="56">
        <f t="shared" si="17"/>
        <v>2.4074074074074076E-3</v>
      </c>
      <c r="AX117" s="56" t="str">
        <f t="shared" ca="1" si="13"/>
        <v/>
      </c>
      <c r="AY117" s="56" t="str">
        <f t="shared" ca="1" si="14"/>
        <v/>
      </c>
    </row>
    <row r="118" spans="3:51" x14ac:dyDescent="0.25">
      <c r="C118">
        <v>116</v>
      </c>
      <c r="D118" t="s">
        <v>125</v>
      </c>
      <c r="E118">
        <v>116</v>
      </c>
      <c r="F118" s="3">
        <v>10.8</v>
      </c>
      <c r="G118" s="1">
        <v>3.8310185185185183E-3</v>
      </c>
      <c r="H118">
        <f t="shared" si="12"/>
        <v>49.9</v>
      </c>
      <c r="I118">
        <v>1</v>
      </c>
      <c r="J118" s="1">
        <f>splits[[#This Row],[Elapsed Time]]+J117</f>
        <v>0.30953703703703711</v>
      </c>
      <c r="K118" s="3"/>
      <c r="L118" s="1"/>
      <c r="N118">
        <v>17.813300000000002</v>
      </c>
      <c r="O118">
        <v>83.206950000000006</v>
      </c>
      <c r="P118">
        <v>52.2</v>
      </c>
      <c r="Q118">
        <v>3.2040000000000002</v>
      </c>
      <c r="AG118" s="12">
        <v>114</v>
      </c>
      <c r="AH118" s="31"/>
      <c r="AI118" s="32"/>
      <c r="AJ118" s="32"/>
      <c r="AK118" s="32"/>
      <c r="AM118" s="11"/>
      <c r="AP118" s="12">
        <v>114</v>
      </c>
      <c r="AQ118" s="56">
        <f t="shared" si="15"/>
        <v>2.685185185185185E-3</v>
      </c>
      <c r="AR118" s="56" t="e">
        <f t="shared" ca="1" si="18"/>
        <v>#N/A</v>
      </c>
      <c r="AS118" s="56" t="e">
        <f t="shared" ca="1" si="18"/>
        <v>#N/A</v>
      </c>
      <c r="AT118" s="56" t="e">
        <f t="shared" ca="1" si="18"/>
        <v>#N/A</v>
      </c>
      <c r="AV118" s="56">
        <f t="shared" si="17"/>
        <v>2.685185185185185E-3</v>
      </c>
      <c r="AX118" s="56" t="str">
        <f t="shared" ca="1" si="13"/>
        <v/>
      </c>
      <c r="AY118" s="56" t="str">
        <f t="shared" ca="1" si="14"/>
        <v/>
      </c>
    </row>
    <row r="119" spans="3:51" x14ac:dyDescent="0.25">
      <c r="C119">
        <v>117</v>
      </c>
      <c r="D119" t="s">
        <v>126</v>
      </c>
      <c r="E119">
        <v>117</v>
      </c>
      <c r="F119" s="3">
        <v>16.399999999999999</v>
      </c>
      <c r="G119" s="1">
        <v>2.5231481481481481E-3</v>
      </c>
      <c r="H119">
        <f t="shared" si="12"/>
        <v>37.200000000000003</v>
      </c>
      <c r="I119">
        <v>1</v>
      </c>
      <c r="J119" s="1">
        <f>splits[[#This Row],[Elapsed Time]]+J118</f>
        <v>0.31206018518518525</v>
      </c>
      <c r="K119" s="3"/>
      <c r="L119" s="1"/>
      <c r="N119">
        <v>17.813890000000001</v>
      </c>
      <c r="O119">
        <v>83.206810000000004</v>
      </c>
      <c r="P119">
        <v>50.3</v>
      </c>
      <c r="Q119">
        <v>3.2709999999999999</v>
      </c>
      <c r="AG119" s="12">
        <v>115</v>
      </c>
      <c r="AH119" s="31"/>
      <c r="AI119" s="32"/>
      <c r="AJ119" s="32"/>
      <c r="AK119" s="32"/>
      <c r="AM119" s="11"/>
      <c r="AP119" s="12">
        <v>115</v>
      </c>
      <c r="AQ119" s="56">
        <f t="shared" si="15"/>
        <v>3.0671296296296297E-3</v>
      </c>
      <c r="AR119" s="56" t="e">
        <f t="shared" ca="1" si="18"/>
        <v>#N/A</v>
      </c>
      <c r="AS119" s="56" t="e">
        <f t="shared" ca="1" si="18"/>
        <v>#N/A</v>
      </c>
      <c r="AT119" s="56" t="e">
        <f t="shared" ca="1" si="18"/>
        <v>#N/A</v>
      </c>
      <c r="AV119" s="56">
        <f t="shared" si="17"/>
        <v>3.0671296296296297E-3</v>
      </c>
      <c r="AX119" s="56" t="str">
        <f t="shared" ca="1" si="13"/>
        <v/>
      </c>
      <c r="AY119" s="56" t="str">
        <f t="shared" ca="1" si="14"/>
        <v/>
      </c>
    </row>
    <row r="120" spans="3:51" x14ac:dyDescent="0.25">
      <c r="C120">
        <v>118</v>
      </c>
      <c r="D120" t="s">
        <v>127</v>
      </c>
      <c r="E120">
        <v>118</v>
      </c>
      <c r="F120" s="3">
        <v>12.2</v>
      </c>
      <c r="G120" s="1">
        <v>3.414351851851852E-3</v>
      </c>
      <c r="H120">
        <f t="shared" si="12"/>
        <v>36.9</v>
      </c>
      <c r="I120">
        <v>1</v>
      </c>
      <c r="J120" s="1">
        <f>splits[[#This Row],[Elapsed Time]]+J119</f>
        <v>0.31547453703703709</v>
      </c>
      <c r="K120" s="3"/>
      <c r="L120" s="1"/>
      <c r="N120">
        <v>17.81446</v>
      </c>
      <c r="O120">
        <v>83.206699999999998</v>
      </c>
      <c r="P120">
        <v>49.2</v>
      </c>
      <c r="Q120">
        <v>3.3359999999999999</v>
      </c>
      <c r="AG120" s="12">
        <v>116</v>
      </c>
      <c r="AH120" s="31"/>
      <c r="AI120" s="32"/>
      <c r="AJ120" s="32"/>
      <c r="AK120" s="32"/>
      <c r="AM120" s="11"/>
      <c r="AP120" s="12">
        <v>116</v>
      </c>
      <c r="AQ120" s="56">
        <f t="shared" si="15"/>
        <v>3.8310185185185183E-3</v>
      </c>
      <c r="AR120" s="56" t="e">
        <f t="shared" ca="1" si="18"/>
        <v>#N/A</v>
      </c>
      <c r="AS120" s="56" t="e">
        <f t="shared" ca="1" si="18"/>
        <v>#N/A</v>
      </c>
      <c r="AT120" s="56" t="e">
        <f t="shared" ca="1" si="18"/>
        <v>#N/A</v>
      </c>
      <c r="AV120" s="56">
        <f t="shared" si="17"/>
        <v>3.8310185185185183E-3</v>
      </c>
      <c r="AX120" s="56" t="str">
        <f t="shared" ca="1" si="13"/>
        <v/>
      </c>
      <c r="AY120" s="56" t="str">
        <f t="shared" ca="1" si="14"/>
        <v/>
      </c>
    </row>
    <row r="121" spans="3:51" x14ac:dyDescent="0.25">
      <c r="C121">
        <v>119</v>
      </c>
      <c r="D121" t="s">
        <v>128</v>
      </c>
      <c r="E121">
        <v>1</v>
      </c>
      <c r="F121" s="3">
        <v>15.8</v>
      </c>
      <c r="G121" s="1">
        <v>2.615740740740741E-3</v>
      </c>
      <c r="H121">
        <f t="shared" si="12"/>
        <v>35.700000000000003</v>
      </c>
      <c r="I121">
        <v>2</v>
      </c>
      <c r="J121" s="1">
        <f>splits[[#This Row],[Elapsed Time]]+J120</f>
        <v>0.31809027777777782</v>
      </c>
      <c r="K121" s="3"/>
      <c r="L121" s="1"/>
      <c r="N121">
        <v>17.814969999999999</v>
      </c>
      <c r="O121">
        <v>83.206599999999995</v>
      </c>
      <c r="P121">
        <v>49.4</v>
      </c>
      <c r="Q121">
        <v>3.3929999999999998</v>
      </c>
      <c r="AG121" s="12">
        <v>117</v>
      </c>
      <c r="AH121" s="31"/>
      <c r="AI121" s="32"/>
      <c r="AJ121" s="32"/>
      <c r="AK121" s="32"/>
      <c r="AM121" s="11"/>
      <c r="AP121" s="12">
        <v>117</v>
      </c>
      <c r="AQ121" s="56">
        <f t="shared" si="15"/>
        <v>2.5231481481481481E-3</v>
      </c>
      <c r="AR121" s="56" t="e">
        <f t="shared" ca="1" si="18"/>
        <v>#N/A</v>
      </c>
      <c r="AS121" s="56" t="e">
        <f t="shared" ca="1" si="18"/>
        <v>#N/A</v>
      </c>
      <c r="AT121" s="56" t="e">
        <f t="shared" ca="1" si="18"/>
        <v>#N/A</v>
      </c>
      <c r="AV121" s="56">
        <f t="shared" si="17"/>
        <v>2.5231481481481481E-3</v>
      </c>
      <c r="AX121" s="56" t="str">
        <f t="shared" ca="1" si="13"/>
        <v/>
      </c>
      <c r="AY121" s="56" t="str">
        <f t="shared" ca="1" si="14"/>
        <v/>
      </c>
    </row>
    <row r="122" spans="3:51" x14ac:dyDescent="0.25">
      <c r="C122">
        <v>120</v>
      </c>
      <c r="D122" t="s">
        <v>129</v>
      </c>
      <c r="E122">
        <v>2</v>
      </c>
      <c r="F122" s="3">
        <v>16.3</v>
      </c>
      <c r="G122" s="1">
        <v>2.5462962962962961E-3</v>
      </c>
      <c r="H122">
        <f t="shared" si="12"/>
        <v>44.8</v>
      </c>
      <c r="I122">
        <v>2</v>
      </c>
      <c r="J122" s="1">
        <f>splits[[#This Row],[Elapsed Time]]+J121</f>
        <v>0.32063657407407409</v>
      </c>
      <c r="K122" s="3"/>
      <c r="L122" s="1"/>
      <c r="N122">
        <v>17.815480000000001</v>
      </c>
      <c r="O122">
        <v>83.206509999999994</v>
      </c>
      <c r="P122">
        <v>48.1</v>
      </c>
      <c r="Q122">
        <v>3.4510000000000001</v>
      </c>
      <c r="AG122" s="12">
        <v>118</v>
      </c>
      <c r="AH122" s="31"/>
      <c r="AI122" s="32"/>
      <c r="AJ122" s="32"/>
      <c r="AK122" s="32"/>
      <c r="AM122" s="11"/>
      <c r="AP122" s="12">
        <v>118</v>
      </c>
      <c r="AQ122" s="56">
        <f t="shared" si="15"/>
        <v>3.414351851851852E-3</v>
      </c>
      <c r="AR122" s="56" t="e">
        <f t="shared" ca="1" si="18"/>
        <v>#N/A</v>
      </c>
      <c r="AS122" s="56" t="e">
        <f t="shared" ca="1" si="18"/>
        <v>#N/A</v>
      </c>
      <c r="AT122" s="56" t="e">
        <f t="shared" ca="1" si="18"/>
        <v>#N/A</v>
      </c>
      <c r="AV122" s="56">
        <f t="shared" si="17"/>
        <v>3.414351851851852E-3</v>
      </c>
      <c r="AX122" s="56" t="str">
        <f t="shared" ca="1" si="13"/>
        <v/>
      </c>
      <c r="AY122" s="56" t="str">
        <f t="shared" ca="1" si="14"/>
        <v/>
      </c>
    </row>
    <row r="123" spans="3:51" x14ac:dyDescent="0.25">
      <c r="C123">
        <v>121</v>
      </c>
      <c r="D123" t="s">
        <v>130</v>
      </c>
      <c r="E123">
        <v>3</v>
      </c>
      <c r="F123" s="3">
        <v>22.3</v>
      </c>
      <c r="G123" s="1">
        <v>1.8518518518518517E-3</v>
      </c>
      <c r="H123">
        <f t="shared" si="12"/>
        <v>74.400000000000006</v>
      </c>
      <c r="I123">
        <v>2</v>
      </c>
      <c r="J123" s="1">
        <f>splits[[#This Row],[Elapsed Time]]+J122</f>
        <v>0.32248842592592591</v>
      </c>
      <c r="K123" s="3"/>
      <c r="L123" s="1"/>
      <c r="N123">
        <v>17.815899999999999</v>
      </c>
      <c r="O123">
        <v>83.206450000000004</v>
      </c>
      <c r="P123">
        <v>47.1</v>
      </c>
      <c r="Q123">
        <v>3.4980000000000002</v>
      </c>
      <c r="AG123" s="12">
        <v>119</v>
      </c>
      <c r="AH123" s="31"/>
      <c r="AI123" s="32"/>
      <c r="AJ123" s="32"/>
      <c r="AK123" s="32"/>
      <c r="AM123" s="11"/>
      <c r="AP123" s="12">
        <v>119</v>
      </c>
      <c r="AQ123" s="56">
        <f t="shared" si="15"/>
        <v>2.615740740740741E-3</v>
      </c>
      <c r="AR123" s="56" t="e">
        <f t="shared" ca="1" si="18"/>
        <v>#N/A</v>
      </c>
      <c r="AS123" s="56" t="e">
        <f t="shared" ca="1" si="18"/>
        <v>#N/A</v>
      </c>
      <c r="AT123" s="56" t="e">
        <f t="shared" ca="1" si="18"/>
        <v>#N/A</v>
      </c>
      <c r="AV123" s="56">
        <f t="shared" si="17"/>
        <v>2.615740740740741E-3</v>
      </c>
      <c r="AX123" s="56" t="str">
        <f t="shared" ca="1" si="13"/>
        <v/>
      </c>
      <c r="AY123" s="56" t="str">
        <f t="shared" ca="1" si="14"/>
        <v/>
      </c>
    </row>
    <row r="124" spans="3:51" x14ac:dyDescent="0.25">
      <c r="C124">
        <v>122</v>
      </c>
      <c r="D124" t="s">
        <v>131</v>
      </c>
      <c r="E124">
        <v>4</v>
      </c>
      <c r="F124" s="3">
        <v>27.3</v>
      </c>
      <c r="G124" s="1">
        <v>1.5162037037037036E-3</v>
      </c>
      <c r="H124">
        <f t="shared" si="12"/>
        <v>48.7</v>
      </c>
      <c r="I124">
        <v>2</v>
      </c>
      <c r="J124" s="1">
        <f>splits[[#This Row],[Elapsed Time]]+J123</f>
        <v>0.32400462962962961</v>
      </c>
      <c r="K124" s="3"/>
      <c r="L124" s="1"/>
      <c r="N124">
        <v>17.816479999999999</v>
      </c>
      <c r="O124">
        <v>83.206360000000004</v>
      </c>
      <c r="P124">
        <v>46.1</v>
      </c>
      <c r="Q124">
        <v>3.5630000000000002</v>
      </c>
      <c r="AG124" s="12">
        <v>120</v>
      </c>
      <c r="AH124" s="31"/>
      <c r="AI124" s="32"/>
      <c r="AJ124" s="32"/>
      <c r="AK124" s="32"/>
      <c r="AM124" s="11"/>
      <c r="AP124" s="12">
        <v>120</v>
      </c>
      <c r="AQ124" s="56">
        <f t="shared" si="15"/>
        <v>2.5462962962962961E-3</v>
      </c>
      <c r="AR124" s="56" t="e">
        <f t="shared" ca="1" si="18"/>
        <v>#N/A</v>
      </c>
      <c r="AS124" s="56" t="e">
        <f t="shared" ca="1" si="18"/>
        <v>#N/A</v>
      </c>
      <c r="AT124" s="56" t="e">
        <f t="shared" ca="1" si="18"/>
        <v>#N/A</v>
      </c>
      <c r="AV124" s="56">
        <f t="shared" si="17"/>
        <v>2.5462962962962961E-3</v>
      </c>
      <c r="AX124" s="56" t="str">
        <f t="shared" ca="1" si="13"/>
        <v/>
      </c>
      <c r="AY124" s="56" t="str">
        <f t="shared" ca="1" si="14"/>
        <v/>
      </c>
    </row>
    <row r="125" spans="3:51" x14ac:dyDescent="0.25">
      <c r="C125">
        <v>123</v>
      </c>
      <c r="D125" t="s">
        <v>132</v>
      </c>
      <c r="E125">
        <v>5</v>
      </c>
      <c r="F125" s="3">
        <v>24.4</v>
      </c>
      <c r="G125" s="1">
        <v>1.6782407407407406E-3</v>
      </c>
      <c r="H125">
        <f t="shared" si="12"/>
        <v>45.6</v>
      </c>
      <c r="I125">
        <v>2</v>
      </c>
      <c r="J125" s="1">
        <f>splits[[#This Row],[Elapsed Time]]+J124</f>
        <v>0.32568287037037036</v>
      </c>
      <c r="K125" s="3"/>
      <c r="L125" s="1"/>
      <c r="N125">
        <v>17.81691</v>
      </c>
      <c r="O125">
        <v>83.206299999999999</v>
      </c>
      <c r="P125">
        <v>46</v>
      </c>
      <c r="Q125">
        <v>3.6120000000000001</v>
      </c>
      <c r="AG125" s="12">
        <v>121</v>
      </c>
      <c r="AH125" s="31"/>
      <c r="AI125" s="32"/>
      <c r="AJ125" s="32"/>
      <c r="AK125" s="32"/>
      <c r="AM125" s="11"/>
      <c r="AP125" s="12">
        <v>121</v>
      </c>
      <c r="AQ125" s="56">
        <f t="shared" si="15"/>
        <v>1.8518518518518517E-3</v>
      </c>
      <c r="AR125" s="56" t="e">
        <f t="shared" ca="1" si="18"/>
        <v>#N/A</v>
      </c>
      <c r="AS125" s="56" t="e">
        <f t="shared" ca="1" si="18"/>
        <v>#N/A</v>
      </c>
      <c r="AT125" s="56" t="e">
        <f t="shared" ca="1" si="18"/>
        <v>#N/A</v>
      </c>
      <c r="AV125" s="56">
        <f t="shared" si="17"/>
        <v>1.8518518518518517E-3</v>
      </c>
      <c r="AX125" s="56" t="str">
        <f t="shared" ca="1" si="13"/>
        <v/>
      </c>
      <c r="AY125" s="56" t="str">
        <f t="shared" ca="1" si="14"/>
        <v/>
      </c>
    </row>
    <row r="126" spans="3:51" x14ac:dyDescent="0.25">
      <c r="C126">
        <v>124</v>
      </c>
      <c r="D126" t="s">
        <v>133</v>
      </c>
      <c r="E126">
        <v>6</v>
      </c>
      <c r="F126" s="3">
        <v>20.7</v>
      </c>
      <c r="G126" s="1">
        <v>2.0023148148148148E-3</v>
      </c>
      <c r="H126">
        <f t="shared" si="12"/>
        <v>47.6</v>
      </c>
      <c r="I126">
        <v>2</v>
      </c>
      <c r="J126" s="1">
        <f>splits[[#This Row],[Elapsed Time]]+J125</f>
        <v>0.32768518518518519</v>
      </c>
      <c r="K126" s="3"/>
      <c r="L126" s="1"/>
      <c r="N126">
        <v>17.817060000000001</v>
      </c>
      <c r="O126">
        <v>83.206270000000004</v>
      </c>
      <c r="P126">
        <v>45.9</v>
      </c>
      <c r="Q126">
        <v>3.629</v>
      </c>
      <c r="AG126" s="12">
        <v>122</v>
      </c>
      <c r="AH126" s="31"/>
      <c r="AI126" s="32"/>
      <c r="AJ126" s="32"/>
      <c r="AK126" s="32"/>
      <c r="AM126" s="11"/>
      <c r="AP126" s="12">
        <v>122</v>
      </c>
      <c r="AQ126" s="56">
        <f t="shared" si="15"/>
        <v>1.5162037037037036E-3</v>
      </c>
      <c r="AR126" s="56" t="e">
        <f t="shared" ca="1" si="18"/>
        <v>#N/A</v>
      </c>
      <c r="AS126" s="56" t="e">
        <f t="shared" ca="1" si="18"/>
        <v>#N/A</v>
      </c>
      <c r="AT126" s="56" t="e">
        <f t="shared" ca="1" si="18"/>
        <v>#N/A</v>
      </c>
      <c r="AV126" s="56">
        <f t="shared" si="17"/>
        <v>1.5162037037037036E-3</v>
      </c>
      <c r="AX126" s="56" t="str">
        <f t="shared" ca="1" si="13"/>
        <v/>
      </c>
      <c r="AY126" s="56" t="str">
        <f t="shared" ca="1" si="14"/>
        <v/>
      </c>
    </row>
    <row r="127" spans="3:51" x14ac:dyDescent="0.25">
      <c r="C127">
        <v>125</v>
      </c>
      <c r="D127" t="s">
        <v>134</v>
      </c>
      <c r="E127">
        <v>7</v>
      </c>
      <c r="F127" s="3">
        <v>15</v>
      </c>
      <c r="G127" s="1">
        <v>2.7430555555555559E-3</v>
      </c>
      <c r="H127">
        <f t="shared" si="12"/>
        <v>58.9</v>
      </c>
      <c r="I127">
        <v>2</v>
      </c>
      <c r="J127" s="1">
        <f>splits[[#This Row],[Elapsed Time]]+J126</f>
        <v>0.33042824074074073</v>
      </c>
      <c r="K127" s="3"/>
      <c r="L127" s="1"/>
      <c r="N127">
        <v>17.817329999999998</v>
      </c>
      <c r="O127">
        <v>83.206239999999994</v>
      </c>
      <c r="P127">
        <v>45.1</v>
      </c>
      <c r="Q127">
        <v>3.6589999999999998</v>
      </c>
      <c r="AG127" s="12">
        <v>123</v>
      </c>
      <c r="AH127" s="31"/>
      <c r="AI127" s="32"/>
      <c r="AJ127" s="32"/>
      <c r="AK127" s="32"/>
      <c r="AM127" s="11"/>
      <c r="AP127" s="12">
        <v>123</v>
      </c>
      <c r="AQ127" s="56">
        <f t="shared" si="15"/>
        <v>1.6782407407407406E-3</v>
      </c>
      <c r="AR127" s="56" t="e">
        <f t="shared" ca="1" si="18"/>
        <v>#N/A</v>
      </c>
      <c r="AS127" s="56" t="e">
        <f t="shared" ca="1" si="18"/>
        <v>#N/A</v>
      </c>
      <c r="AT127" s="56" t="e">
        <f t="shared" ca="1" si="18"/>
        <v>#N/A</v>
      </c>
      <c r="AV127" s="56">
        <f t="shared" si="17"/>
        <v>1.6782407407407406E-3</v>
      </c>
      <c r="AX127" s="56" t="str">
        <f t="shared" ca="1" si="13"/>
        <v/>
      </c>
      <c r="AY127" s="56" t="str">
        <f t="shared" ca="1" si="14"/>
        <v/>
      </c>
    </row>
    <row r="128" spans="3:51" x14ac:dyDescent="0.25">
      <c r="C128">
        <v>126</v>
      </c>
      <c r="D128" t="s">
        <v>135</v>
      </c>
      <c r="E128">
        <v>8</v>
      </c>
      <c r="F128" s="3">
        <v>17.7</v>
      </c>
      <c r="G128" s="1">
        <v>2.3379629629629631E-3</v>
      </c>
      <c r="H128">
        <f t="shared" si="12"/>
        <v>83.2</v>
      </c>
      <c r="I128">
        <v>2</v>
      </c>
      <c r="J128" s="1">
        <f>splits[[#This Row],[Elapsed Time]]+J127</f>
        <v>0.33276620370370369</v>
      </c>
      <c r="K128" s="3"/>
      <c r="L128" s="1"/>
      <c r="N128">
        <v>17.817509999999999</v>
      </c>
      <c r="O128">
        <v>83.206209999999999</v>
      </c>
      <c r="P128">
        <v>44.6</v>
      </c>
      <c r="Q128">
        <v>3.6789999999999998</v>
      </c>
      <c r="AG128" s="12">
        <v>124</v>
      </c>
      <c r="AH128" s="31"/>
      <c r="AI128" s="32"/>
      <c r="AJ128" s="32"/>
      <c r="AK128" s="32"/>
      <c r="AM128" s="11"/>
      <c r="AP128" s="12">
        <v>124</v>
      </c>
      <c r="AQ128" s="56">
        <f t="shared" si="15"/>
        <v>2.0023148148148148E-3</v>
      </c>
      <c r="AR128" s="56" t="e">
        <f t="shared" ca="1" si="18"/>
        <v>#N/A</v>
      </c>
      <c r="AS128" s="56" t="e">
        <f t="shared" ca="1" si="18"/>
        <v>#N/A</v>
      </c>
      <c r="AT128" s="56" t="e">
        <f t="shared" ca="1" si="18"/>
        <v>#N/A</v>
      </c>
      <c r="AV128" s="56">
        <f t="shared" si="17"/>
        <v>2.0023148148148148E-3</v>
      </c>
      <c r="AX128" s="56" t="str">
        <f t="shared" ca="1" si="13"/>
        <v/>
      </c>
      <c r="AY128" s="56" t="str">
        <f t="shared" ca="1" si="14"/>
        <v/>
      </c>
    </row>
    <row r="129" spans="3:51" x14ac:dyDescent="0.25">
      <c r="C129">
        <v>127</v>
      </c>
      <c r="D129" t="s">
        <v>136</v>
      </c>
      <c r="E129">
        <v>9</v>
      </c>
      <c r="F129" s="3">
        <v>22.6</v>
      </c>
      <c r="G129" s="1">
        <v>1.8287037037037037E-3</v>
      </c>
      <c r="H129">
        <f t="shared" si="12"/>
        <v>83.4</v>
      </c>
      <c r="I129">
        <v>2</v>
      </c>
      <c r="J129" s="1">
        <f>splits[[#This Row],[Elapsed Time]]+J128</f>
        <v>0.33459490740740738</v>
      </c>
      <c r="K129" s="3"/>
      <c r="L129" s="1"/>
      <c r="N129">
        <v>17.81758</v>
      </c>
      <c r="O129">
        <v>83.206199999999995</v>
      </c>
      <c r="P129">
        <v>44.3</v>
      </c>
      <c r="Q129">
        <v>3.6869999999999998</v>
      </c>
      <c r="AG129" s="12">
        <v>125</v>
      </c>
      <c r="AH129" s="31"/>
      <c r="AI129" s="32"/>
      <c r="AJ129" s="32"/>
      <c r="AK129" s="32"/>
      <c r="AM129" s="11"/>
      <c r="AP129" s="12">
        <v>125</v>
      </c>
      <c r="AQ129" s="56">
        <f t="shared" si="15"/>
        <v>2.7430555555555559E-3</v>
      </c>
      <c r="AR129" s="56" t="e">
        <f t="shared" ca="1" si="18"/>
        <v>#N/A</v>
      </c>
      <c r="AS129" s="56" t="e">
        <f t="shared" ca="1" si="18"/>
        <v>#N/A</v>
      </c>
      <c r="AT129" s="56" t="e">
        <f t="shared" ca="1" si="18"/>
        <v>#N/A</v>
      </c>
      <c r="AV129" s="56">
        <f t="shared" si="17"/>
        <v>2.7430555555555559E-3</v>
      </c>
      <c r="AX129" s="56" t="str">
        <f t="shared" ca="1" si="13"/>
        <v/>
      </c>
      <c r="AY129" s="56" t="str">
        <f t="shared" ca="1" si="14"/>
        <v/>
      </c>
    </row>
    <row r="130" spans="3:51" x14ac:dyDescent="0.25">
      <c r="C130">
        <v>128</v>
      </c>
      <c r="D130" t="s">
        <v>137</v>
      </c>
      <c r="E130">
        <v>10</v>
      </c>
      <c r="F130" s="3">
        <v>35</v>
      </c>
      <c r="G130" s="1">
        <v>1.1689814814814816E-3</v>
      </c>
      <c r="H130">
        <f t="shared" si="12"/>
        <v>66.7</v>
      </c>
      <c r="I130">
        <v>2</v>
      </c>
      <c r="J130" s="1">
        <f>splits[[#This Row],[Elapsed Time]]+J129</f>
        <v>0.33576388888888886</v>
      </c>
      <c r="K130" s="3"/>
      <c r="L130" s="1"/>
      <c r="N130">
        <v>17.817740000000001</v>
      </c>
      <c r="O130">
        <v>83.20617</v>
      </c>
      <c r="P130">
        <v>43.8</v>
      </c>
      <c r="Q130">
        <v>3.7050000000000001</v>
      </c>
      <c r="AG130" s="12">
        <v>126</v>
      </c>
      <c r="AH130" s="31"/>
      <c r="AI130" s="32"/>
      <c r="AJ130" s="32"/>
      <c r="AK130" s="32"/>
      <c r="AM130" s="11"/>
      <c r="AP130" s="12">
        <v>126</v>
      </c>
      <c r="AQ130" s="56">
        <f t="shared" si="15"/>
        <v>2.3379629629629631E-3</v>
      </c>
      <c r="AR130" s="56" t="e">
        <f t="shared" ca="1" si="18"/>
        <v>#N/A</v>
      </c>
      <c r="AS130" s="56" t="e">
        <f t="shared" ca="1" si="18"/>
        <v>#N/A</v>
      </c>
      <c r="AT130" s="56" t="e">
        <f t="shared" ca="1" si="18"/>
        <v>#N/A</v>
      </c>
      <c r="AV130" s="56">
        <f t="shared" si="17"/>
        <v>2.3379629629629631E-3</v>
      </c>
      <c r="AX130" s="56" t="str">
        <f t="shared" ca="1" si="13"/>
        <v/>
      </c>
      <c r="AY130" s="56" t="str">
        <f t="shared" ca="1" si="14"/>
        <v/>
      </c>
    </row>
    <row r="131" spans="3:51" x14ac:dyDescent="0.25">
      <c r="C131">
        <v>129</v>
      </c>
      <c r="D131" t="s">
        <v>138</v>
      </c>
      <c r="E131">
        <v>11</v>
      </c>
      <c r="F131" s="3">
        <v>33.700000000000003</v>
      </c>
      <c r="G131" s="1">
        <v>1.2268518518518518E-3</v>
      </c>
      <c r="H131">
        <f t="shared" si="12"/>
        <v>48.2</v>
      </c>
      <c r="I131">
        <v>2</v>
      </c>
      <c r="J131" s="1">
        <f>splits[[#This Row],[Elapsed Time]]+J130</f>
        <v>0.3369907407407407</v>
      </c>
      <c r="K131" s="3"/>
      <c r="L131" s="1"/>
      <c r="N131">
        <v>17.818000000000001</v>
      </c>
      <c r="O131">
        <v>83.206130000000002</v>
      </c>
      <c r="P131">
        <v>42.8</v>
      </c>
      <c r="Q131">
        <v>3.734</v>
      </c>
      <c r="AG131" s="12">
        <v>127</v>
      </c>
      <c r="AH131" s="31"/>
      <c r="AI131" s="32"/>
      <c r="AJ131" s="32"/>
      <c r="AK131" s="32"/>
      <c r="AM131" s="11"/>
      <c r="AP131" s="12">
        <v>127</v>
      </c>
      <c r="AQ131" s="56">
        <f t="shared" si="15"/>
        <v>1.8287037037037037E-3</v>
      </c>
      <c r="AR131" s="56" t="e">
        <f t="shared" ca="1" si="18"/>
        <v>#N/A</v>
      </c>
      <c r="AS131" s="56" t="e">
        <f t="shared" ca="1" si="18"/>
        <v>#N/A</v>
      </c>
      <c r="AT131" s="56" t="e">
        <f t="shared" ca="1" si="18"/>
        <v>#N/A</v>
      </c>
      <c r="AV131" s="56">
        <f t="shared" si="17"/>
        <v>1.8287037037037037E-3</v>
      </c>
      <c r="AX131" s="56" t="str">
        <f t="shared" ca="1" si="13"/>
        <v/>
      </c>
      <c r="AY131" s="56" t="str">
        <f t="shared" ca="1" si="14"/>
        <v/>
      </c>
    </row>
    <row r="132" spans="3:51" x14ac:dyDescent="0.25">
      <c r="C132">
        <v>130</v>
      </c>
      <c r="D132" t="s">
        <v>139</v>
      </c>
      <c r="E132">
        <v>12</v>
      </c>
      <c r="F132" s="3">
        <v>31.4</v>
      </c>
      <c r="G132" s="1">
        <v>1.3078703703703705E-3</v>
      </c>
      <c r="H132">
        <f t="shared" ref="H132:H195" si="19">INDEX($P$3:$P$2473,MATCH(IF(LEFT(D132,1)="G",C132,2*118.5-C132-0.5),$Q$3:$Q$2473,1))</f>
        <v>33.4</v>
      </c>
      <c r="I132">
        <v>2</v>
      </c>
      <c r="J132" s="1">
        <f>splits[[#This Row],[Elapsed Time]]+J131</f>
        <v>0.33829861111111109</v>
      </c>
      <c r="K132" s="3"/>
      <c r="L132" s="1"/>
      <c r="N132">
        <v>17.81842</v>
      </c>
      <c r="O132">
        <v>83.206059999999994</v>
      </c>
      <c r="P132">
        <v>41.1</v>
      </c>
      <c r="Q132">
        <v>3.782</v>
      </c>
      <c r="AG132" s="12">
        <v>128</v>
      </c>
      <c r="AH132" s="31"/>
      <c r="AI132" s="32"/>
      <c r="AJ132" s="32"/>
      <c r="AK132" s="32"/>
      <c r="AM132" s="11"/>
      <c r="AP132" s="12">
        <v>128</v>
      </c>
      <c r="AQ132" s="56">
        <f t="shared" si="15"/>
        <v>1.1689814814814816E-3</v>
      </c>
      <c r="AR132" s="56" t="e">
        <f t="shared" ca="1" si="18"/>
        <v>#N/A</v>
      </c>
      <c r="AS132" s="56" t="e">
        <f t="shared" ca="1" si="18"/>
        <v>#N/A</v>
      </c>
      <c r="AT132" s="56" t="e">
        <f t="shared" ca="1" si="18"/>
        <v>#N/A</v>
      </c>
      <c r="AV132" s="56">
        <f t="shared" si="17"/>
        <v>1.1689814814814816E-3</v>
      </c>
      <c r="AX132" s="56">
        <f t="shared" ca="1" si="13"/>
        <v>1.1689814814814816E-3</v>
      </c>
      <c r="AY132" s="56" t="str">
        <f t="shared" ca="1" si="14"/>
        <v/>
      </c>
    </row>
    <row r="133" spans="3:51" x14ac:dyDescent="0.25">
      <c r="C133">
        <v>131</v>
      </c>
      <c r="D133" t="s">
        <v>140</v>
      </c>
      <c r="E133">
        <v>13</v>
      </c>
      <c r="F133" s="3">
        <v>20.8</v>
      </c>
      <c r="G133" s="1">
        <v>1.9791666666666668E-3</v>
      </c>
      <c r="H133">
        <f t="shared" si="19"/>
        <v>30.3</v>
      </c>
      <c r="I133">
        <v>2</v>
      </c>
      <c r="J133" s="1">
        <f>splits[[#This Row],[Elapsed Time]]+J132</f>
        <v>0.34027777777777773</v>
      </c>
      <c r="K133" s="3"/>
      <c r="L133" s="1"/>
      <c r="N133">
        <v>17.818999999999999</v>
      </c>
      <c r="O133">
        <v>83.205939999999998</v>
      </c>
      <c r="P133">
        <v>41</v>
      </c>
      <c r="Q133">
        <v>3.847</v>
      </c>
      <c r="AG133" s="12">
        <v>129</v>
      </c>
      <c r="AH133" s="31"/>
      <c r="AI133" s="32"/>
      <c r="AJ133" s="32"/>
      <c r="AK133" s="32"/>
      <c r="AM133" s="11"/>
      <c r="AP133" s="12">
        <v>129</v>
      </c>
      <c r="AQ133" s="56">
        <f t="shared" si="15"/>
        <v>1.2268518518518518E-3</v>
      </c>
      <c r="AR133" s="56" t="e">
        <f t="shared" ca="1" si="18"/>
        <v>#N/A</v>
      </c>
      <c r="AS133" s="56" t="e">
        <f t="shared" ca="1" si="18"/>
        <v>#N/A</v>
      </c>
      <c r="AT133" s="56" t="e">
        <f t="shared" ca="1" si="18"/>
        <v>#N/A</v>
      </c>
      <c r="AV133" s="56">
        <f t="shared" si="17"/>
        <v>1.2268518518518518E-3</v>
      </c>
      <c r="AX133" s="56" t="str">
        <f t="shared" ref="AX133:AX196" ca="1" si="20">IF(AV133=MIN(split.time.data),AV133,"")</f>
        <v/>
      </c>
      <c r="AY133" s="56" t="str">
        <f t="shared" ref="AY133:AY196" ca="1" si="21">IF(AV133=MAX(split.time.data),AV133,"")</f>
        <v/>
      </c>
    </row>
    <row r="134" spans="3:51" x14ac:dyDescent="0.25">
      <c r="C134">
        <v>132</v>
      </c>
      <c r="D134" t="s">
        <v>141</v>
      </c>
      <c r="E134">
        <v>14</v>
      </c>
      <c r="F134" s="3">
        <v>21.9</v>
      </c>
      <c r="G134" s="1">
        <v>1.8981481481481482E-3</v>
      </c>
      <c r="H134">
        <f t="shared" si="19"/>
        <v>27.9</v>
      </c>
      <c r="I134">
        <v>2</v>
      </c>
      <c r="J134" s="1">
        <f>splits[[#This Row],[Elapsed Time]]+J133</f>
        <v>0.34217592592592588</v>
      </c>
      <c r="K134" s="3"/>
      <c r="L134" s="1"/>
      <c r="N134">
        <v>17.819299999999998</v>
      </c>
      <c r="O134">
        <v>83.205879999999993</v>
      </c>
      <c r="P134">
        <v>40.5</v>
      </c>
      <c r="Q134">
        <v>3.8809999999999998</v>
      </c>
      <c r="AG134" s="12">
        <v>130</v>
      </c>
      <c r="AH134" s="31"/>
      <c r="AI134" s="32"/>
      <c r="AJ134" s="32"/>
      <c r="AK134" s="32"/>
      <c r="AM134" s="11"/>
      <c r="AP134" s="12">
        <v>130</v>
      </c>
      <c r="AQ134" s="56">
        <f t="shared" ref="AQ134:AQ197" si="22">IF($AI$1=2,G132,"")</f>
        <v>1.3078703703703705E-3</v>
      </c>
      <c r="AR134" s="56" t="e">
        <f t="shared" ref="AR134:AT165" ca="1" si="23">IF($AI$1=2,IF($AP134&lt;=AR$2,SUM(OFFSET($AQ$5,($AP134-1)*AR$3,0,AR$3,1)),NA()),"")</f>
        <v>#N/A</v>
      </c>
      <c r="AS134" s="56" t="e">
        <f t="shared" ca="1" si="23"/>
        <v>#N/A</v>
      </c>
      <c r="AT134" s="56" t="e">
        <f t="shared" ca="1" si="23"/>
        <v>#N/A</v>
      </c>
      <c r="AV134" s="56">
        <f t="shared" ref="AV134:AV197" si="24">IFERROR(INDEX($AQ134:$AT134,$AN$3),"")</f>
        <v>1.3078703703703705E-3</v>
      </c>
      <c r="AX134" s="56" t="str">
        <f t="shared" ca="1" si="20"/>
        <v/>
      </c>
      <c r="AY134" s="56" t="str">
        <f t="shared" ca="1" si="21"/>
        <v/>
      </c>
    </row>
    <row r="135" spans="3:51" x14ac:dyDescent="0.25">
      <c r="C135">
        <v>133</v>
      </c>
      <c r="D135" t="s">
        <v>142</v>
      </c>
      <c r="E135">
        <v>15</v>
      </c>
      <c r="F135" s="3">
        <v>24</v>
      </c>
      <c r="G135" s="1">
        <v>1.7013888888888892E-3</v>
      </c>
      <c r="H135">
        <f t="shared" si="19"/>
        <v>39.799999999999997</v>
      </c>
      <c r="I135">
        <v>2</v>
      </c>
      <c r="J135" s="1">
        <f>splits[[#This Row],[Elapsed Time]]+J134</f>
        <v>0.34387731481481476</v>
      </c>
      <c r="K135" s="3"/>
      <c r="L135" s="1"/>
      <c r="N135">
        <v>17.819680000000002</v>
      </c>
      <c r="O135">
        <v>83.205789999999993</v>
      </c>
      <c r="P135">
        <v>39.4</v>
      </c>
      <c r="Q135">
        <v>3.9249999999999998</v>
      </c>
      <c r="AG135" s="12">
        <v>131</v>
      </c>
      <c r="AH135" s="31"/>
      <c r="AI135" s="32"/>
      <c r="AJ135" s="32"/>
      <c r="AK135" s="32"/>
      <c r="AM135" s="11"/>
      <c r="AP135" s="12">
        <v>131</v>
      </c>
      <c r="AQ135" s="56">
        <f t="shared" si="22"/>
        <v>1.9791666666666668E-3</v>
      </c>
      <c r="AR135" s="56" t="e">
        <f t="shared" ca="1" si="23"/>
        <v>#N/A</v>
      </c>
      <c r="AS135" s="56" t="e">
        <f t="shared" ca="1" si="23"/>
        <v>#N/A</v>
      </c>
      <c r="AT135" s="56" t="e">
        <f t="shared" ca="1" si="23"/>
        <v>#N/A</v>
      </c>
      <c r="AV135" s="56">
        <f t="shared" si="24"/>
        <v>1.9791666666666668E-3</v>
      </c>
      <c r="AX135" s="56" t="str">
        <f t="shared" ca="1" si="20"/>
        <v/>
      </c>
      <c r="AY135" s="56" t="str">
        <f t="shared" ca="1" si="21"/>
        <v/>
      </c>
    </row>
    <row r="136" spans="3:51" x14ac:dyDescent="0.25">
      <c r="C136">
        <v>134</v>
      </c>
      <c r="D136" t="s">
        <v>143</v>
      </c>
      <c r="E136">
        <v>16</v>
      </c>
      <c r="F136" s="3">
        <v>25.4</v>
      </c>
      <c r="G136" s="1">
        <v>1.6319444444444445E-3</v>
      </c>
      <c r="H136">
        <f t="shared" si="19"/>
        <v>28.1</v>
      </c>
      <c r="I136">
        <v>2</v>
      </c>
      <c r="J136" s="1">
        <f>splits[[#This Row],[Elapsed Time]]+J135</f>
        <v>0.34550925925925918</v>
      </c>
      <c r="K136" s="3"/>
      <c r="L136" s="1"/>
      <c r="N136">
        <v>17.81982</v>
      </c>
      <c r="O136">
        <v>83.205740000000006</v>
      </c>
      <c r="P136">
        <v>39</v>
      </c>
      <c r="Q136">
        <v>3.9409999999999998</v>
      </c>
      <c r="AG136" s="12">
        <v>132</v>
      </c>
      <c r="AH136" s="31"/>
      <c r="AI136" s="32"/>
      <c r="AJ136" s="32"/>
      <c r="AK136" s="32"/>
      <c r="AM136" s="11"/>
      <c r="AP136" s="12">
        <v>132</v>
      </c>
      <c r="AQ136" s="56">
        <f t="shared" si="22"/>
        <v>1.8981481481481482E-3</v>
      </c>
      <c r="AR136" s="56" t="e">
        <f t="shared" ca="1" si="23"/>
        <v>#N/A</v>
      </c>
      <c r="AS136" s="56" t="e">
        <f t="shared" ca="1" si="23"/>
        <v>#N/A</v>
      </c>
      <c r="AT136" s="56" t="e">
        <f t="shared" ca="1" si="23"/>
        <v>#N/A</v>
      </c>
      <c r="AV136" s="56">
        <f t="shared" si="24"/>
        <v>1.8981481481481482E-3</v>
      </c>
      <c r="AX136" s="56" t="str">
        <f t="shared" ca="1" si="20"/>
        <v/>
      </c>
      <c r="AY136" s="56" t="str">
        <f t="shared" ca="1" si="21"/>
        <v/>
      </c>
    </row>
    <row r="137" spans="3:51" x14ac:dyDescent="0.25">
      <c r="C137">
        <v>135</v>
      </c>
      <c r="D137" t="s">
        <v>144</v>
      </c>
      <c r="E137">
        <v>17</v>
      </c>
      <c r="F137" s="3">
        <v>22.1</v>
      </c>
      <c r="G137" s="1">
        <v>1.8634259259259261E-3</v>
      </c>
      <c r="H137">
        <f t="shared" si="19"/>
        <v>25.5</v>
      </c>
      <c r="I137">
        <v>2</v>
      </c>
      <c r="J137" s="1">
        <f>splits[[#This Row],[Elapsed Time]]+J136</f>
        <v>0.3473726851851851</v>
      </c>
      <c r="K137" s="3"/>
      <c r="L137" s="1"/>
      <c r="N137">
        <v>17.819970000000001</v>
      </c>
      <c r="O137">
        <v>83.205690000000004</v>
      </c>
      <c r="P137">
        <v>38.6</v>
      </c>
      <c r="Q137">
        <v>3.9590000000000001</v>
      </c>
      <c r="AG137" s="12">
        <v>133</v>
      </c>
      <c r="AH137" s="31"/>
      <c r="AI137" s="32"/>
      <c r="AJ137" s="32"/>
      <c r="AK137" s="32"/>
      <c r="AM137" s="11"/>
      <c r="AP137" s="12">
        <v>133</v>
      </c>
      <c r="AQ137" s="56">
        <f t="shared" si="22"/>
        <v>1.7013888888888892E-3</v>
      </c>
      <c r="AR137" s="56" t="e">
        <f t="shared" ca="1" si="23"/>
        <v>#N/A</v>
      </c>
      <c r="AS137" s="56" t="e">
        <f t="shared" ca="1" si="23"/>
        <v>#N/A</v>
      </c>
      <c r="AT137" s="56" t="e">
        <f t="shared" ca="1" si="23"/>
        <v>#N/A</v>
      </c>
      <c r="AV137" s="56">
        <f t="shared" si="24"/>
        <v>1.7013888888888892E-3</v>
      </c>
      <c r="AX137" s="56" t="str">
        <f t="shared" ca="1" si="20"/>
        <v/>
      </c>
      <c r="AY137" s="56" t="str">
        <f t="shared" ca="1" si="21"/>
        <v/>
      </c>
    </row>
    <row r="138" spans="3:51" x14ac:dyDescent="0.25">
      <c r="C138">
        <v>136</v>
      </c>
      <c r="D138" t="s">
        <v>145</v>
      </c>
      <c r="E138">
        <v>18</v>
      </c>
      <c r="F138" s="3">
        <v>21.6</v>
      </c>
      <c r="G138" s="1">
        <v>1.9212962962962962E-3</v>
      </c>
      <c r="H138">
        <f t="shared" si="19"/>
        <v>25.7</v>
      </c>
      <c r="I138">
        <v>2</v>
      </c>
      <c r="J138" s="1">
        <f>splits[[#This Row],[Elapsed Time]]+J137</f>
        <v>0.34929398148148139</v>
      </c>
      <c r="K138" s="3"/>
      <c r="L138" s="1"/>
      <c r="N138">
        <v>17.820060000000002</v>
      </c>
      <c r="O138">
        <v>83.205659999999995</v>
      </c>
      <c r="P138">
        <v>38.299999999999997</v>
      </c>
      <c r="Q138">
        <v>3.9689999999999999</v>
      </c>
      <c r="AG138" s="12">
        <v>134</v>
      </c>
      <c r="AH138" s="31"/>
      <c r="AI138" s="32"/>
      <c r="AJ138" s="32"/>
      <c r="AK138" s="32"/>
      <c r="AM138" s="11"/>
      <c r="AP138" s="12">
        <v>134</v>
      </c>
      <c r="AQ138" s="56">
        <f t="shared" si="22"/>
        <v>1.6319444444444445E-3</v>
      </c>
      <c r="AR138" s="56" t="e">
        <f t="shared" ca="1" si="23"/>
        <v>#N/A</v>
      </c>
      <c r="AS138" s="56" t="e">
        <f t="shared" ca="1" si="23"/>
        <v>#N/A</v>
      </c>
      <c r="AT138" s="56" t="e">
        <f t="shared" ca="1" si="23"/>
        <v>#N/A</v>
      </c>
      <c r="AV138" s="56">
        <f t="shared" si="24"/>
        <v>1.6319444444444445E-3</v>
      </c>
      <c r="AX138" s="56" t="str">
        <f t="shared" ca="1" si="20"/>
        <v/>
      </c>
      <c r="AY138" s="56" t="str">
        <f t="shared" ca="1" si="21"/>
        <v/>
      </c>
    </row>
    <row r="139" spans="3:51" x14ac:dyDescent="0.25">
      <c r="C139">
        <v>137</v>
      </c>
      <c r="D139" t="s">
        <v>146</v>
      </c>
      <c r="E139">
        <v>19</v>
      </c>
      <c r="F139" s="3">
        <v>26.1</v>
      </c>
      <c r="G139" s="1">
        <v>1.5740740740740741E-3</v>
      </c>
      <c r="H139">
        <f t="shared" si="19"/>
        <v>25.1</v>
      </c>
      <c r="I139">
        <v>2</v>
      </c>
      <c r="J139" s="1">
        <f>splits[[#This Row],[Elapsed Time]]+J138</f>
        <v>0.35086805555555545</v>
      </c>
      <c r="K139" s="3"/>
      <c r="L139" s="1"/>
      <c r="N139">
        <v>17.820119999999999</v>
      </c>
      <c r="O139">
        <v>83.205640000000002</v>
      </c>
      <c r="P139">
        <v>38.1</v>
      </c>
      <c r="Q139">
        <v>3.976</v>
      </c>
      <c r="AG139" s="12">
        <v>135</v>
      </c>
      <c r="AH139" s="31"/>
      <c r="AI139" s="32"/>
      <c r="AJ139" s="32"/>
      <c r="AK139" s="32"/>
      <c r="AM139" s="11"/>
      <c r="AP139" s="12">
        <v>135</v>
      </c>
      <c r="AQ139" s="56">
        <f t="shared" si="22"/>
        <v>1.8634259259259261E-3</v>
      </c>
      <c r="AR139" s="56" t="e">
        <f t="shared" ca="1" si="23"/>
        <v>#N/A</v>
      </c>
      <c r="AS139" s="56" t="e">
        <f t="shared" ca="1" si="23"/>
        <v>#N/A</v>
      </c>
      <c r="AT139" s="56" t="e">
        <f t="shared" ca="1" si="23"/>
        <v>#N/A</v>
      </c>
      <c r="AV139" s="56">
        <f t="shared" si="24"/>
        <v>1.8634259259259261E-3</v>
      </c>
      <c r="AX139" s="56" t="str">
        <f t="shared" ca="1" si="20"/>
        <v/>
      </c>
      <c r="AY139" s="56" t="str">
        <f t="shared" ca="1" si="21"/>
        <v/>
      </c>
    </row>
    <row r="140" spans="3:51" x14ac:dyDescent="0.25">
      <c r="C140">
        <v>138</v>
      </c>
      <c r="D140" t="s">
        <v>147</v>
      </c>
      <c r="E140">
        <v>20</v>
      </c>
      <c r="F140" s="3">
        <v>18.899999999999999</v>
      </c>
      <c r="G140" s="1">
        <v>2.1874999999999998E-3</v>
      </c>
      <c r="H140">
        <f t="shared" si="19"/>
        <v>22.4</v>
      </c>
      <c r="I140">
        <v>2</v>
      </c>
      <c r="J140" s="1">
        <f>splits[[#This Row],[Elapsed Time]]+J139</f>
        <v>0.35305555555555546</v>
      </c>
      <c r="K140" s="3"/>
      <c r="L140" s="1"/>
      <c r="N140">
        <v>17.820489999999999</v>
      </c>
      <c r="O140">
        <v>83.205520000000007</v>
      </c>
      <c r="P140">
        <v>37.200000000000003</v>
      </c>
      <c r="Q140">
        <v>4.0190000000000001</v>
      </c>
      <c r="AG140" s="12">
        <v>136</v>
      </c>
      <c r="AH140" s="31"/>
      <c r="AI140" s="32"/>
      <c r="AJ140" s="32"/>
      <c r="AK140" s="32"/>
      <c r="AM140" s="11"/>
      <c r="AP140" s="12">
        <v>136</v>
      </c>
      <c r="AQ140" s="56">
        <f t="shared" si="22"/>
        <v>1.9212962962962962E-3</v>
      </c>
      <c r="AR140" s="56" t="e">
        <f t="shared" ca="1" si="23"/>
        <v>#N/A</v>
      </c>
      <c r="AS140" s="56" t="e">
        <f t="shared" ca="1" si="23"/>
        <v>#N/A</v>
      </c>
      <c r="AT140" s="56" t="e">
        <f t="shared" ca="1" si="23"/>
        <v>#N/A</v>
      </c>
      <c r="AV140" s="56">
        <f t="shared" si="24"/>
        <v>1.9212962962962962E-3</v>
      </c>
      <c r="AX140" s="56" t="str">
        <f t="shared" ca="1" si="20"/>
        <v/>
      </c>
      <c r="AY140" s="56" t="str">
        <f t="shared" ca="1" si="21"/>
        <v/>
      </c>
    </row>
    <row r="141" spans="3:51" x14ac:dyDescent="0.25">
      <c r="C141">
        <v>139</v>
      </c>
      <c r="D141" t="s">
        <v>148</v>
      </c>
      <c r="E141">
        <v>21</v>
      </c>
      <c r="F141" s="3">
        <v>20.7</v>
      </c>
      <c r="G141" s="1">
        <v>1.9907407407407408E-3</v>
      </c>
      <c r="H141">
        <f t="shared" si="19"/>
        <v>22.5</v>
      </c>
      <c r="I141">
        <v>2</v>
      </c>
      <c r="J141" s="1">
        <f>splits[[#This Row],[Elapsed Time]]+J140</f>
        <v>0.35504629629629619</v>
      </c>
      <c r="K141" s="3"/>
      <c r="L141" s="1"/>
      <c r="N141">
        <v>17.82095</v>
      </c>
      <c r="O141">
        <v>83.205370000000002</v>
      </c>
      <c r="P141">
        <v>36.799999999999997</v>
      </c>
      <c r="Q141">
        <v>4.0730000000000004</v>
      </c>
      <c r="AG141" s="12">
        <v>137</v>
      </c>
      <c r="AH141" s="31"/>
      <c r="AI141" s="32"/>
      <c r="AJ141" s="32"/>
      <c r="AK141" s="32"/>
      <c r="AM141" s="11"/>
      <c r="AP141" s="12">
        <v>137</v>
      </c>
      <c r="AQ141" s="56">
        <f t="shared" si="22"/>
        <v>1.5740740740740741E-3</v>
      </c>
      <c r="AR141" s="56" t="e">
        <f t="shared" ca="1" si="23"/>
        <v>#N/A</v>
      </c>
      <c r="AS141" s="56" t="e">
        <f t="shared" ca="1" si="23"/>
        <v>#N/A</v>
      </c>
      <c r="AT141" s="56" t="e">
        <f t="shared" ca="1" si="23"/>
        <v>#N/A</v>
      </c>
      <c r="AV141" s="56">
        <f t="shared" si="24"/>
        <v>1.5740740740740741E-3</v>
      </c>
      <c r="AX141" s="56" t="str">
        <f t="shared" ca="1" si="20"/>
        <v/>
      </c>
      <c r="AY141" s="56" t="str">
        <f t="shared" ca="1" si="21"/>
        <v/>
      </c>
    </row>
    <row r="142" spans="3:51" x14ac:dyDescent="0.25">
      <c r="C142">
        <v>140</v>
      </c>
      <c r="D142" t="s">
        <v>149</v>
      </c>
      <c r="E142">
        <v>22</v>
      </c>
      <c r="F142" s="3">
        <v>23.5</v>
      </c>
      <c r="G142" s="1">
        <v>1.7592592592592592E-3</v>
      </c>
      <c r="H142">
        <f t="shared" si="19"/>
        <v>21.7</v>
      </c>
      <c r="I142">
        <v>2</v>
      </c>
      <c r="J142" s="1">
        <f>splits[[#This Row],[Elapsed Time]]+J141</f>
        <v>0.35680555555555543</v>
      </c>
      <c r="K142" s="3"/>
      <c r="L142" s="1"/>
      <c r="N142">
        <v>17.821480000000001</v>
      </c>
      <c r="O142">
        <v>83.205209999999994</v>
      </c>
      <c r="P142">
        <v>36.1</v>
      </c>
      <c r="Q142">
        <v>4.1340000000000003</v>
      </c>
      <c r="AG142" s="12">
        <v>138</v>
      </c>
      <c r="AH142" s="31"/>
      <c r="AI142" s="32"/>
      <c r="AJ142" s="32"/>
      <c r="AK142" s="32"/>
      <c r="AM142" s="11"/>
      <c r="AP142" s="12">
        <v>138</v>
      </c>
      <c r="AQ142" s="56">
        <f t="shared" si="22"/>
        <v>2.1874999999999998E-3</v>
      </c>
      <c r="AR142" s="56" t="e">
        <f t="shared" ca="1" si="23"/>
        <v>#N/A</v>
      </c>
      <c r="AS142" s="56" t="e">
        <f t="shared" ca="1" si="23"/>
        <v>#N/A</v>
      </c>
      <c r="AT142" s="56" t="e">
        <f t="shared" ca="1" si="23"/>
        <v>#N/A</v>
      </c>
      <c r="AV142" s="56">
        <f t="shared" si="24"/>
        <v>2.1874999999999998E-3</v>
      </c>
      <c r="AX142" s="56" t="str">
        <f t="shared" ca="1" si="20"/>
        <v/>
      </c>
      <c r="AY142" s="56" t="str">
        <f t="shared" ca="1" si="21"/>
        <v/>
      </c>
    </row>
    <row r="143" spans="3:51" x14ac:dyDescent="0.25">
      <c r="C143">
        <v>141</v>
      </c>
      <c r="D143" t="s">
        <v>150</v>
      </c>
      <c r="E143">
        <v>23</v>
      </c>
      <c r="F143" s="3">
        <v>22.2</v>
      </c>
      <c r="G143" s="1">
        <v>1.8518518518518517E-3</v>
      </c>
      <c r="H143">
        <f t="shared" si="19"/>
        <v>22</v>
      </c>
      <c r="I143">
        <v>2</v>
      </c>
      <c r="J143" s="1">
        <f>splits[[#This Row],[Elapsed Time]]+J142</f>
        <v>0.35865740740740726</v>
      </c>
      <c r="K143" s="3"/>
      <c r="L143" s="1"/>
      <c r="N143">
        <v>17.822099999999999</v>
      </c>
      <c r="O143">
        <v>83.205020000000005</v>
      </c>
      <c r="P143">
        <v>34.799999999999997</v>
      </c>
      <c r="Q143">
        <v>4.2060000000000004</v>
      </c>
      <c r="AG143" s="12">
        <v>139</v>
      </c>
      <c r="AH143" s="31"/>
      <c r="AI143" s="32"/>
      <c r="AJ143" s="32"/>
      <c r="AK143" s="32"/>
      <c r="AM143" s="11"/>
      <c r="AP143" s="12">
        <v>139</v>
      </c>
      <c r="AQ143" s="56">
        <f t="shared" si="22"/>
        <v>1.9907407407407408E-3</v>
      </c>
      <c r="AR143" s="56" t="e">
        <f t="shared" ca="1" si="23"/>
        <v>#N/A</v>
      </c>
      <c r="AS143" s="56" t="e">
        <f t="shared" ca="1" si="23"/>
        <v>#N/A</v>
      </c>
      <c r="AT143" s="56" t="e">
        <f t="shared" ca="1" si="23"/>
        <v>#N/A</v>
      </c>
      <c r="AV143" s="56">
        <f t="shared" si="24"/>
        <v>1.9907407407407408E-3</v>
      </c>
      <c r="AX143" s="56" t="str">
        <f t="shared" ca="1" si="20"/>
        <v/>
      </c>
      <c r="AY143" s="56" t="str">
        <f t="shared" ca="1" si="21"/>
        <v/>
      </c>
    </row>
    <row r="144" spans="3:51" x14ac:dyDescent="0.25">
      <c r="C144">
        <v>142</v>
      </c>
      <c r="D144" t="s">
        <v>151</v>
      </c>
      <c r="E144">
        <v>24</v>
      </c>
      <c r="F144" s="3">
        <v>21.3</v>
      </c>
      <c r="G144" s="1">
        <v>1.9328703703703704E-3</v>
      </c>
      <c r="H144">
        <f t="shared" si="19"/>
        <v>17</v>
      </c>
      <c r="I144">
        <v>2</v>
      </c>
      <c r="J144" s="1">
        <f>splits[[#This Row],[Elapsed Time]]+J143</f>
        <v>0.36059027777777763</v>
      </c>
      <c r="K144" s="3"/>
      <c r="L144" s="1"/>
      <c r="N144">
        <v>17.822099999999999</v>
      </c>
      <c r="O144">
        <v>83.205020000000005</v>
      </c>
      <c r="P144">
        <v>34.799999999999997</v>
      </c>
      <c r="Q144">
        <v>4.2060000000000004</v>
      </c>
      <c r="AG144" s="12">
        <v>140</v>
      </c>
      <c r="AH144" s="31"/>
      <c r="AI144" s="32"/>
      <c r="AJ144" s="32"/>
      <c r="AK144" s="32"/>
      <c r="AM144" s="11"/>
      <c r="AP144" s="12">
        <v>140</v>
      </c>
      <c r="AQ144" s="56">
        <f t="shared" si="22"/>
        <v>1.7592592592592592E-3</v>
      </c>
      <c r="AR144" s="56" t="e">
        <f t="shared" ca="1" si="23"/>
        <v>#N/A</v>
      </c>
      <c r="AS144" s="56" t="e">
        <f t="shared" ca="1" si="23"/>
        <v>#N/A</v>
      </c>
      <c r="AT144" s="56" t="e">
        <f t="shared" ca="1" si="23"/>
        <v>#N/A</v>
      </c>
      <c r="AV144" s="56">
        <f t="shared" si="24"/>
        <v>1.7592592592592592E-3</v>
      </c>
      <c r="AX144" s="56" t="str">
        <f t="shared" ca="1" si="20"/>
        <v/>
      </c>
      <c r="AY144" s="56" t="str">
        <f t="shared" ca="1" si="21"/>
        <v/>
      </c>
    </row>
    <row r="145" spans="3:51" x14ac:dyDescent="0.25">
      <c r="C145">
        <v>143</v>
      </c>
      <c r="D145" t="s">
        <v>152</v>
      </c>
      <c r="E145">
        <v>25</v>
      </c>
      <c r="F145" s="3">
        <v>19.5</v>
      </c>
      <c r="G145" s="1">
        <v>2.1296296296296298E-3</v>
      </c>
      <c r="H145">
        <f t="shared" si="19"/>
        <v>13</v>
      </c>
      <c r="I145">
        <v>2</v>
      </c>
      <c r="J145" s="1">
        <f>splits[[#This Row],[Elapsed Time]]+J144</f>
        <v>0.36271990740740728</v>
      </c>
      <c r="K145" s="3"/>
      <c r="L145" s="1"/>
      <c r="N145">
        <v>17.822040000000001</v>
      </c>
      <c r="O145">
        <v>83.20487</v>
      </c>
      <c r="P145">
        <v>34.6</v>
      </c>
      <c r="Q145">
        <v>4.2240000000000002</v>
      </c>
      <c r="AG145" s="12">
        <v>141</v>
      </c>
      <c r="AH145" s="31"/>
      <c r="AI145" s="32"/>
      <c r="AJ145" s="32"/>
      <c r="AK145" s="32"/>
      <c r="AM145" s="11"/>
      <c r="AP145" s="12">
        <v>141</v>
      </c>
      <c r="AQ145" s="56">
        <f t="shared" si="22"/>
        <v>1.8518518518518517E-3</v>
      </c>
      <c r="AR145" s="56" t="e">
        <f t="shared" ca="1" si="23"/>
        <v>#N/A</v>
      </c>
      <c r="AS145" s="56" t="e">
        <f t="shared" ca="1" si="23"/>
        <v>#N/A</v>
      </c>
      <c r="AT145" s="56" t="e">
        <f t="shared" ca="1" si="23"/>
        <v>#N/A</v>
      </c>
      <c r="AV145" s="56">
        <f t="shared" si="24"/>
        <v>1.8518518518518517E-3</v>
      </c>
      <c r="AX145" s="56" t="str">
        <f t="shared" ca="1" si="20"/>
        <v/>
      </c>
      <c r="AY145" s="56" t="str">
        <f t="shared" ca="1" si="21"/>
        <v/>
      </c>
    </row>
    <row r="146" spans="3:51" x14ac:dyDescent="0.25">
      <c r="C146">
        <v>144</v>
      </c>
      <c r="D146" t="s">
        <v>153</v>
      </c>
      <c r="E146">
        <v>26</v>
      </c>
      <c r="F146" s="3">
        <v>20.399999999999999</v>
      </c>
      <c r="G146" s="1">
        <v>2.0254629629629629E-3</v>
      </c>
      <c r="H146">
        <f t="shared" si="19"/>
        <v>14</v>
      </c>
      <c r="I146">
        <v>2</v>
      </c>
      <c r="J146" s="1">
        <f>splits[[#This Row],[Elapsed Time]]+J145</f>
        <v>0.36474537037037025</v>
      </c>
      <c r="K146" s="3"/>
      <c r="L146" s="1"/>
      <c r="N146">
        <v>17.822040000000001</v>
      </c>
      <c r="O146">
        <v>83.204859999999996</v>
      </c>
      <c r="P146">
        <v>34.6</v>
      </c>
      <c r="Q146">
        <v>4.2249999999999996</v>
      </c>
      <c r="AG146" s="12">
        <v>142</v>
      </c>
      <c r="AH146" s="31"/>
      <c r="AI146" s="32"/>
      <c r="AJ146" s="32"/>
      <c r="AK146" s="32"/>
      <c r="AM146" s="11"/>
      <c r="AP146" s="12">
        <v>142</v>
      </c>
      <c r="AQ146" s="56">
        <f t="shared" si="22"/>
        <v>1.9328703703703704E-3</v>
      </c>
      <c r="AR146" s="56" t="e">
        <f t="shared" ca="1" si="23"/>
        <v>#N/A</v>
      </c>
      <c r="AS146" s="56" t="e">
        <f t="shared" ca="1" si="23"/>
        <v>#N/A</v>
      </c>
      <c r="AT146" s="56" t="e">
        <f t="shared" ca="1" si="23"/>
        <v>#N/A</v>
      </c>
      <c r="AV146" s="56">
        <f t="shared" si="24"/>
        <v>1.9328703703703704E-3</v>
      </c>
      <c r="AX146" s="56" t="str">
        <f t="shared" ca="1" si="20"/>
        <v/>
      </c>
      <c r="AY146" s="56" t="str">
        <f t="shared" ca="1" si="21"/>
        <v/>
      </c>
    </row>
    <row r="147" spans="3:51" x14ac:dyDescent="0.25">
      <c r="C147">
        <v>145</v>
      </c>
      <c r="D147" t="s">
        <v>154</v>
      </c>
      <c r="E147">
        <v>27</v>
      </c>
      <c r="F147" s="3">
        <v>20.9</v>
      </c>
      <c r="G147" s="1">
        <v>1.9791666666666668E-3</v>
      </c>
      <c r="H147">
        <f t="shared" si="19"/>
        <v>12.3</v>
      </c>
      <c r="I147">
        <v>2</v>
      </c>
      <c r="J147" s="1">
        <f>splits[[#This Row],[Elapsed Time]]+J146</f>
        <v>0.36672453703703689</v>
      </c>
      <c r="K147" s="3"/>
      <c r="L147" s="1"/>
      <c r="N147">
        <v>17.822040000000001</v>
      </c>
      <c r="O147">
        <v>83.204800000000006</v>
      </c>
      <c r="P147">
        <v>34.5</v>
      </c>
      <c r="Q147">
        <v>4.2309999999999999</v>
      </c>
      <c r="AG147" s="12">
        <v>143</v>
      </c>
      <c r="AH147" s="31"/>
      <c r="AI147" s="32"/>
      <c r="AJ147" s="32"/>
      <c r="AK147" s="32"/>
      <c r="AM147" s="11"/>
      <c r="AP147" s="12">
        <v>143</v>
      </c>
      <c r="AQ147" s="56">
        <f t="shared" si="22"/>
        <v>2.1296296296296298E-3</v>
      </c>
      <c r="AR147" s="56" t="e">
        <f t="shared" ca="1" si="23"/>
        <v>#N/A</v>
      </c>
      <c r="AS147" s="56" t="e">
        <f t="shared" ca="1" si="23"/>
        <v>#N/A</v>
      </c>
      <c r="AT147" s="56" t="e">
        <f t="shared" ca="1" si="23"/>
        <v>#N/A</v>
      </c>
      <c r="AV147" s="56">
        <f t="shared" si="24"/>
        <v>2.1296296296296298E-3</v>
      </c>
      <c r="AX147" s="56" t="str">
        <f t="shared" ca="1" si="20"/>
        <v/>
      </c>
      <c r="AY147" s="56" t="str">
        <f t="shared" ca="1" si="21"/>
        <v/>
      </c>
    </row>
    <row r="148" spans="3:51" x14ac:dyDescent="0.25">
      <c r="C148">
        <v>146</v>
      </c>
      <c r="D148" t="s">
        <v>155</v>
      </c>
      <c r="E148">
        <v>28</v>
      </c>
      <c r="F148" s="3">
        <v>21.2</v>
      </c>
      <c r="G148" s="1">
        <v>1.9444444444444442E-3</v>
      </c>
      <c r="H148">
        <f t="shared" si="19"/>
        <v>12.8</v>
      </c>
      <c r="I148">
        <v>2</v>
      </c>
      <c r="J148" s="1">
        <f>splits[[#This Row],[Elapsed Time]]+J147</f>
        <v>0.36866898148148136</v>
      </c>
      <c r="K148" s="3"/>
      <c r="L148" s="1"/>
      <c r="N148">
        <v>17.821739999999998</v>
      </c>
      <c r="O148">
        <v>83.204120000000003</v>
      </c>
      <c r="P148">
        <v>34</v>
      </c>
      <c r="Q148">
        <v>4.3099999999999996</v>
      </c>
      <c r="AG148" s="12">
        <v>144</v>
      </c>
      <c r="AH148" s="31"/>
      <c r="AI148" s="32"/>
      <c r="AJ148" s="32"/>
      <c r="AK148" s="32"/>
      <c r="AM148" s="11"/>
      <c r="AP148" s="12">
        <v>144</v>
      </c>
      <c r="AQ148" s="56">
        <f t="shared" si="22"/>
        <v>2.0254629629629629E-3</v>
      </c>
      <c r="AR148" s="56" t="e">
        <f t="shared" ca="1" si="23"/>
        <v>#N/A</v>
      </c>
      <c r="AS148" s="56" t="e">
        <f t="shared" ca="1" si="23"/>
        <v>#N/A</v>
      </c>
      <c r="AT148" s="56" t="e">
        <f t="shared" ca="1" si="23"/>
        <v>#N/A</v>
      </c>
      <c r="AV148" s="56">
        <f t="shared" si="24"/>
        <v>2.0254629629629629E-3</v>
      </c>
      <c r="AX148" s="56" t="str">
        <f t="shared" ca="1" si="20"/>
        <v/>
      </c>
      <c r="AY148" s="56" t="str">
        <f t="shared" ca="1" si="21"/>
        <v/>
      </c>
    </row>
    <row r="149" spans="3:51" x14ac:dyDescent="0.25">
      <c r="C149">
        <v>147</v>
      </c>
      <c r="D149" t="s">
        <v>156</v>
      </c>
      <c r="E149">
        <v>29</v>
      </c>
      <c r="F149" s="3">
        <v>17.5</v>
      </c>
      <c r="G149" s="1">
        <v>2.3726851851851851E-3</v>
      </c>
      <c r="H149">
        <f t="shared" si="19"/>
        <v>27.8</v>
      </c>
      <c r="I149">
        <v>2</v>
      </c>
      <c r="J149" s="1">
        <f>splits[[#This Row],[Elapsed Time]]+J148</f>
        <v>0.37104166666666655</v>
      </c>
      <c r="K149" s="3"/>
      <c r="L149" s="1"/>
      <c r="N149">
        <v>17.821719999999999</v>
      </c>
      <c r="O149">
        <v>83.204080000000005</v>
      </c>
      <c r="P149">
        <v>34</v>
      </c>
      <c r="Q149">
        <v>4.3150000000000004</v>
      </c>
      <c r="AG149" s="12">
        <v>145</v>
      </c>
      <c r="AH149" s="31"/>
      <c r="AI149" s="32"/>
      <c r="AJ149" s="32"/>
      <c r="AK149" s="32"/>
      <c r="AM149" s="11"/>
      <c r="AP149" s="12">
        <v>145</v>
      </c>
      <c r="AQ149" s="56">
        <f t="shared" si="22"/>
        <v>1.9791666666666668E-3</v>
      </c>
      <c r="AR149" s="56" t="e">
        <f t="shared" ca="1" si="23"/>
        <v>#N/A</v>
      </c>
      <c r="AS149" s="56" t="e">
        <f t="shared" ca="1" si="23"/>
        <v>#N/A</v>
      </c>
      <c r="AT149" s="56" t="e">
        <f t="shared" ca="1" si="23"/>
        <v>#N/A</v>
      </c>
      <c r="AV149" s="56">
        <f t="shared" si="24"/>
        <v>1.9791666666666668E-3</v>
      </c>
      <c r="AX149" s="56" t="str">
        <f t="shared" ca="1" si="20"/>
        <v/>
      </c>
      <c r="AY149" s="56" t="str">
        <f t="shared" ca="1" si="21"/>
        <v/>
      </c>
    </row>
    <row r="150" spans="3:51" x14ac:dyDescent="0.25">
      <c r="C150">
        <v>148</v>
      </c>
      <c r="D150" t="s">
        <v>157</v>
      </c>
      <c r="E150">
        <v>30</v>
      </c>
      <c r="F150" s="3">
        <v>21.6</v>
      </c>
      <c r="G150" s="1">
        <v>1.9212962962962962E-3</v>
      </c>
      <c r="H150">
        <f t="shared" si="19"/>
        <v>33</v>
      </c>
      <c r="I150">
        <v>2</v>
      </c>
      <c r="J150" s="1">
        <f>splits[[#This Row],[Elapsed Time]]+J149</f>
        <v>0.37296296296296283</v>
      </c>
      <c r="K150" s="3"/>
      <c r="L150" s="1"/>
      <c r="N150">
        <v>17.8216</v>
      </c>
      <c r="O150">
        <v>83.203800000000001</v>
      </c>
      <c r="P150">
        <v>34</v>
      </c>
      <c r="Q150">
        <v>4.3479999999999999</v>
      </c>
      <c r="AG150" s="12">
        <v>146</v>
      </c>
      <c r="AH150" s="31"/>
      <c r="AI150" s="32"/>
      <c r="AJ150" s="32"/>
      <c r="AK150" s="32"/>
      <c r="AM150" s="11"/>
      <c r="AP150" s="12">
        <v>146</v>
      </c>
      <c r="AQ150" s="56">
        <f t="shared" si="22"/>
        <v>1.9444444444444442E-3</v>
      </c>
      <c r="AR150" s="56" t="e">
        <f t="shared" ca="1" si="23"/>
        <v>#N/A</v>
      </c>
      <c r="AS150" s="56" t="e">
        <f t="shared" ca="1" si="23"/>
        <v>#N/A</v>
      </c>
      <c r="AT150" s="56" t="e">
        <f t="shared" ca="1" si="23"/>
        <v>#N/A</v>
      </c>
      <c r="AV150" s="56">
        <f t="shared" si="24"/>
        <v>1.9444444444444442E-3</v>
      </c>
      <c r="AX150" s="56" t="str">
        <f t="shared" ca="1" si="20"/>
        <v/>
      </c>
      <c r="AY150" s="56" t="str">
        <f t="shared" ca="1" si="21"/>
        <v/>
      </c>
    </row>
    <row r="151" spans="3:51" x14ac:dyDescent="0.25">
      <c r="C151">
        <v>149</v>
      </c>
      <c r="D151" t="s">
        <v>158</v>
      </c>
      <c r="E151">
        <v>31</v>
      </c>
      <c r="F151" s="3">
        <v>24.2</v>
      </c>
      <c r="G151" s="1">
        <v>1.689814814814815E-3</v>
      </c>
      <c r="H151">
        <f t="shared" si="19"/>
        <v>22.8</v>
      </c>
      <c r="I151">
        <v>2</v>
      </c>
      <c r="J151" s="1">
        <f>splits[[#This Row],[Elapsed Time]]+J150</f>
        <v>0.37465277777777767</v>
      </c>
      <c r="K151" s="3"/>
      <c r="L151" s="1"/>
      <c r="N151">
        <v>17.82151</v>
      </c>
      <c r="O151">
        <v>83.203590000000005</v>
      </c>
      <c r="P151">
        <v>34.1</v>
      </c>
      <c r="Q151">
        <v>4.3719999999999999</v>
      </c>
      <c r="AG151" s="12">
        <v>147</v>
      </c>
      <c r="AH151" s="31"/>
      <c r="AI151" s="32"/>
      <c r="AJ151" s="32"/>
      <c r="AK151" s="32"/>
      <c r="AM151" s="11"/>
      <c r="AP151" s="12">
        <v>147</v>
      </c>
      <c r="AQ151" s="56">
        <f t="shared" si="22"/>
        <v>2.3726851851851851E-3</v>
      </c>
      <c r="AR151" s="56" t="e">
        <f t="shared" ca="1" si="23"/>
        <v>#N/A</v>
      </c>
      <c r="AS151" s="56" t="e">
        <f t="shared" ca="1" si="23"/>
        <v>#N/A</v>
      </c>
      <c r="AT151" s="56" t="e">
        <f t="shared" ca="1" si="23"/>
        <v>#N/A</v>
      </c>
      <c r="AV151" s="56">
        <f t="shared" si="24"/>
        <v>2.3726851851851851E-3</v>
      </c>
      <c r="AX151" s="56" t="str">
        <f t="shared" ca="1" si="20"/>
        <v/>
      </c>
      <c r="AY151" s="56" t="str">
        <f t="shared" ca="1" si="21"/>
        <v/>
      </c>
    </row>
    <row r="152" spans="3:51" x14ac:dyDescent="0.25">
      <c r="C152">
        <v>150</v>
      </c>
      <c r="D152" t="s">
        <v>159</v>
      </c>
      <c r="E152">
        <v>32</v>
      </c>
      <c r="F152" s="3">
        <v>17.2</v>
      </c>
      <c r="G152" s="1">
        <v>2.4189814814814816E-3</v>
      </c>
      <c r="H152">
        <f t="shared" si="19"/>
        <v>26.7</v>
      </c>
      <c r="I152">
        <v>2</v>
      </c>
      <c r="J152" s="1">
        <f>splits[[#This Row],[Elapsed Time]]+J151</f>
        <v>0.37707175925925918</v>
      </c>
      <c r="K152" s="3"/>
      <c r="L152" s="1"/>
      <c r="N152">
        <v>17.821390000000001</v>
      </c>
      <c r="O152">
        <v>83.203289999999996</v>
      </c>
      <c r="P152">
        <v>33.700000000000003</v>
      </c>
      <c r="Q152">
        <v>4.407</v>
      </c>
      <c r="AG152" s="12">
        <v>148</v>
      </c>
      <c r="AH152" s="31"/>
      <c r="AI152" s="32"/>
      <c r="AJ152" s="32"/>
      <c r="AK152" s="32"/>
      <c r="AM152" s="11"/>
      <c r="AP152" s="12">
        <v>148</v>
      </c>
      <c r="AQ152" s="56">
        <f t="shared" si="22"/>
        <v>1.9212962962962962E-3</v>
      </c>
      <c r="AR152" s="56" t="e">
        <f t="shared" ca="1" si="23"/>
        <v>#N/A</v>
      </c>
      <c r="AS152" s="56" t="e">
        <f t="shared" ca="1" si="23"/>
        <v>#N/A</v>
      </c>
      <c r="AT152" s="56" t="e">
        <f t="shared" ca="1" si="23"/>
        <v>#N/A</v>
      </c>
      <c r="AV152" s="56">
        <f t="shared" si="24"/>
        <v>1.9212962962962962E-3</v>
      </c>
      <c r="AX152" s="56" t="str">
        <f t="shared" ca="1" si="20"/>
        <v/>
      </c>
      <c r="AY152" s="56" t="str">
        <f t="shared" ca="1" si="21"/>
        <v/>
      </c>
    </row>
    <row r="153" spans="3:51" x14ac:dyDescent="0.25">
      <c r="C153">
        <v>151</v>
      </c>
      <c r="D153" t="s">
        <v>160</v>
      </c>
      <c r="E153">
        <v>33</v>
      </c>
      <c r="F153" s="3">
        <v>24.6</v>
      </c>
      <c r="G153" s="1">
        <v>1.6782407407407406E-3</v>
      </c>
      <c r="H153">
        <f t="shared" si="19"/>
        <v>21.7</v>
      </c>
      <c r="I153">
        <v>2</v>
      </c>
      <c r="J153" s="1">
        <f>splits[[#This Row],[Elapsed Time]]+J152</f>
        <v>0.37874999999999992</v>
      </c>
      <c r="K153" s="3"/>
      <c r="L153" s="1"/>
      <c r="N153">
        <v>17.82132</v>
      </c>
      <c r="O153">
        <v>83.203119999999998</v>
      </c>
      <c r="P153">
        <v>33.4</v>
      </c>
      <c r="Q153">
        <v>4.4260000000000002</v>
      </c>
      <c r="AG153" s="12">
        <v>149</v>
      </c>
      <c r="AH153" s="31"/>
      <c r="AI153" s="32"/>
      <c r="AJ153" s="32"/>
      <c r="AK153" s="32"/>
      <c r="AM153" s="11"/>
      <c r="AP153" s="12">
        <v>149</v>
      </c>
      <c r="AQ153" s="56">
        <f t="shared" si="22"/>
        <v>1.689814814814815E-3</v>
      </c>
      <c r="AR153" s="56" t="e">
        <f t="shared" ca="1" si="23"/>
        <v>#N/A</v>
      </c>
      <c r="AS153" s="56" t="e">
        <f t="shared" ca="1" si="23"/>
        <v>#N/A</v>
      </c>
      <c r="AT153" s="56" t="e">
        <f t="shared" ca="1" si="23"/>
        <v>#N/A</v>
      </c>
      <c r="AV153" s="56">
        <f t="shared" si="24"/>
        <v>1.689814814814815E-3</v>
      </c>
      <c r="AX153" s="56" t="str">
        <f t="shared" ca="1" si="20"/>
        <v/>
      </c>
      <c r="AY153" s="56" t="str">
        <f t="shared" ca="1" si="21"/>
        <v/>
      </c>
    </row>
    <row r="154" spans="3:51" x14ac:dyDescent="0.25">
      <c r="C154">
        <v>152</v>
      </c>
      <c r="D154" t="s">
        <v>161</v>
      </c>
      <c r="E154">
        <v>34</v>
      </c>
      <c r="F154" s="3">
        <v>21.1</v>
      </c>
      <c r="G154" s="1">
        <v>1.9675925925925928E-3</v>
      </c>
      <c r="H154">
        <f t="shared" si="19"/>
        <v>22</v>
      </c>
      <c r="I154">
        <v>2</v>
      </c>
      <c r="J154" s="1">
        <f>splits[[#This Row],[Elapsed Time]]+J153</f>
        <v>0.38071759259259252</v>
      </c>
      <c r="K154" s="3"/>
      <c r="L154" s="1"/>
      <c r="N154">
        <v>17.821159999999999</v>
      </c>
      <c r="O154">
        <v>83.202709999999996</v>
      </c>
      <c r="P154">
        <v>32.9</v>
      </c>
      <c r="Q154">
        <v>4.4729999999999999</v>
      </c>
      <c r="AG154" s="12">
        <v>150</v>
      </c>
      <c r="AH154" s="31"/>
      <c r="AI154" s="32"/>
      <c r="AJ154" s="32"/>
      <c r="AK154" s="32"/>
      <c r="AM154" s="11"/>
      <c r="AP154" s="12">
        <v>150</v>
      </c>
      <c r="AQ154" s="56">
        <f t="shared" si="22"/>
        <v>2.4189814814814816E-3</v>
      </c>
      <c r="AR154" s="56" t="e">
        <f t="shared" ca="1" si="23"/>
        <v>#N/A</v>
      </c>
      <c r="AS154" s="56" t="e">
        <f t="shared" ca="1" si="23"/>
        <v>#N/A</v>
      </c>
      <c r="AT154" s="56" t="e">
        <f t="shared" ca="1" si="23"/>
        <v>#N/A</v>
      </c>
      <c r="AV154" s="56">
        <f t="shared" si="24"/>
        <v>2.4189814814814816E-3</v>
      </c>
      <c r="AX154" s="56" t="str">
        <f t="shared" ca="1" si="20"/>
        <v/>
      </c>
      <c r="AY154" s="56" t="str">
        <f t="shared" ca="1" si="21"/>
        <v/>
      </c>
    </row>
    <row r="155" spans="3:51" x14ac:dyDescent="0.25">
      <c r="C155">
        <v>153</v>
      </c>
      <c r="D155" t="s">
        <v>162</v>
      </c>
      <c r="E155">
        <v>35</v>
      </c>
      <c r="F155" s="3">
        <v>18.7</v>
      </c>
      <c r="G155" s="1">
        <v>2.1990740740740742E-3</v>
      </c>
      <c r="H155">
        <f t="shared" si="19"/>
        <v>25.6</v>
      </c>
      <c r="I155">
        <v>2</v>
      </c>
      <c r="J155" s="1">
        <f>splits[[#This Row],[Elapsed Time]]+J154</f>
        <v>0.38291666666666657</v>
      </c>
      <c r="K155" s="3"/>
      <c r="L155" s="1"/>
      <c r="N155">
        <v>17.820930000000001</v>
      </c>
      <c r="O155">
        <v>83.202070000000006</v>
      </c>
      <c r="P155">
        <v>32.799999999999997</v>
      </c>
      <c r="Q155">
        <v>4.5460000000000003</v>
      </c>
      <c r="AG155" s="12">
        <v>151</v>
      </c>
      <c r="AH155" s="31"/>
      <c r="AI155" s="32"/>
      <c r="AJ155" s="32"/>
      <c r="AK155" s="32"/>
      <c r="AM155" s="11"/>
      <c r="AP155" s="12">
        <v>151</v>
      </c>
      <c r="AQ155" s="56">
        <f t="shared" si="22"/>
        <v>1.6782407407407406E-3</v>
      </c>
      <c r="AR155" s="56" t="e">
        <f t="shared" ca="1" si="23"/>
        <v>#N/A</v>
      </c>
      <c r="AS155" s="56" t="e">
        <f t="shared" ca="1" si="23"/>
        <v>#N/A</v>
      </c>
      <c r="AT155" s="56" t="e">
        <f t="shared" ca="1" si="23"/>
        <v>#N/A</v>
      </c>
      <c r="AV155" s="56">
        <f t="shared" si="24"/>
        <v>1.6782407407407406E-3</v>
      </c>
      <c r="AX155" s="56" t="str">
        <f t="shared" ca="1" si="20"/>
        <v/>
      </c>
      <c r="AY155" s="56" t="str">
        <f t="shared" ca="1" si="21"/>
        <v/>
      </c>
    </row>
    <row r="156" spans="3:51" x14ac:dyDescent="0.25">
      <c r="C156">
        <v>154</v>
      </c>
      <c r="D156" t="s">
        <v>163</v>
      </c>
      <c r="E156">
        <v>36</v>
      </c>
      <c r="F156" s="3">
        <v>22.1</v>
      </c>
      <c r="G156" s="1">
        <v>1.8750000000000001E-3</v>
      </c>
      <c r="H156">
        <f t="shared" si="19"/>
        <v>21.1</v>
      </c>
      <c r="I156">
        <v>2</v>
      </c>
      <c r="J156" s="1">
        <f>splits[[#This Row],[Elapsed Time]]+J155</f>
        <v>0.38479166666666659</v>
      </c>
      <c r="K156" s="3"/>
      <c r="L156" s="1"/>
      <c r="N156">
        <v>17.820799999999998</v>
      </c>
      <c r="O156">
        <v>83.201719999999995</v>
      </c>
      <c r="P156">
        <v>33</v>
      </c>
      <c r="Q156">
        <v>4.5860000000000003</v>
      </c>
      <c r="AG156" s="12">
        <v>152</v>
      </c>
      <c r="AH156" s="31"/>
      <c r="AI156" s="32"/>
      <c r="AJ156" s="32"/>
      <c r="AK156" s="32"/>
      <c r="AM156" s="11"/>
      <c r="AP156" s="12">
        <v>152</v>
      </c>
      <c r="AQ156" s="56">
        <f t="shared" si="22"/>
        <v>1.9675925925925928E-3</v>
      </c>
      <c r="AR156" s="56" t="e">
        <f t="shared" ca="1" si="23"/>
        <v>#N/A</v>
      </c>
      <c r="AS156" s="56" t="e">
        <f t="shared" ca="1" si="23"/>
        <v>#N/A</v>
      </c>
      <c r="AT156" s="56" t="e">
        <f t="shared" ca="1" si="23"/>
        <v>#N/A</v>
      </c>
      <c r="AV156" s="56">
        <f t="shared" si="24"/>
        <v>1.9675925925925928E-3</v>
      </c>
      <c r="AX156" s="56" t="str">
        <f t="shared" ca="1" si="20"/>
        <v/>
      </c>
      <c r="AY156" s="56" t="str">
        <f t="shared" ca="1" si="21"/>
        <v/>
      </c>
    </row>
    <row r="157" spans="3:51" x14ac:dyDescent="0.25">
      <c r="C157">
        <v>155</v>
      </c>
      <c r="D157" t="s">
        <v>164</v>
      </c>
      <c r="E157">
        <v>37</v>
      </c>
      <c r="F157" s="3">
        <v>22.1</v>
      </c>
      <c r="G157" s="1">
        <v>1.8634259259259261E-3</v>
      </c>
      <c r="H157">
        <f t="shared" si="19"/>
        <v>18.7</v>
      </c>
      <c r="I157">
        <v>2</v>
      </c>
      <c r="J157" s="1">
        <f>splits[[#This Row],[Elapsed Time]]+J156</f>
        <v>0.38665509259259251</v>
      </c>
      <c r="K157" s="3"/>
      <c r="L157" s="1"/>
      <c r="N157">
        <v>17.820730000000001</v>
      </c>
      <c r="O157">
        <v>83.201520000000002</v>
      </c>
      <c r="P157">
        <v>33</v>
      </c>
      <c r="Q157">
        <v>4.6079999999999997</v>
      </c>
      <c r="AG157" s="12">
        <v>153</v>
      </c>
      <c r="AH157" s="31"/>
      <c r="AI157" s="32"/>
      <c r="AJ157" s="32"/>
      <c r="AK157" s="32"/>
      <c r="AM157" s="11"/>
      <c r="AP157" s="12">
        <v>153</v>
      </c>
      <c r="AQ157" s="56">
        <f t="shared" si="22"/>
        <v>2.1990740740740742E-3</v>
      </c>
      <c r="AR157" s="56" t="e">
        <f t="shared" ca="1" si="23"/>
        <v>#N/A</v>
      </c>
      <c r="AS157" s="56" t="e">
        <f t="shared" ca="1" si="23"/>
        <v>#N/A</v>
      </c>
      <c r="AT157" s="56" t="e">
        <f t="shared" ca="1" si="23"/>
        <v>#N/A</v>
      </c>
      <c r="AV157" s="56">
        <f t="shared" si="24"/>
        <v>2.1990740740740742E-3</v>
      </c>
      <c r="AX157" s="56" t="str">
        <f t="shared" ca="1" si="20"/>
        <v/>
      </c>
      <c r="AY157" s="56" t="str">
        <f t="shared" ca="1" si="21"/>
        <v/>
      </c>
    </row>
    <row r="158" spans="3:51" x14ac:dyDescent="0.25">
      <c r="C158">
        <v>156</v>
      </c>
      <c r="D158" t="s">
        <v>165</v>
      </c>
      <c r="E158">
        <v>38</v>
      </c>
      <c r="F158" s="3">
        <v>19.100000000000001</v>
      </c>
      <c r="G158" s="1">
        <v>2.1643518518518518E-3</v>
      </c>
      <c r="H158">
        <f t="shared" si="19"/>
        <v>19</v>
      </c>
      <c r="I158">
        <v>2</v>
      </c>
      <c r="J158" s="1">
        <f>splits[[#This Row],[Elapsed Time]]+J157</f>
        <v>0.38881944444444438</v>
      </c>
      <c r="K158" s="3"/>
      <c r="L158" s="1"/>
      <c r="N158">
        <v>17.820540000000001</v>
      </c>
      <c r="O158">
        <v>83.200999999999993</v>
      </c>
      <c r="P158">
        <v>33.700000000000003</v>
      </c>
      <c r="Q158">
        <v>4.6669999999999998</v>
      </c>
      <c r="AG158" s="12">
        <v>154</v>
      </c>
      <c r="AH158" s="31"/>
      <c r="AI158" s="32"/>
      <c r="AJ158" s="32"/>
      <c r="AK158" s="32"/>
      <c r="AM158" s="11"/>
      <c r="AP158" s="12">
        <v>154</v>
      </c>
      <c r="AQ158" s="56">
        <f t="shared" si="22"/>
        <v>1.8750000000000001E-3</v>
      </c>
      <c r="AR158" s="56" t="e">
        <f t="shared" ca="1" si="23"/>
        <v>#N/A</v>
      </c>
      <c r="AS158" s="56" t="e">
        <f t="shared" ca="1" si="23"/>
        <v>#N/A</v>
      </c>
      <c r="AT158" s="56" t="e">
        <f t="shared" ca="1" si="23"/>
        <v>#N/A</v>
      </c>
      <c r="AV158" s="56">
        <f t="shared" si="24"/>
        <v>1.8750000000000001E-3</v>
      </c>
      <c r="AX158" s="56" t="str">
        <f t="shared" ca="1" si="20"/>
        <v/>
      </c>
      <c r="AY158" s="56" t="str">
        <f t="shared" ca="1" si="21"/>
        <v/>
      </c>
    </row>
    <row r="159" spans="3:51" x14ac:dyDescent="0.25">
      <c r="C159">
        <v>157</v>
      </c>
      <c r="D159" t="s">
        <v>166</v>
      </c>
      <c r="E159">
        <v>39</v>
      </c>
      <c r="F159" s="3">
        <v>20.100000000000001</v>
      </c>
      <c r="G159" s="1">
        <v>2.0486111111111113E-3</v>
      </c>
      <c r="H159">
        <f t="shared" si="19"/>
        <v>25</v>
      </c>
      <c r="I159">
        <v>2</v>
      </c>
      <c r="J159" s="1">
        <f>splits[[#This Row],[Elapsed Time]]+J158</f>
        <v>0.39086805555555548</v>
      </c>
      <c r="K159" s="3"/>
      <c r="L159" s="1"/>
      <c r="N159">
        <v>17.82037</v>
      </c>
      <c r="O159">
        <v>83.200460000000007</v>
      </c>
      <c r="P159">
        <v>33.5</v>
      </c>
      <c r="Q159">
        <v>4.7270000000000003</v>
      </c>
      <c r="AG159" s="12">
        <v>155</v>
      </c>
      <c r="AH159" s="31"/>
      <c r="AI159" s="32"/>
      <c r="AJ159" s="32"/>
      <c r="AK159" s="32"/>
      <c r="AM159" s="11"/>
      <c r="AP159" s="12">
        <v>155</v>
      </c>
      <c r="AQ159" s="56">
        <f t="shared" si="22"/>
        <v>1.8634259259259261E-3</v>
      </c>
      <c r="AR159" s="56" t="e">
        <f t="shared" ca="1" si="23"/>
        <v>#N/A</v>
      </c>
      <c r="AS159" s="56" t="e">
        <f t="shared" ca="1" si="23"/>
        <v>#N/A</v>
      </c>
      <c r="AT159" s="56" t="e">
        <f t="shared" ca="1" si="23"/>
        <v>#N/A</v>
      </c>
      <c r="AV159" s="56">
        <f t="shared" si="24"/>
        <v>1.8634259259259261E-3</v>
      </c>
      <c r="AX159" s="56" t="str">
        <f t="shared" ca="1" si="20"/>
        <v/>
      </c>
      <c r="AY159" s="56" t="str">
        <f t="shared" ca="1" si="21"/>
        <v/>
      </c>
    </row>
    <row r="160" spans="3:51" x14ac:dyDescent="0.25">
      <c r="C160">
        <v>158</v>
      </c>
      <c r="D160" t="s">
        <v>167</v>
      </c>
      <c r="E160">
        <v>40</v>
      </c>
      <c r="F160" s="3">
        <v>24.3</v>
      </c>
      <c r="G160" s="1">
        <v>1.712962962962963E-3</v>
      </c>
      <c r="H160">
        <f t="shared" si="19"/>
        <v>21.8</v>
      </c>
      <c r="I160">
        <v>2</v>
      </c>
      <c r="J160" s="1">
        <f>splits[[#This Row],[Elapsed Time]]+J159</f>
        <v>0.39258101851851845</v>
      </c>
      <c r="K160" s="3"/>
      <c r="L160" s="1"/>
      <c r="N160">
        <v>17.82029</v>
      </c>
      <c r="O160">
        <v>83.200159999999997</v>
      </c>
      <c r="P160">
        <v>33</v>
      </c>
      <c r="Q160">
        <v>4.76</v>
      </c>
      <c r="AG160" s="12">
        <v>156</v>
      </c>
      <c r="AH160" s="31"/>
      <c r="AI160" s="32"/>
      <c r="AJ160" s="32"/>
      <c r="AK160" s="32"/>
      <c r="AM160" s="11"/>
      <c r="AP160" s="12">
        <v>156</v>
      </c>
      <c r="AQ160" s="56">
        <f t="shared" si="22"/>
        <v>2.1643518518518518E-3</v>
      </c>
      <c r="AR160" s="56" t="e">
        <f t="shared" ca="1" si="23"/>
        <v>#N/A</v>
      </c>
      <c r="AS160" s="56" t="e">
        <f t="shared" ca="1" si="23"/>
        <v>#N/A</v>
      </c>
      <c r="AT160" s="56" t="e">
        <f t="shared" ca="1" si="23"/>
        <v>#N/A</v>
      </c>
      <c r="AV160" s="56">
        <f t="shared" si="24"/>
        <v>2.1643518518518518E-3</v>
      </c>
      <c r="AX160" s="56" t="str">
        <f t="shared" ca="1" si="20"/>
        <v/>
      </c>
      <c r="AY160" s="56" t="str">
        <f t="shared" ca="1" si="21"/>
        <v/>
      </c>
    </row>
    <row r="161" spans="3:51" x14ac:dyDescent="0.25">
      <c r="C161">
        <v>159</v>
      </c>
      <c r="D161" t="s">
        <v>168</v>
      </c>
      <c r="E161">
        <v>41</v>
      </c>
      <c r="F161" s="3">
        <v>17.8</v>
      </c>
      <c r="G161" s="1">
        <v>2.3263888888888887E-3</v>
      </c>
      <c r="H161">
        <f t="shared" si="19"/>
        <v>10.8</v>
      </c>
      <c r="I161">
        <v>2</v>
      </c>
      <c r="J161" s="1">
        <f>splits[[#This Row],[Elapsed Time]]+J160</f>
        <v>0.39490740740740732</v>
      </c>
      <c r="K161" s="3"/>
      <c r="L161" s="1"/>
      <c r="N161">
        <v>17.820209999999999</v>
      </c>
      <c r="O161">
        <v>83.1999</v>
      </c>
      <c r="P161">
        <v>32.799999999999997</v>
      </c>
      <c r="Q161">
        <v>4.7889999999999997</v>
      </c>
      <c r="AG161" s="12">
        <v>157</v>
      </c>
      <c r="AH161" s="31"/>
      <c r="AI161" s="32"/>
      <c r="AJ161" s="32"/>
      <c r="AK161" s="32"/>
      <c r="AM161" s="11"/>
      <c r="AP161" s="12">
        <v>157</v>
      </c>
      <c r="AQ161" s="56">
        <f t="shared" si="22"/>
        <v>2.0486111111111113E-3</v>
      </c>
      <c r="AR161" s="56" t="e">
        <f t="shared" ca="1" si="23"/>
        <v>#N/A</v>
      </c>
      <c r="AS161" s="56" t="e">
        <f t="shared" ca="1" si="23"/>
        <v>#N/A</v>
      </c>
      <c r="AT161" s="56" t="e">
        <f t="shared" ca="1" si="23"/>
        <v>#N/A</v>
      </c>
      <c r="AV161" s="56">
        <f t="shared" si="24"/>
        <v>2.0486111111111113E-3</v>
      </c>
      <c r="AX161" s="56" t="str">
        <f t="shared" ca="1" si="20"/>
        <v/>
      </c>
      <c r="AY161" s="56" t="str">
        <f t="shared" ca="1" si="21"/>
        <v/>
      </c>
    </row>
    <row r="162" spans="3:51" x14ac:dyDescent="0.25">
      <c r="C162">
        <v>160</v>
      </c>
      <c r="D162" t="s">
        <v>169</v>
      </c>
      <c r="E162">
        <v>42</v>
      </c>
      <c r="F162" s="3">
        <v>23.5</v>
      </c>
      <c r="G162" s="1">
        <v>1.7592592592592592E-3</v>
      </c>
      <c r="H162">
        <f t="shared" si="19"/>
        <v>9</v>
      </c>
      <c r="I162">
        <v>2</v>
      </c>
      <c r="J162" s="1">
        <f>splits[[#This Row],[Elapsed Time]]+J161</f>
        <v>0.39666666666666656</v>
      </c>
      <c r="K162" s="3"/>
      <c r="L162" s="1"/>
      <c r="N162">
        <v>17.820129999999999</v>
      </c>
      <c r="O162">
        <v>83.199659999999994</v>
      </c>
      <c r="P162">
        <v>32.6</v>
      </c>
      <c r="Q162">
        <v>4.8159999999999998</v>
      </c>
      <c r="AG162" s="12">
        <v>158</v>
      </c>
      <c r="AH162" s="31"/>
      <c r="AI162" s="32"/>
      <c r="AJ162" s="32"/>
      <c r="AK162" s="32"/>
      <c r="AM162" s="11"/>
      <c r="AP162" s="12">
        <v>158</v>
      </c>
      <c r="AQ162" s="56">
        <f t="shared" si="22"/>
        <v>1.712962962962963E-3</v>
      </c>
      <c r="AR162" s="56" t="e">
        <f t="shared" ca="1" si="23"/>
        <v>#N/A</v>
      </c>
      <c r="AS162" s="56" t="e">
        <f t="shared" ca="1" si="23"/>
        <v>#N/A</v>
      </c>
      <c r="AT162" s="56" t="e">
        <f t="shared" ca="1" si="23"/>
        <v>#N/A</v>
      </c>
      <c r="AV162" s="56">
        <f t="shared" si="24"/>
        <v>1.712962962962963E-3</v>
      </c>
      <c r="AX162" s="56" t="str">
        <f t="shared" ca="1" si="20"/>
        <v/>
      </c>
      <c r="AY162" s="56" t="str">
        <f t="shared" ca="1" si="21"/>
        <v/>
      </c>
    </row>
    <row r="163" spans="3:51" x14ac:dyDescent="0.25">
      <c r="C163">
        <v>161</v>
      </c>
      <c r="D163" t="s">
        <v>170</v>
      </c>
      <c r="E163">
        <v>43</v>
      </c>
      <c r="F163" s="3">
        <v>21.5</v>
      </c>
      <c r="G163" s="1">
        <v>1.9212962962962962E-3</v>
      </c>
      <c r="H163">
        <f t="shared" si="19"/>
        <v>11</v>
      </c>
      <c r="I163">
        <v>2</v>
      </c>
      <c r="J163" s="1">
        <f>splits[[#This Row],[Elapsed Time]]+J162</f>
        <v>0.39858796296296284</v>
      </c>
      <c r="K163" s="3"/>
      <c r="L163" s="1"/>
      <c r="N163">
        <v>17.81972</v>
      </c>
      <c r="O163">
        <v>83.198509999999999</v>
      </c>
      <c r="P163">
        <v>31.7</v>
      </c>
      <c r="Q163">
        <v>4.9459999999999997</v>
      </c>
      <c r="AG163" s="12">
        <v>159</v>
      </c>
      <c r="AH163" s="31"/>
      <c r="AI163" s="32"/>
      <c r="AJ163" s="32"/>
      <c r="AK163" s="32"/>
      <c r="AM163" s="11"/>
      <c r="AP163" s="12">
        <v>159</v>
      </c>
      <c r="AQ163" s="56">
        <f t="shared" si="22"/>
        <v>2.3263888888888887E-3</v>
      </c>
      <c r="AR163" s="56" t="e">
        <f t="shared" ca="1" si="23"/>
        <v>#N/A</v>
      </c>
      <c r="AS163" s="56" t="e">
        <f t="shared" ca="1" si="23"/>
        <v>#N/A</v>
      </c>
      <c r="AT163" s="56" t="e">
        <f t="shared" ca="1" si="23"/>
        <v>#N/A</v>
      </c>
      <c r="AV163" s="56">
        <f t="shared" si="24"/>
        <v>2.3263888888888887E-3</v>
      </c>
      <c r="AX163" s="56" t="str">
        <f t="shared" ca="1" si="20"/>
        <v/>
      </c>
      <c r="AY163" s="56" t="str">
        <f t="shared" ca="1" si="21"/>
        <v/>
      </c>
    </row>
    <row r="164" spans="3:51" x14ac:dyDescent="0.25">
      <c r="C164">
        <v>162</v>
      </c>
      <c r="D164" t="s">
        <v>171</v>
      </c>
      <c r="E164">
        <v>44</v>
      </c>
      <c r="F164" s="3">
        <v>19.5</v>
      </c>
      <c r="G164" s="1">
        <v>2.1064814814814813E-3</v>
      </c>
      <c r="H164">
        <f t="shared" si="19"/>
        <v>17</v>
      </c>
      <c r="I164">
        <v>2</v>
      </c>
      <c r="J164" s="1">
        <f>splits[[#This Row],[Elapsed Time]]+J163</f>
        <v>0.4006944444444443</v>
      </c>
      <c r="K164" s="3"/>
      <c r="L164" s="1"/>
      <c r="N164">
        <v>17.819510000000001</v>
      </c>
      <c r="O164">
        <v>83.197919999999996</v>
      </c>
      <c r="P164">
        <v>32</v>
      </c>
      <c r="Q164">
        <v>5.0129999999999999</v>
      </c>
      <c r="AG164" s="12">
        <v>160</v>
      </c>
      <c r="AH164" s="31"/>
      <c r="AI164" s="32"/>
      <c r="AJ164" s="32"/>
      <c r="AK164" s="32"/>
      <c r="AM164" s="11"/>
      <c r="AP164" s="12">
        <v>160</v>
      </c>
      <c r="AQ164" s="56">
        <f t="shared" si="22"/>
        <v>1.7592592592592592E-3</v>
      </c>
      <c r="AR164" s="56" t="e">
        <f t="shared" ca="1" si="23"/>
        <v>#N/A</v>
      </c>
      <c r="AS164" s="56" t="e">
        <f t="shared" ca="1" si="23"/>
        <v>#N/A</v>
      </c>
      <c r="AT164" s="56" t="e">
        <f t="shared" ca="1" si="23"/>
        <v>#N/A</v>
      </c>
      <c r="AV164" s="56">
        <f t="shared" si="24"/>
        <v>1.7592592592592592E-3</v>
      </c>
      <c r="AX164" s="56" t="str">
        <f t="shared" ca="1" si="20"/>
        <v/>
      </c>
      <c r="AY164" s="56" t="str">
        <f t="shared" ca="1" si="21"/>
        <v/>
      </c>
    </row>
    <row r="165" spans="3:51" x14ac:dyDescent="0.25">
      <c r="C165">
        <v>163</v>
      </c>
      <c r="D165" t="s">
        <v>172</v>
      </c>
      <c r="E165">
        <v>45</v>
      </c>
      <c r="F165" s="3">
        <v>21</v>
      </c>
      <c r="G165" s="1">
        <v>1.9560185185185184E-3</v>
      </c>
      <c r="H165">
        <f t="shared" si="19"/>
        <v>24</v>
      </c>
      <c r="I165">
        <v>2</v>
      </c>
      <c r="J165" s="1">
        <f>splits[[#This Row],[Elapsed Time]]+J164</f>
        <v>0.40265046296296281</v>
      </c>
      <c r="K165" s="3"/>
      <c r="L165" s="1"/>
      <c r="N165">
        <v>17.819400000000002</v>
      </c>
      <c r="O165">
        <v>83.197599999999994</v>
      </c>
      <c r="P165">
        <v>32.700000000000003</v>
      </c>
      <c r="Q165">
        <v>5.0490000000000004</v>
      </c>
      <c r="AG165" s="12">
        <v>161</v>
      </c>
      <c r="AH165" s="31"/>
      <c r="AI165" s="32"/>
      <c r="AJ165" s="32"/>
      <c r="AK165" s="32"/>
      <c r="AM165" s="11"/>
      <c r="AP165" s="12">
        <v>161</v>
      </c>
      <c r="AQ165" s="56">
        <f t="shared" si="22"/>
        <v>1.9212962962962962E-3</v>
      </c>
      <c r="AR165" s="56" t="e">
        <f t="shared" ca="1" si="23"/>
        <v>#N/A</v>
      </c>
      <c r="AS165" s="56" t="e">
        <f t="shared" ca="1" si="23"/>
        <v>#N/A</v>
      </c>
      <c r="AT165" s="56" t="e">
        <f t="shared" ca="1" si="23"/>
        <v>#N/A</v>
      </c>
      <c r="AV165" s="56">
        <f t="shared" si="24"/>
        <v>1.9212962962962962E-3</v>
      </c>
      <c r="AX165" s="56" t="str">
        <f t="shared" ca="1" si="20"/>
        <v/>
      </c>
      <c r="AY165" s="56" t="str">
        <f t="shared" ca="1" si="21"/>
        <v/>
      </c>
    </row>
    <row r="166" spans="3:51" x14ac:dyDescent="0.25">
      <c r="C166">
        <v>164</v>
      </c>
      <c r="D166" t="s">
        <v>173</v>
      </c>
      <c r="E166">
        <v>46</v>
      </c>
      <c r="F166" s="3">
        <v>20.399999999999999</v>
      </c>
      <c r="G166" s="1">
        <v>2.0254629629629629E-3</v>
      </c>
      <c r="H166">
        <f t="shared" si="19"/>
        <v>18.399999999999999</v>
      </c>
      <c r="I166">
        <v>2</v>
      </c>
      <c r="J166" s="1">
        <f>splits[[#This Row],[Elapsed Time]]+J165</f>
        <v>0.40467592592592577</v>
      </c>
      <c r="K166" s="3"/>
      <c r="L166" s="1"/>
      <c r="N166">
        <v>17.819330000000001</v>
      </c>
      <c r="O166">
        <v>83.197389999999999</v>
      </c>
      <c r="P166">
        <v>33.1</v>
      </c>
      <c r="Q166">
        <v>5.0730000000000004</v>
      </c>
      <c r="AG166" s="12">
        <v>162</v>
      </c>
      <c r="AH166" s="31"/>
      <c r="AI166" s="32"/>
      <c r="AJ166" s="32"/>
      <c r="AK166" s="32"/>
      <c r="AM166" s="11"/>
      <c r="AP166" s="12">
        <v>162</v>
      </c>
      <c r="AQ166" s="56">
        <f t="shared" si="22"/>
        <v>2.1064814814814813E-3</v>
      </c>
      <c r="AR166" s="56" t="e">
        <f t="shared" ref="AR166:AT210" ca="1" si="25">IF($AI$1=2,IF($AP166&lt;=AR$2,SUM(OFFSET($AQ$5,($AP166-1)*AR$3,0,AR$3,1)),NA()),"")</f>
        <v>#N/A</v>
      </c>
      <c r="AS166" s="56" t="e">
        <f t="shared" ca="1" si="25"/>
        <v>#N/A</v>
      </c>
      <c r="AT166" s="56" t="e">
        <f t="shared" ca="1" si="25"/>
        <v>#N/A</v>
      </c>
      <c r="AV166" s="56">
        <f t="shared" si="24"/>
        <v>2.1064814814814813E-3</v>
      </c>
      <c r="AX166" s="56" t="str">
        <f t="shared" ca="1" si="20"/>
        <v/>
      </c>
      <c r="AY166" s="56" t="str">
        <f t="shared" ca="1" si="21"/>
        <v/>
      </c>
    </row>
    <row r="167" spans="3:51" x14ac:dyDescent="0.25">
      <c r="C167">
        <v>165</v>
      </c>
      <c r="D167" t="s">
        <v>174</v>
      </c>
      <c r="E167">
        <v>47</v>
      </c>
      <c r="F167" s="3">
        <v>21.7</v>
      </c>
      <c r="G167" s="1">
        <v>1.9097222222222222E-3</v>
      </c>
      <c r="H167">
        <f t="shared" si="19"/>
        <v>17</v>
      </c>
      <c r="I167">
        <v>2</v>
      </c>
      <c r="J167" s="1">
        <f>splits[[#This Row],[Elapsed Time]]+J166</f>
        <v>0.40658564814814802</v>
      </c>
      <c r="K167" s="3"/>
      <c r="L167" s="1"/>
      <c r="N167">
        <v>17.81925</v>
      </c>
      <c r="O167">
        <v>83.197149999999993</v>
      </c>
      <c r="P167">
        <v>32.799999999999997</v>
      </c>
      <c r="Q167">
        <v>5.0999999999999996</v>
      </c>
      <c r="AG167" s="12">
        <v>163</v>
      </c>
      <c r="AH167" s="31"/>
      <c r="AI167" s="32"/>
      <c r="AJ167" s="32"/>
      <c r="AK167" s="32"/>
      <c r="AM167" s="11"/>
      <c r="AP167" s="12">
        <v>163</v>
      </c>
      <c r="AQ167" s="56">
        <f t="shared" si="22"/>
        <v>1.9560185185185184E-3</v>
      </c>
      <c r="AR167" s="56" t="e">
        <f t="shared" ca="1" si="25"/>
        <v>#N/A</v>
      </c>
      <c r="AS167" s="56" t="e">
        <f t="shared" ca="1" si="25"/>
        <v>#N/A</v>
      </c>
      <c r="AT167" s="56" t="e">
        <f t="shared" ca="1" si="25"/>
        <v>#N/A</v>
      </c>
      <c r="AV167" s="56">
        <f t="shared" si="24"/>
        <v>1.9560185185185184E-3</v>
      </c>
      <c r="AX167" s="56" t="str">
        <f t="shared" ca="1" si="20"/>
        <v/>
      </c>
      <c r="AY167" s="56" t="str">
        <f t="shared" ca="1" si="21"/>
        <v/>
      </c>
    </row>
    <row r="168" spans="3:51" x14ac:dyDescent="0.25">
      <c r="C168">
        <v>166</v>
      </c>
      <c r="D168" t="s">
        <v>175</v>
      </c>
      <c r="E168">
        <v>48</v>
      </c>
      <c r="F168" s="3">
        <v>19.100000000000001</v>
      </c>
      <c r="G168" s="1">
        <v>2.1643518518518518E-3</v>
      </c>
      <c r="H168">
        <f t="shared" si="19"/>
        <v>16.600000000000001</v>
      </c>
      <c r="I168">
        <v>2</v>
      </c>
      <c r="J168" s="1">
        <f>splits[[#This Row],[Elapsed Time]]+J167</f>
        <v>0.40874999999999989</v>
      </c>
      <c r="K168" s="3"/>
      <c r="L168" s="1"/>
      <c r="N168">
        <v>17.819109999999998</v>
      </c>
      <c r="O168">
        <v>83.196680000000001</v>
      </c>
      <c r="P168">
        <v>31.9</v>
      </c>
      <c r="Q168">
        <v>5.1520000000000001</v>
      </c>
      <c r="AG168" s="12">
        <v>164</v>
      </c>
      <c r="AH168" s="31"/>
      <c r="AI168" s="32"/>
      <c r="AJ168" s="32"/>
      <c r="AK168" s="32"/>
      <c r="AM168" s="11"/>
      <c r="AP168" s="12">
        <v>164</v>
      </c>
      <c r="AQ168" s="56">
        <f t="shared" si="22"/>
        <v>2.0254629629629629E-3</v>
      </c>
      <c r="AR168" s="56" t="e">
        <f t="shared" ca="1" si="25"/>
        <v>#N/A</v>
      </c>
      <c r="AS168" s="56" t="e">
        <f t="shared" ca="1" si="25"/>
        <v>#N/A</v>
      </c>
      <c r="AT168" s="56" t="e">
        <f t="shared" ca="1" si="25"/>
        <v>#N/A</v>
      </c>
      <c r="AV168" s="56">
        <f t="shared" si="24"/>
        <v>2.0254629629629629E-3</v>
      </c>
      <c r="AX168" s="56" t="str">
        <f t="shared" ca="1" si="20"/>
        <v/>
      </c>
      <c r="AY168" s="56" t="str">
        <f t="shared" ca="1" si="21"/>
        <v/>
      </c>
    </row>
    <row r="169" spans="3:51" x14ac:dyDescent="0.25">
      <c r="C169">
        <v>167</v>
      </c>
      <c r="D169" t="s">
        <v>176</v>
      </c>
      <c r="E169">
        <v>49</v>
      </c>
      <c r="F169" s="3">
        <v>19.5</v>
      </c>
      <c r="G169" s="1">
        <v>2.1296296296296298E-3</v>
      </c>
      <c r="H169">
        <f t="shared" si="19"/>
        <v>17.600000000000001</v>
      </c>
      <c r="I169">
        <v>2</v>
      </c>
      <c r="J169" s="1">
        <f>splits[[#This Row],[Elapsed Time]]+J168</f>
        <v>0.41087962962962954</v>
      </c>
      <c r="K169" s="3"/>
      <c r="L169" s="1"/>
      <c r="N169">
        <v>17.818930000000002</v>
      </c>
      <c r="O169">
        <v>83.19605</v>
      </c>
      <c r="P169">
        <v>30.4</v>
      </c>
      <c r="Q169">
        <v>5.2220000000000004</v>
      </c>
      <c r="AG169" s="12">
        <v>165</v>
      </c>
      <c r="AH169" s="31"/>
      <c r="AI169" s="32"/>
      <c r="AJ169" s="32"/>
      <c r="AK169" s="32"/>
      <c r="AM169" s="11"/>
      <c r="AP169" s="12">
        <v>165</v>
      </c>
      <c r="AQ169" s="56">
        <f t="shared" si="22"/>
        <v>1.9097222222222222E-3</v>
      </c>
      <c r="AR169" s="56" t="e">
        <f t="shared" ca="1" si="25"/>
        <v>#N/A</v>
      </c>
      <c r="AS169" s="56" t="e">
        <f t="shared" ca="1" si="25"/>
        <v>#N/A</v>
      </c>
      <c r="AT169" s="56" t="e">
        <f t="shared" ca="1" si="25"/>
        <v>#N/A</v>
      </c>
      <c r="AV169" s="56">
        <f t="shared" si="24"/>
        <v>1.9097222222222222E-3</v>
      </c>
      <c r="AX169" s="56" t="str">
        <f t="shared" ca="1" si="20"/>
        <v/>
      </c>
      <c r="AY169" s="56" t="str">
        <f t="shared" ca="1" si="21"/>
        <v/>
      </c>
    </row>
    <row r="170" spans="3:51" x14ac:dyDescent="0.25">
      <c r="C170">
        <v>168</v>
      </c>
      <c r="D170" t="s">
        <v>177</v>
      </c>
      <c r="E170">
        <v>50</v>
      </c>
      <c r="F170" s="3">
        <v>20.6</v>
      </c>
      <c r="G170" s="1">
        <v>2.0023148148148148E-3</v>
      </c>
      <c r="H170">
        <f t="shared" si="19"/>
        <v>21.8</v>
      </c>
      <c r="I170">
        <v>2</v>
      </c>
      <c r="J170" s="1">
        <f>splits[[#This Row],[Elapsed Time]]+J169</f>
        <v>0.41288194444444437</v>
      </c>
      <c r="K170" s="3"/>
      <c r="L170" s="1"/>
      <c r="N170">
        <v>17.818840000000002</v>
      </c>
      <c r="O170">
        <v>83.195750000000004</v>
      </c>
      <c r="P170">
        <v>30.7</v>
      </c>
      <c r="Q170">
        <v>5.2549999999999999</v>
      </c>
      <c r="AG170" s="12">
        <v>166</v>
      </c>
      <c r="AH170" s="31"/>
      <c r="AI170" s="32"/>
      <c r="AJ170" s="32"/>
      <c r="AK170" s="32"/>
      <c r="AM170" s="11"/>
      <c r="AP170" s="12">
        <v>166</v>
      </c>
      <c r="AQ170" s="56">
        <f t="shared" si="22"/>
        <v>2.1643518518518518E-3</v>
      </c>
      <c r="AR170" s="56" t="e">
        <f t="shared" ca="1" si="25"/>
        <v>#N/A</v>
      </c>
      <c r="AS170" s="56" t="e">
        <f t="shared" ca="1" si="25"/>
        <v>#N/A</v>
      </c>
      <c r="AT170" s="56" t="e">
        <f t="shared" ca="1" si="25"/>
        <v>#N/A</v>
      </c>
      <c r="AV170" s="56">
        <f t="shared" si="24"/>
        <v>2.1643518518518518E-3</v>
      </c>
      <c r="AX170" s="56" t="str">
        <f t="shared" ca="1" si="20"/>
        <v/>
      </c>
      <c r="AY170" s="56" t="str">
        <f t="shared" ca="1" si="21"/>
        <v/>
      </c>
    </row>
    <row r="171" spans="3:51" x14ac:dyDescent="0.25">
      <c r="C171">
        <v>169</v>
      </c>
      <c r="D171" t="s">
        <v>178</v>
      </c>
      <c r="E171">
        <v>51</v>
      </c>
      <c r="F171" s="3">
        <v>18.7</v>
      </c>
      <c r="G171" s="1">
        <v>2.2106481481481478E-3</v>
      </c>
      <c r="H171">
        <f t="shared" si="19"/>
        <v>18.600000000000001</v>
      </c>
      <c r="I171">
        <v>2</v>
      </c>
      <c r="J171" s="1">
        <f>splits[[#This Row],[Elapsed Time]]+J170</f>
        <v>0.41509259259259251</v>
      </c>
      <c r="K171" s="3"/>
      <c r="L171" s="1"/>
      <c r="N171">
        <v>17.818739999999998</v>
      </c>
      <c r="O171">
        <v>83.195440000000005</v>
      </c>
      <c r="P171">
        <v>30.9</v>
      </c>
      <c r="Q171">
        <v>5.29</v>
      </c>
      <c r="AG171" s="12">
        <v>167</v>
      </c>
      <c r="AH171" s="31"/>
      <c r="AI171" s="32"/>
      <c r="AJ171" s="32"/>
      <c r="AK171" s="32"/>
      <c r="AM171" s="11"/>
      <c r="AP171" s="12">
        <v>167</v>
      </c>
      <c r="AQ171" s="56">
        <f t="shared" si="22"/>
        <v>2.1296296296296298E-3</v>
      </c>
      <c r="AR171" s="56" t="e">
        <f t="shared" ca="1" si="25"/>
        <v>#N/A</v>
      </c>
      <c r="AS171" s="56" t="e">
        <f t="shared" ca="1" si="25"/>
        <v>#N/A</v>
      </c>
      <c r="AT171" s="56" t="e">
        <f t="shared" ca="1" si="25"/>
        <v>#N/A</v>
      </c>
      <c r="AV171" s="56">
        <f t="shared" si="24"/>
        <v>2.1296296296296298E-3</v>
      </c>
      <c r="AX171" s="56" t="str">
        <f t="shared" ca="1" si="20"/>
        <v/>
      </c>
      <c r="AY171" s="56" t="str">
        <f t="shared" ca="1" si="21"/>
        <v/>
      </c>
    </row>
    <row r="172" spans="3:51" x14ac:dyDescent="0.25">
      <c r="C172">
        <v>170</v>
      </c>
      <c r="D172" t="s">
        <v>179</v>
      </c>
      <c r="E172">
        <v>52</v>
      </c>
      <c r="F172" s="3">
        <v>19.600000000000001</v>
      </c>
      <c r="G172" s="1">
        <v>2.1064814814814813E-3</v>
      </c>
      <c r="H172">
        <f t="shared" si="19"/>
        <v>19.3</v>
      </c>
      <c r="I172">
        <v>2</v>
      </c>
      <c r="J172" s="1">
        <f>splits[[#This Row],[Elapsed Time]]+J171</f>
        <v>0.41719907407407397</v>
      </c>
      <c r="K172" s="3"/>
      <c r="L172" s="1"/>
      <c r="N172">
        <v>17.81859</v>
      </c>
      <c r="O172">
        <v>83.194980000000001</v>
      </c>
      <c r="P172">
        <v>31</v>
      </c>
      <c r="Q172">
        <v>5.3410000000000002</v>
      </c>
      <c r="AG172" s="12">
        <v>168</v>
      </c>
      <c r="AH172" s="31"/>
      <c r="AI172" s="32"/>
      <c r="AJ172" s="32"/>
      <c r="AK172" s="32"/>
      <c r="AM172" s="11"/>
      <c r="AP172" s="12">
        <v>168</v>
      </c>
      <c r="AQ172" s="56">
        <f t="shared" si="22"/>
        <v>2.0023148148148148E-3</v>
      </c>
      <c r="AR172" s="56" t="e">
        <f t="shared" ca="1" si="25"/>
        <v>#N/A</v>
      </c>
      <c r="AS172" s="56" t="e">
        <f t="shared" ca="1" si="25"/>
        <v>#N/A</v>
      </c>
      <c r="AT172" s="56" t="e">
        <f t="shared" ca="1" si="25"/>
        <v>#N/A</v>
      </c>
      <c r="AV172" s="56">
        <f t="shared" si="24"/>
        <v>2.0023148148148148E-3</v>
      </c>
      <c r="AX172" s="56" t="str">
        <f t="shared" ca="1" si="20"/>
        <v/>
      </c>
      <c r="AY172" s="56" t="str">
        <f t="shared" ca="1" si="21"/>
        <v/>
      </c>
    </row>
    <row r="173" spans="3:51" x14ac:dyDescent="0.25">
      <c r="C173">
        <v>171</v>
      </c>
      <c r="D173" t="s">
        <v>180</v>
      </c>
      <c r="E173">
        <v>53</v>
      </c>
      <c r="F173" s="3">
        <v>19</v>
      </c>
      <c r="G173" s="1">
        <v>2.1759259259259258E-3</v>
      </c>
      <c r="H173">
        <f t="shared" si="19"/>
        <v>21.5</v>
      </c>
      <c r="I173">
        <v>2</v>
      </c>
      <c r="J173" s="1">
        <f>splits[[#This Row],[Elapsed Time]]+J172</f>
        <v>0.41937499999999989</v>
      </c>
      <c r="K173" s="3"/>
      <c r="L173" s="1"/>
      <c r="N173">
        <v>17.818519999999999</v>
      </c>
      <c r="O173">
        <v>83.194749999999999</v>
      </c>
      <c r="P173">
        <v>31</v>
      </c>
      <c r="Q173">
        <v>5.367</v>
      </c>
      <c r="AG173" s="12">
        <v>169</v>
      </c>
      <c r="AH173" s="31"/>
      <c r="AI173" s="32"/>
      <c r="AJ173" s="32"/>
      <c r="AK173" s="32"/>
      <c r="AM173" s="11"/>
      <c r="AP173" s="12">
        <v>169</v>
      </c>
      <c r="AQ173" s="56">
        <f t="shared" si="22"/>
        <v>2.2106481481481478E-3</v>
      </c>
      <c r="AR173" s="56" t="e">
        <f t="shared" ca="1" si="25"/>
        <v>#N/A</v>
      </c>
      <c r="AS173" s="56" t="e">
        <f t="shared" ca="1" si="25"/>
        <v>#N/A</v>
      </c>
      <c r="AT173" s="56" t="e">
        <f t="shared" ca="1" si="25"/>
        <v>#N/A</v>
      </c>
      <c r="AV173" s="56">
        <f t="shared" si="24"/>
        <v>2.2106481481481478E-3</v>
      </c>
      <c r="AX173" s="56" t="str">
        <f t="shared" ca="1" si="20"/>
        <v/>
      </c>
      <c r="AY173" s="56" t="str">
        <f t="shared" ca="1" si="21"/>
        <v/>
      </c>
    </row>
    <row r="174" spans="3:51" x14ac:dyDescent="0.25">
      <c r="C174">
        <v>172</v>
      </c>
      <c r="D174" t="s">
        <v>181</v>
      </c>
      <c r="E174">
        <v>54</v>
      </c>
      <c r="F174" s="3">
        <v>14.1</v>
      </c>
      <c r="G174" s="1">
        <v>2.9398148148148148E-3</v>
      </c>
      <c r="H174">
        <f t="shared" si="19"/>
        <v>32</v>
      </c>
      <c r="I174">
        <v>2</v>
      </c>
      <c r="J174" s="1">
        <f>splits[[#This Row],[Elapsed Time]]+J173</f>
        <v>0.4223148148148147</v>
      </c>
      <c r="K174" s="3"/>
      <c r="L174" s="1"/>
      <c r="N174">
        <v>17.818470000000001</v>
      </c>
      <c r="O174">
        <v>83.194569999999999</v>
      </c>
      <c r="P174">
        <v>30.9</v>
      </c>
      <c r="Q174">
        <v>5.3869999999999996</v>
      </c>
      <c r="AG174" s="12">
        <v>170</v>
      </c>
      <c r="AH174" s="31"/>
      <c r="AI174" s="32"/>
      <c r="AJ174" s="32"/>
      <c r="AK174" s="32"/>
      <c r="AM174" s="11"/>
      <c r="AP174" s="12">
        <v>170</v>
      </c>
      <c r="AQ174" s="56">
        <f t="shared" si="22"/>
        <v>2.1064814814814813E-3</v>
      </c>
      <c r="AR174" s="56" t="e">
        <f t="shared" ca="1" si="25"/>
        <v>#N/A</v>
      </c>
      <c r="AS174" s="56" t="e">
        <f t="shared" ca="1" si="25"/>
        <v>#N/A</v>
      </c>
      <c r="AT174" s="56" t="e">
        <f t="shared" ca="1" si="25"/>
        <v>#N/A</v>
      </c>
      <c r="AV174" s="56">
        <f t="shared" si="24"/>
        <v>2.1064814814814813E-3</v>
      </c>
      <c r="AX174" s="56" t="str">
        <f t="shared" ca="1" si="20"/>
        <v/>
      </c>
      <c r="AY174" s="56" t="str">
        <f t="shared" ca="1" si="21"/>
        <v/>
      </c>
    </row>
    <row r="175" spans="3:51" x14ac:dyDescent="0.25">
      <c r="C175">
        <v>173</v>
      </c>
      <c r="D175" t="s">
        <v>182</v>
      </c>
      <c r="E175">
        <v>55</v>
      </c>
      <c r="F175" s="3">
        <v>24.9</v>
      </c>
      <c r="G175" s="1">
        <v>1.6550925925925926E-3</v>
      </c>
      <c r="H175">
        <f t="shared" si="19"/>
        <v>32.700000000000003</v>
      </c>
      <c r="I175">
        <v>2</v>
      </c>
      <c r="J175" s="1">
        <f>splits[[#This Row],[Elapsed Time]]+J174</f>
        <v>0.42396990740740731</v>
      </c>
      <c r="K175" s="3"/>
      <c r="L175" s="1"/>
      <c r="N175">
        <v>17.81841</v>
      </c>
      <c r="O175">
        <v>83.194360000000003</v>
      </c>
      <c r="P175">
        <v>30.5</v>
      </c>
      <c r="Q175">
        <v>5.41</v>
      </c>
      <c r="AG175" s="12">
        <v>171</v>
      </c>
      <c r="AH175" s="31"/>
      <c r="AI175" s="32"/>
      <c r="AJ175" s="32"/>
      <c r="AK175" s="32"/>
      <c r="AM175" s="11"/>
      <c r="AP175" s="12">
        <v>171</v>
      </c>
      <c r="AQ175" s="56">
        <f t="shared" si="22"/>
        <v>2.1759259259259258E-3</v>
      </c>
      <c r="AR175" s="56" t="e">
        <f t="shared" ca="1" si="25"/>
        <v>#N/A</v>
      </c>
      <c r="AS175" s="56" t="e">
        <f t="shared" ca="1" si="25"/>
        <v>#N/A</v>
      </c>
      <c r="AT175" s="56" t="e">
        <f t="shared" ca="1" si="25"/>
        <v>#N/A</v>
      </c>
      <c r="AV175" s="56">
        <f t="shared" si="24"/>
        <v>2.1759259259259258E-3</v>
      </c>
      <c r="AX175" s="56" t="str">
        <f t="shared" ca="1" si="20"/>
        <v/>
      </c>
      <c r="AY175" s="56" t="str">
        <f t="shared" ca="1" si="21"/>
        <v/>
      </c>
    </row>
    <row r="176" spans="3:51" x14ac:dyDescent="0.25">
      <c r="C176">
        <v>174</v>
      </c>
      <c r="D176" t="s">
        <v>183</v>
      </c>
      <c r="E176">
        <v>56</v>
      </c>
      <c r="F176" s="3">
        <v>23.6</v>
      </c>
      <c r="G176" s="1">
        <v>1.736111111111111E-3</v>
      </c>
      <c r="H176">
        <f t="shared" si="19"/>
        <v>22.9</v>
      </c>
      <c r="I176">
        <v>2</v>
      </c>
      <c r="J176" s="1">
        <f>splits[[#This Row],[Elapsed Time]]+J175</f>
        <v>0.42570601851851841</v>
      </c>
      <c r="K176" s="3"/>
      <c r="L176" s="1"/>
      <c r="N176">
        <v>17.818370000000002</v>
      </c>
      <c r="O176">
        <v>83.194180000000003</v>
      </c>
      <c r="P176">
        <v>30.3</v>
      </c>
      <c r="Q176">
        <v>5.43</v>
      </c>
      <c r="AG176" s="12">
        <v>172</v>
      </c>
      <c r="AH176" s="31"/>
      <c r="AI176" s="32"/>
      <c r="AJ176" s="32"/>
      <c r="AK176" s="32"/>
      <c r="AM176" s="11"/>
      <c r="AP176" s="12">
        <v>172</v>
      </c>
      <c r="AQ176" s="56">
        <f t="shared" si="22"/>
        <v>2.9398148148148148E-3</v>
      </c>
      <c r="AR176" s="56" t="e">
        <f t="shared" ca="1" si="25"/>
        <v>#N/A</v>
      </c>
      <c r="AS176" s="56" t="e">
        <f t="shared" ca="1" si="25"/>
        <v>#N/A</v>
      </c>
      <c r="AT176" s="56" t="e">
        <f t="shared" ca="1" si="25"/>
        <v>#N/A</v>
      </c>
      <c r="AV176" s="56">
        <f t="shared" si="24"/>
        <v>2.9398148148148148E-3</v>
      </c>
      <c r="AX176" s="56" t="str">
        <f t="shared" ca="1" si="20"/>
        <v/>
      </c>
      <c r="AY176" s="56" t="str">
        <f t="shared" ca="1" si="21"/>
        <v/>
      </c>
    </row>
    <row r="177" spans="3:51" x14ac:dyDescent="0.25">
      <c r="C177">
        <v>175</v>
      </c>
      <c r="D177" t="s">
        <v>184</v>
      </c>
      <c r="E177">
        <v>57</v>
      </c>
      <c r="F177" s="3">
        <v>19.3</v>
      </c>
      <c r="G177" s="1">
        <v>2.1412037037037038E-3</v>
      </c>
      <c r="H177">
        <f t="shared" si="19"/>
        <v>27</v>
      </c>
      <c r="I177">
        <v>2</v>
      </c>
      <c r="J177" s="1">
        <f>splits[[#This Row],[Elapsed Time]]+J176</f>
        <v>0.4278472222222221</v>
      </c>
      <c r="K177" s="3"/>
      <c r="L177" s="1"/>
      <c r="N177">
        <v>17.81833</v>
      </c>
      <c r="O177">
        <v>83.193969999999993</v>
      </c>
      <c r="P177">
        <v>30</v>
      </c>
      <c r="Q177">
        <v>5.452</v>
      </c>
      <c r="AG177" s="12">
        <v>173</v>
      </c>
      <c r="AH177" s="31"/>
      <c r="AI177" s="32"/>
      <c r="AJ177" s="32"/>
      <c r="AK177" s="32"/>
      <c r="AM177" s="11"/>
      <c r="AP177" s="12">
        <v>173</v>
      </c>
      <c r="AQ177" s="56">
        <f t="shared" si="22"/>
        <v>1.6550925925925926E-3</v>
      </c>
      <c r="AR177" s="56" t="e">
        <f t="shared" ca="1" si="25"/>
        <v>#N/A</v>
      </c>
      <c r="AS177" s="56" t="e">
        <f t="shared" ca="1" si="25"/>
        <v>#N/A</v>
      </c>
      <c r="AT177" s="56" t="e">
        <f t="shared" ca="1" si="25"/>
        <v>#N/A</v>
      </c>
      <c r="AV177" s="56">
        <f t="shared" si="24"/>
        <v>1.6550925925925926E-3</v>
      </c>
      <c r="AX177" s="56" t="str">
        <f t="shared" ca="1" si="20"/>
        <v/>
      </c>
      <c r="AY177" s="56" t="str">
        <f t="shared" ca="1" si="21"/>
        <v/>
      </c>
    </row>
    <row r="178" spans="3:51" x14ac:dyDescent="0.25">
      <c r="C178">
        <v>176</v>
      </c>
      <c r="D178" t="s">
        <v>185</v>
      </c>
      <c r="E178">
        <v>58</v>
      </c>
      <c r="F178" s="3">
        <v>18.899999999999999</v>
      </c>
      <c r="G178" s="1">
        <v>2.1874999999999998E-3</v>
      </c>
      <c r="H178">
        <f t="shared" si="19"/>
        <v>29.7</v>
      </c>
      <c r="I178">
        <v>2</v>
      </c>
      <c r="J178" s="1">
        <f>splits[[#This Row],[Elapsed Time]]+J177</f>
        <v>0.43003472222222211</v>
      </c>
      <c r="K178" s="3"/>
      <c r="L178" s="1"/>
      <c r="N178">
        <v>17.81822</v>
      </c>
      <c r="O178">
        <v>83.193520000000007</v>
      </c>
      <c r="P178">
        <v>29.1</v>
      </c>
      <c r="Q178">
        <v>5.5019999999999998</v>
      </c>
      <c r="AG178" s="12">
        <v>174</v>
      </c>
      <c r="AH178" s="31"/>
      <c r="AI178" s="32"/>
      <c r="AJ178" s="32"/>
      <c r="AK178" s="32"/>
      <c r="AM178" s="11"/>
      <c r="AP178" s="12">
        <v>174</v>
      </c>
      <c r="AQ178" s="56">
        <f t="shared" si="22"/>
        <v>1.736111111111111E-3</v>
      </c>
      <c r="AR178" s="56" t="e">
        <f t="shared" ca="1" si="25"/>
        <v>#N/A</v>
      </c>
      <c r="AS178" s="56" t="e">
        <f t="shared" ca="1" si="25"/>
        <v>#N/A</v>
      </c>
      <c r="AT178" s="56" t="e">
        <f t="shared" ca="1" si="25"/>
        <v>#N/A</v>
      </c>
      <c r="AV178" s="56">
        <f t="shared" si="24"/>
        <v>1.736111111111111E-3</v>
      </c>
      <c r="AX178" s="56" t="str">
        <f t="shared" ca="1" si="20"/>
        <v/>
      </c>
      <c r="AY178" s="56" t="str">
        <f t="shared" ca="1" si="21"/>
        <v/>
      </c>
    </row>
    <row r="179" spans="3:51" x14ac:dyDescent="0.25">
      <c r="C179">
        <v>177</v>
      </c>
      <c r="D179" t="s">
        <v>186</v>
      </c>
      <c r="E179">
        <v>59</v>
      </c>
      <c r="F179" s="3">
        <v>18.2</v>
      </c>
      <c r="G179" s="1">
        <v>2.2685185185185182E-3</v>
      </c>
      <c r="H179">
        <f t="shared" si="19"/>
        <v>27.4</v>
      </c>
      <c r="I179">
        <v>2</v>
      </c>
      <c r="J179" s="1">
        <f>splits[[#This Row],[Elapsed Time]]+J178</f>
        <v>0.43230324074074061</v>
      </c>
      <c r="K179" s="3"/>
      <c r="L179" s="1"/>
      <c r="N179">
        <v>17.818200000000001</v>
      </c>
      <c r="O179">
        <v>83.193460000000002</v>
      </c>
      <c r="P179">
        <v>29.1</v>
      </c>
      <c r="Q179">
        <v>5.508</v>
      </c>
      <c r="AG179" s="12">
        <v>175</v>
      </c>
      <c r="AH179" s="31"/>
      <c r="AI179" s="32"/>
      <c r="AJ179" s="32"/>
      <c r="AK179" s="32"/>
      <c r="AM179" s="11"/>
      <c r="AP179" s="12">
        <v>175</v>
      </c>
      <c r="AQ179" s="56">
        <f t="shared" si="22"/>
        <v>2.1412037037037038E-3</v>
      </c>
      <c r="AR179" s="56" t="e">
        <f t="shared" ca="1" si="25"/>
        <v>#N/A</v>
      </c>
      <c r="AS179" s="56" t="e">
        <f t="shared" ca="1" si="25"/>
        <v>#N/A</v>
      </c>
      <c r="AT179" s="56" t="e">
        <f t="shared" ca="1" si="25"/>
        <v>#N/A</v>
      </c>
      <c r="AV179" s="56">
        <f t="shared" si="24"/>
        <v>2.1412037037037038E-3</v>
      </c>
      <c r="AX179" s="56" t="str">
        <f t="shared" ca="1" si="20"/>
        <v/>
      </c>
      <c r="AY179" s="56" t="str">
        <f t="shared" ca="1" si="21"/>
        <v/>
      </c>
    </row>
    <row r="180" spans="3:51" x14ac:dyDescent="0.25">
      <c r="C180">
        <v>178</v>
      </c>
      <c r="D180" t="s">
        <v>187</v>
      </c>
      <c r="E180">
        <v>60</v>
      </c>
      <c r="F180" s="3">
        <v>21</v>
      </c>
      <c r="G180" s="1">
        <v>1.9560185185185184E-3</v>
      </c>
      <c r="H180">
        <f t="shared" si="19"/>
        <v>22</v>
      </c>
      <c r="I180">
        <v>2</v>
      </c>
      <c r="J180" s="1">
        <f>splits[[#This Row],[Elapsed Time]]+J179</f>
        <v>0.43425925925925912</v>
      </c>
      <c r="K180" s="3"/>
      <c r="L180" s="1"/>
      <c r="N180">
        <v>17.818180000000002</v>
      </c>
      <c r="O180">
        <v>83.193399999999997</v>
      </c>
      <c r="P180">
        <v>29</v>
      </c>
      <c r="Q180">
        <v>5.5149999999999997</v>
      </c>
      <c r="AG180" s="12">
        <v>176</v>
      </c>
      <c r="AH180" s="31"/>
      <c r="AI180" s="32"/>
      <c r="AJ180" s="32"/>
      <c r="AK180" s="32"/>
      <c r="AM180" s="11"/>
      <c r="AP180" s="12">
        <v>176</v>
      </c>
      <c r="AQ180" s="56">
        <f t="shared" si="22"/>
        <v>2.1874999999999998E-3</v>
      </c>
      <c r="AR180" s="56" t="e">
        <f t="shared" ca="1" si="25"/>
        <v>#N/A</v>
      </c>
      <c r="AS180" s="56" t="e">
        <f t="shared" ca="1" si="25"/>
        <v>#N/A</v>
      </c>
      <c r="AT180" s="56" t="e">
        <f t="shared" ca="1" si="25"/>
        <v>#N/A</v>
      </c>
      <c r="AV180" s="56">
        <f t="shared" si="24"/>
        <v>2.1874999999999998E-3</v>
      </c>
      <c r="AX180" s="56" t="str">
        <f t="shared" ca="1" si="20"/>
        <v/>
      </c>
      <c r="AY180" s="56" t="str">
        <f t="shared" ca="1" si="21"/>
        <v/>
      </c>
    </row>
    <row r="181" spans="3:51" x14ac:dyDescent="0.25">
      <c r="C181">
        <v>179</v>
      </c>
      <c r="D181" t="s">
        <v>188</v>
      </c>
      <c r="E181">
        <v>61</v>
      </c>
      <c r="F181" s="3">
        <v>21.7</v>
      </c>
      <c r="G181" s="1">
        <v>1.9097222222222222E-3</v>
      </c>
      <c r="H181">
        <f t="shared" si="19"/>
        <v>15.1</v>
      </c>
      <c r="I181">
        <v>2</v>
      </c>
      <c r="J181" s="1">
        <f>splits[[#This Row],[Elapsed Time]]+J180</f>
        <v>0.43616898148148137</v>
      </c>
      <c r="K181" s="3"/>
      <c r="L181" s="1"/>
      <c r="N181">
        <v>17.81814</v>
      </c>
      <c r="O181">
        <v>83.193240000000003</v>
      </c>
      <c r="P181">
        <v>29</v>
      </c>
      <c r="Q181">
        <v>5.5330000000000004</v>
      </c>
      <c r="AG181" s="12">
        <v>177</v>
      </c>
      <c r="AH181" s="31"/>
      <c r="AI181" s="32"/>
      <c r="AJ181" s="32"/>
      <c r="AK181" s="32"/>
      <c r="AM181" s="11"/>
      <c r="AP181" s="12">
        <v>177</v>
      </c>
      <c r="AQ181" s="56">
        <f t="shared" si="22"/>
        <v>2.2685185185185182E-3</v>
      </c>
      <c r="AR181" s="56" t="e">
        <f t="shared" ca="1" si="25"/>
        <v>#N/A</v>
      </c>
      <c r="AS181" s="56" t="e">
        <f t="shared" ca="1" si="25"/>
        <v>#N/A</v>
      </c>
      <c r="AT181" s="56" t="e">
        <f t="shared" ca="1" si="25"/>
        <v>#N/A</v>
      </c>
      <c r="AV181" s="56">
        <f t="shared" si="24"/>
        <v>2.2685185185185182E-3</v>
      </c>
      <c r="AX181" s="56" t="str">
        <f t="shared" ca="1" si="20"/>
        <v/>
      </c>
      <c r="AY181" s="56" t="str">
        <f t="shared" ca="1" si="21"/>
        <v/>
      </c>
    </row>
    <row r="182" spans="3:51" x14ac:dyDescent="0.25">
      <c r="C182">
        <v>180</v>
      </c>
      <c r="D182" t="s">
        <v>189</v>
      </c>
      <c r="E182">
        <v>62</v>
      </c>
      <c r="F182" s="3">
        <v>17.600000000000001</v>
      </c>
      <c r="G182" s="1">
        <v>2.3495370370370371E-3</v>
      </c>
      <c r="H182">
        <f t="shared" si="19"/>
        <v>18</v>
      </c>
      <c r="I182">
        <v>2</v>
      </c>
      <c r="J182" s="1">
        <f>splits[[#This Row],[Elapsed Time]]+J181</f>
        <v>0.43851851851851842</v>
      </c>
      <c r="K182" s="3"/>
      <c r="L182" s="1"/>
      <c r="N182">
        <v>17.81804</v>
      </c>
      <c r="O182">
        <v>83.192939999999993</v>
      </c>
      <c r="P182">
        <v>30</v>
      </c>
      <c r="Q182">
        <v>5.5659999999999998</v>
      </c>
      <c r="AG182" s="12">
        <v>178</v>
      </c>
      <c r="AH182" s="31"/>
      <c r="AI182" s="32"/>
      <c r="AJ182" s="32"/>
      <c r="AK182" s="32"/>
      <c r="AM182" s="11"/>
      <c r="AP182" s="12">
        <v>178</v>
      </c>
      <c r="AQ182" s="56">
        <f t="shared" si="22"/>
        <v>1.9560185185185184E-3</v>
      </c>
      <c r="AR182" s="56" t="e">
        <f t="shared" ca="1" si="25"/>
        <v>#N/A</v>
      </c>
      <c r="AS182" s="56" t="e">
        <f t="shared" ca="1" si="25"/>
        <v>#N/A</v>
      </c>
      <c r="AT182" s="56" t="e">
        <f t="shared" ca="1" si="25"/>
        <v>#N/A</v>
      </c>
      <c r="AV182" s="56">
        <f t="shared" si="24"/>
        <v>1.9560185185185184E-3</v>
      </c>
      <c r="AX182" s="56" t="str">
        <f t="shared" ca="1" si="20"/>
        <v/>
      </c>
      <c r="AY182" s="56" t="str">
        <f t="shared" ca="1" si="21"/>
        <v/>
      </c>
    </row>
    <row r="183" spans="3:51" x14ac:dyDescent="0.25">
      <c r="C183">
        <v>181</v>
      </c>
      <c r="D183" t="s">
        <v>190</v>
      </c>
      <c r="E183">
        <v>63</v>
      </c>
      <c r="F183" s="3">
        <v>17</v>
      </c>
      <c r="G183" s="1">
        <v>2.4189814814814816E-3</v>
      </c>
      <c r="H183">
        <f t="shared" si="19"/>
        <v>19.5</v>
      </c>
      <c r="I183">
        <v>2</v>
      </c>
      <c r="J183" s="1">
        <f>splits[[#This Row],[Elapsed Time]]+J182</f>
        <v>0.44093749999999993</v>
      </c>
      <c r="K183" s="3"/>
      <c r="L183" s="1"/>
      <c r="N183">
        <v>17.817959999999999</v>
      </c>
      <c r="O183">
        <v>83.192660000000004</v>
      </c>
      <c r="P183">
        <v>31</v>
      </c>
      <c r="Q183">
        <v>5.5970000000000004</v>
      </c>
      <c r="AG183" s="12">
        <v>179</v>
      </c>
      <c r="AH183" s="31"/>
      <c r="AI183" s="32"/>
      <c r="AJ183" s="32"/>
      <c r="AK183" s="32"/>
      <c r="AM183" s="11"/>
      <c r="AP183" s="12">
        <v>179</v>
      </c>
      <c r="AQ183" s="56">
        <f t="shared" si="22"/>
        <v>1.9097222222222222E-3</v>
      </c>
      <c r="AR183" s="56" t="e">
        <f t="shared" ca="1" si="25"/>
        <v>#N/A</v>
      </c>
      <c r="AS183" s="56" t="e">
        <f t="shared" ca="1" si="25"/>
        <v>#N/A</v>
      </c>
      <c r="AT183" s="56" t="e">
        <f t="shared" ca="1" si="25"/>
        <v>#N/A</v>
      </c>
      <c r="AV183" s="56">
        <f t="shared" si="24"/>
        <v>1.9097222222222222E-3</v>
      </c>
      <c r="AX183" s="56" t="str">
        <f t="shared" ca="1" si="20"/>
        <v/>
      </c>
      <c r="AY183" s="56" t="str">
        <f t="shared" ca="1" si="21"/>
        <v/>
      </c>
    </row>
    <row r="184" spans="3:51" x14ac:dyDescent="0.25">
      <c r="C184">
        <v>182</v>
      </c>
      <c r="D184" t="s">
        <v>191</v>
      </c>
      <c r="E184">
        <v>64</v>
      </c>
      <c r="F184" s="3">
        <v>17.7</v>
      </c>
      <c r="G184" s="1">
        <v>2.3379629629629631E-3</v>
      </c>
      <c r="H184">
        <f t="shared" si="19"/>
        <v>20.8</v>
      </c>
      <c r="I184">
        <v>2</v>
      </c>
      <c r="J184" s="1">
        <f>splits[[#This Row],[Elapsed Time]]+J183</f>
        <v>0.44327546296296289</v>
      </c>
      <c r="K184" s="3"/>
      <c r="L184" s="1"/>
      <c r="N184">
        <v>17.817910000000001</v>
      </c>
      <c r="O184">
        <v>83.192490000000006</v>
      </c>
      <c r="P184">
        <v>31.7</v>
      </c>
      <c r="Q184">
        <v>5.6159999999999997</v>
      </c>
      <c r="AG184" s="12">
        <v>180</v>
      </c>
      <c r="AH184" s="31"/>
      <c r="AI184" s="32"/>
      <c r="AJ184" s="32"/>
      <c r="AK184" s="32"/>
      <c r="AM184" s="11"/>
      <c r="AP184" s="12">
        <v>180</v>
      </c>
      <c r="AQ184" s="56">
        <f t="shared" si="22"/>
        <v>2.3495370370370371E-3</v>
      </c>
      <c r="AR184" s="56" t="e">
        <f t="shared" ca="1" si="25"/>
        <v>#N/A</v>
      </c>
      <c r="AS184" s="56" t="e">
        <f t="shared" ca="1" si="25"/>
        <v>#N/A</v>
      </c>
      <c r="AT184" s="56" t="e">
        <f t="shared" ca="1" si="25"/>
        <v>#N/A</v>
      </c>
      <c r="AV184" s="56">
        <f t="shared" si="24"/>
        <v>2.3495370370370371E-3</v>
      </c>
      <c r="AX184" s="56" t="str">
        <f t="shared" ca="1" si="20"/>
        <v/>
      </c>
      <c r="AY184" s="56" t="str">
        <f t="shared" ca="1" si="21"/>
        <v/>
      </c>
    </row>
    <row r="185" spans="3:51" x14ac:dyDescent="0.25">
      <c r="C185">
        <v>183</v>
      </c>
      <c r="D185" t="s">
        <v>192</v>
      </c>
      <c r="E185">
        <v>65</v>
      </c>
      <c r="F185" s="3">
        <v>15.9</v>
      </c>
      <c r="G185" s="1">
        <v>2.5925925925925925E-3</v>
      </c>
      <c r="H185">
        <f t="shared" si="19"/>
        <v>28</v>
      </c>
      <c r="I185">
        <v>2</v>
      </c>
      <c r="J185" s="1">
        <f>splits[[#This Row],[Elapsed Time]]+J184</f>
        <v>0.44586805555555548</v>
      </c>
      <c r="K185" s="3"/>
      <c r="L185" s="1"/>
      <c r="N185">
        <v>17.817889999999998</v>
      </c>
      <c r="O185">
        <v>83.192419999999998</v>
      </c>
      <c r="P185">
        <v>32</v>
      </c>
      <c r="Q185">
        <v>5.6239999999999997</v>
      </c>
      <c r="AG185" s="12">
        <v>181</v>
      </c>
      <c r="AH185" s="31"/>
      <c r="AI185" s="32"/>
      <c r="AJ185" s="32"/>
      <c r="AK185" s="32"/>
      <c r="AM185" s="11"/>
      <c r="AP185" s="12">
        <v>181</v>
      </c>
      <c r="AQ185" s="56">
        <f t="shared" si="22"/>
        <v>2.4189814814814816E-3</v>
      </c>
      <c r="AR185" s="56" t="e">
        <f t="shared" ca="1" si="25"/>
        <v>#N/A</v>
      </c>
      <c r="AS185" s="56" t="e">
        <f t="shared" ca="1" si="25"/>
        <v>#N/A</v>
      </c>
      <c r="AT185" s="56" t="e">
        <f t="shared" ca="1" si="25"/>
        <v>#N/A</v>
      </c>
      <c r="AV185" s="56">
        <f t="shared" si="24"/>
        <v>2.4189814814814816E-3</v>
      </c>
      <c r="AX185" s="56" t="str">
        <f t="shared" ca="1" si="20"/>
        <v/>
      </c>
      <c r="AY185" s="56" t="str">
        <f t="shared" ca="1" si="21"/>
        <v/>
      </c>
    </row>
    <row r="186" spans="3:51" x14ac:dyDescent="0.25">
      <c r="C186">
        <v>184</v>
      </c>
      <c r="D186" t="s">
        <v>193</v>
      </c>
      <c r="E186">
        <v>66</v>
      </c>
      <c r="F186" s="3">
        <v>18.8</v>
      </c>
      <c r="G186" s="1">
        <v>2.1990740740740742E-3</v>
      </c>
      <c r="H186">
        <f t="shared" si="19"/>
        <v>27.4</v>
      </c>
      <c r="I186">
        <v>2</v>
      </c>
      <c r="J186" s="1">
        <f>splits[[#This Row],[Elapsed Time]]+J185</f>
        <v>0.44806712962962952</v>
      </c>
      <c r="K186" s="3"/>
      <c r="L186" s="1"/>
      <c r="N186">
        <v>17.817869999999999</v>
      </c>
      <c r="O186">
        <v>83.192350000000005</v>
      </c>
      <c r="P186">
        <v>32.299999999999997</v>
      </c>
      <c r="Q186">
        <v>5.6319999999999997</v>
      </c>
      <c r="AG186" s="12">
        <v>182</v>
      </c>
      <c r="AH186" s="31"/>
      <c r="AI186" s="32"/>
      <c r="AJ186" s="32"/>
      <c r="AK186" s="32"/>
      <c r="AM186" s="11"/>
      <c r="AP186" s="12">
        <v>182</v>
      </c>
      <c r="AQ186" s="56">
        <f t="shared" si="22"/>
        <v>2.3379629629629631E-3</v>
      </c>
      <c r="AR186" s="56" t="e">
        <f t="shared" ca="1" si="25"/>
        <v>#N/A</v>
      </c>
      <c r="AS186" s="56" t="e">
        <f t="shared" ca="1" si="25"/>
        <v>#N/A</v>
      </c>
      <c r="AT186" s="56" t="e">
        <f t="shared" ca="1" si="25"/>
        <v>#N/A</v>
      </c>
      <c r="AV186" s="56">
        <f t="shared" si="24"/>
        <v>2.3379629629629631E-3</v>
      </c>
      <c r="AX186" s="56" t="str">
        <f t="shared" ca="1" si="20"/>
        <v/>
      </c>
      <c r="AY186" s="56" t="str">
        <f t="shared" ca="1" si="21"/>
        <v/>
      </c>
    </row>
    <row r="187" spans="3:51" x14ac:dyDescent="0.25">
      <c r="C187">
        <v>185</v>
      </c>
      <c r="D187" t="s">
        <v>194</v>
      </c>
      <c r="E187">
        <v>67</v>
      </c>
      <c r="F187" s="3">
        <v>18</v>
      </c>
      <c r="G187" s="1">
        <v>2.3148148148148151E-3</v>
      </c>
      <c r="H187">
        <f t="shared" si="19"/>
        <v>29.2</v>
      </c>
      <c r="I187">
        <v>2</v>
      </c>
      <c r="J187" s="1">
        <f>splits[[#This Row],[Elapsed Time]]+J186</f>
        <v>0.45038194444444435</v>
      </c>
      <c r="K187" s="3"/>
      <c r="L187" s="1"/>
      <c r="N187">
        <v>17.81784</v>
      </c>
      <c r="O187">
        <v>83.192250000000001</v>
      </c>
      <c r="P187">
        <v>32.700000000000003</v>
      </c>
      <c r="Q187">
        <v>5.6429999999999998</v>
      </c>
      <c r="AG187" s="12">
        <v>183</v>
      </c>
      <c r="AH187" s="31"/>
      <c r="AI187" s="32"/>
      <c r="AJ187" s="32"/>
      <c r="AK187" s="32"/>
      <c r="AM187" s="11"/>
      <c r="AP187" s="12">
        <v>183</v>
      </c>
      <c r="AQ187" s="56">
        <f t="shared" si="22"/>
        <v>2.5925925925925925E-3</v>
      </c>
      <c r="AR187" s="56" t="e">
        <f t="shared" ca="1" si="25"/>
        <v>#N/A</v>
      </c>
      <c r="AS187" s="56" t="e">
        <f t="shared" ca="1" si="25"/>
        <v>#N/A</v>
      </c>
      <c r="AT187" s="56" t="e">
        <f t="shared" ca="1" si="25"/>
        <v>#N/A</v>
      </c>
      <c r="AV187" s="56">
        <f t="shared" si="24"/>
        <v>2.5925925925925925E-3</v>
      </c>
      <c r="AX187" s="56" t="str">
        <f t="shared" ca="1" si="20"/>
        <v/>
      </c>
      <c r="AY187" s="56" t="str">
        <f t="shared" ca="1" si="21"/>
        <v/>
      </c>
    </row>
    <row r="188" spans="3:51" x14ac:dyDescent="0.25">
      <c r="C188">
        <v>186</v>
      </c>
      <c r="D188" t="s">
        <v>195</v>
      </c>
      <c r="E188">
        <v>68</v>
      </c>
      <c r="F188" s="3">
        <v>17.899999999999999</v>
      </c>
      <c r="G188" s="1">
        <v>2.3032407407407407E-3</v>
      </c>
      <c r="H188">
        <f t="shared" si="19"/>
        <v>28.8</v>
      </c>
      <c r="I188">
        <v>2</v>
      </c>
      <c r="J188" s="1">
        <f>splits[[#This Row],[Elapsed Time]]+J187</f>
        <v>0.45268518518518508</v>
      </c>
      <c r="K188" s="3"/>
      <c r="L188" s="1"/>
      <c r="N188">
        <v>17.817820000000001</v>
      </c>
      <c r="O188">
        <v>83.19211</v>
      </c>
      <c r="P188">
        <v>33.200000000000003</v>
      </c>
      <c r="Q188">
        <v>5.6580000000000004</v>
      </c>
      <c r="AG188" s="12">
        <v>184</v>
      </c>
      <c r="AH188" s="31"/>
      <c r="AI188" s="32"/>
      <c r="AJ188" s="32"/>
      <c r="AK188" s="32"/>
      <c r="AM188" s="11"/>
      <c r="AP188" s="12">
        <v>184</v>
      </c>
      <c r="AQ188" s="56">
        <f t="shared" si="22"/>
        <v>2.1990740740740742E-3</v>
      </c>
      <c r="AR188" s="56" t="e">
        <f t="shared" ca="1" si="25"/>
        <v>#N/A</v>
      </c>
      <c r="AS188" s="56" t="e">
        <f t="shared" ca="1" si="25"/>
        <v>#N/A</v>
      </c>
      <c r="AT188" s="56" t="e">
        <f t="shared" ca="1" si="25"/>
        <v>#N/A</v>
      </c>
      <c r="AV188" s="56">
        <f t="shared" si="24"/>
        <v>2.1990740740740742E-3</v>
      </c>
      <c r="AX188" s="56" t="str">
        <f t="shared" ca="1" si="20"/>
        <v/>
      </c>
      <c r="AY188" s="56" t="str">
        <f t="shared" ca="1" si="21"/>
        <v/>
      </c>
    </row>
    <row r="189" spans="3:51" x14ac:dyDescent="0.25">
      <c r="C189">
        <v>187</v>
      </c>
      <c r="D189" t="s">
        <v>196</v>
      </c>
      <c r="E189">
        <v>69</v>
      </c>
      <c r="F189" s="3">
        <v>17.399999999999999</v>
      </c>
      <c r="G189" s="1">
        <v>2.3726851851851851E-3</v>
      </c>
      <c r="H189">
        <f t="shared" si="19"/>
        <v>29.9</v>
      </c>
      <c r="I189">
        <v>2</v>
      </c>
      <c r="J189" s="1">
        <f>splits[[#This Row],[Elapsed Time]]+J188</f>
        <v>0.45505787037037027</v>
      </c>
      <c r="K189" s="3"/>
      <c r="L189" s="1"/>
      <c r="N189">
        <v>17.817820000000001</v>
      </c>
      <c r="O189">
        <v>83.192099999999996</v>
      </c>
      <c r="P189">
        <v>33.299999999999997</v>
      </c>
      <c r="Q189">
        <v>5.6589999999999998</v>
      </c>
      <c r="AG189" s="12">
        <v>185</v>
      </c>
      <c r="AH189" s="31"/>
      <c r="AI189" s="32"/>
      <c r="AJ189" s="32"/>
      <c r="AK189" s="32"/>
      <c r="AM189" s="11"/>
      <c r="AP189" s="12">
        <v>185</v>
      </c>
      <c r="AQ189" s="56">
        <f t="shared" si="22"/>
        <v>2.3148148148148151E-3</v>
      </c>
      <c r="AR189" s="56" t="e">
        <f t="shared" ca="1" si="25"/>
        <v>#N/A</v>
      </c>
      <c r="AS189" s="56" t="e">
        <f t="shared" ca="1" si="25"/>
        <v>#N/A</v>
      </c>
      <c r="AT189" s="56" t="e">
        <f t="shared" ca="1" si="25"/>
        <v>#N/A</v>
      </c>
      <c r="AV189" s="56">
        <f t="shared" si="24"/>
        <v>2.3148148148148151E-3</v>
      </c>
      <c r="AX189" s="56" t="str">
        <f t="shared" ca="1" si="20"/>
        <v/>
      </c>
      <c r="AY189" s="56" t="str">
        <f t="shared" ca="1" si="21"/>
        <v/>
      </c>
    </row>
    <row r="190" spans="3:51" x14ac:dyDescent="0.25">
      <c r="C190">
        <v>188</v>
      </c>
      <c r="D190" t="s">
        <v>197</v>
      </c>
      <c r="E190">
        <v>70</v>
      </c>
      <c r="F190" s="3">
        <v>17.100000000000001</v>
      </c>
      <c r="G190" s="1">
        <v>2.4305555555555556E-3</v>
      </c>
      <c r="H190">
        <f t="shared" si="19"/>
        <v>28.1</v>
      </c>
      <c r="I190">
        <v>2</v>
      </c>
      <c r="J190" s="1">
        <f>splits[[#This Row],[Elapsed Time]]+J189</f>
        <v>0.45748842592592581</v>
      </c>
      <c r="K190" s="3"/>
      <c r="L190" s="1"/>
      <c r="N190">
        <v>17.817769999999999</v>
      </c>
      <c r="O190">
        <v>83.191850000000002</v>
      </c>
      <c r="P190">
        <v>34</v>
      </c>
      <c r="Q190">
        <v>5.6859999999999999</v>
      </c>
      <c r="AG190" s="12">
        <v>186</v>
      </c>
      <c r="AH190" s="31"/>
      <c r="AI190" s="32"/>
      <c r="AJ190" s="32"/>
      <c r="AK190" s="32"/>
      <c r="AM190" s="11"/>
      <c r="AP190" s="12">
        <v>186</v>
      </c>
      <c r="AQ190" s="56">
        <f t="shared" si="22"/>
        <v>2.3032407407407407E-3</v>
      </c>
      <c r="AR190" s="56" t="e">
        <f t="shared" ca="1" si="25"/>
        <v>#N/A</v>
      </c>
      <c r="AS190" s="56" t="e">
        <f t="shared" ca="1" si="25"/>
        <v>#N/A</v>
      </c>
      <c r="AT190" s="56" t="e">
        <f t="shared" ca="1" si="25"/>
        <v>#N/A</v>
      </c>
      <c r="AV190" s="56">
        <f t="shared" si="24"/>
        <v>2.3032407407407407E-3</v>
      </c>
      <c r="AX190" s="56" t="str">
        <f t="shared" ca="1" si="20"/>
        <v/>
      </c>
      <c r="AY190" s="56" t="str">
        <f t="shared" ca="1" si="21"/>
        <v/>
      </c>
    </row>
    <row r="191" spans="3:51" x14ac:dyDescent="0.25">
      <c r="C191">
        <v>189</v>
      </c>
      <c r="D191" t="s">
        <v>198</v>
      </c>
      <c r="E191">
        <v>71</v>
      </c>
      <c r="F191" s="3">
        <v>9.9</v>
      </c>
      <c r="G191" s="1">
        <v>4.1898148148148146E-3</v>
      </c>
      <c r="H191">
        <f t="shared" si="19"/>
        <v>31.4</v>
      </c>
      <c r="I191">
        <v>2</v>
      </c>
      <c r="J191" s="1">
        <f>splits[[#This Row],[Elapsed Time]]+J190</f>
        <v>0.46167824074074065</v>
      </c>
      <c r="K191" s="3"/>
      <c r="L191" s="1"/>
      <c r="N191">
        <v>17.817779999999999</v>
      </c>
      <c r="O191">
        <v>83.191839999999999</v>
      </c>
      <c r="P191">
        <v>34</v>
      </c>
      <c r="Q191">
        <v>5.6870000000000003</v>
      </c>
      <c r="AG191" s="12">
        <v>187</v>
      </c>
      <c r="AH191" s="31"/>
      <c r="AI191" s="32"/>
      <c r="AJ191" s="32"/>
      <c r="AK191" s="32"/>
      <c r="AM191" s="11"/>
      <c r="AP191" s="12">
        <v>187</v>
      </c>
      <c r="AQ191" s="56">
        <f t="shared" si="22"/>
        <v>2.3726851851851851E-3</v>
      </c>
      <c r="AR191" s="56" t="e">
        <f t="shared" ca="1" si="25"/>
        <v>#N/A</v>
      </c>
      <c r="AS191" s="56" t="e">
        <f t="shared" ca="1" si="25"/>
        <v>#N/A</v>
      </c>
      <c r="AT191" s="56" t="e">
        <f t="shared" ca="1" si="25"/>
        <v>#N/A</v>
      </c>
      <c r="AV191" s="56">
        <f t="shared" si="24"/>
        <v>2.3726851851851851E-3</v>
      </c>
      <c r="AX191" s="56" t="str">
        <f t="shared" ca="1" si="20"/>
        <v/>
      </c>
      <c r="AY191" s="56" t="str">
        <f t="shared" ca="1" si="21"/>
        <v/>
      </c>
    </row>
    <row r="192" spans="3:51" x14ac:dyDescent="0.25">
      <c r="C192">
        <v>190</v>
      </c>
      <c r="D192" t="s">
        <v>199</v>
      </c>
      <c r="E192">
        <v>72</v>
      </c>
      <c r="F192" s="3">
        <v>11.5</v>
      </c>
      <c r="G192" s="1">
        <v>3.5879629629629629E-3</v>
      </c>
      <c r="H192">
        <f t="shared" si="19"/>
        <v>34.9</v>
      </c>
      <c r="I192">
        <v>2</v>
      </c>
      <c r="J192" s="1">
        <f>splits[[#This Row],[Elapsed Time]]+J191</f>
        <v>0.46526620370370364</v>
      </c>
      <c r="K192" s="3"/>
      <c r="L192" s="1"/>
      <c r="N192">
        <v>17.817720000000001</v>
      </c>
      <c r="O192">
        <v>83.191479999999999</v>
      </c>
      <c r="P192">
        <v>34</v>
      </c>
      <c r="Q192">
        <v>5.726</v>
      </c>
      <c r="AG192" s="12">
        <v>188</v>
      </c>
      <c r="AH192" s="31"/>
      <c r="AI192" s="32"/>
      <c r="AJ192" s="32"/>
      <c r="AK192" s="32"/>
      <c r="AM192" s="11"/>
      <c r="AP192" s="12">
        <v>188</v>
      </c>
      <c r="AQ192" s="56">
        <f t="shared" si="22"/>
        <v>2.4305555555555556E-3</v>
      </c>
      <c r="AR192" s="56" t="e">
        <f t="shared" ca="1" si="25"/>
        <v>#N/A</v>
      </c>
      <c r="AS192" s="56" t="e">
        <f t="shared" ca="1" si="25"/>
        <v>#N/A</v>
      </c>
      <c r="AT192" s="56" t="e">
        <f t="shared" ca="1" si="25"/>
        <v>#N/A</v>
      </c>
      <c r="AV192" s="56">
        <f t="shared" si="24"/>
        <v>2.4305555555555556E-3</v>
      </c>
      <c r="AX192" s="56" t="str">
        <f t="shared" ca="1" si="20"/>
        <v/>
      </c>
      <c r="AY192" s="56" t="str">
        <f t="shared" ca="1" si="21"/>
        <v/>
      </c>
    </row>
    <row r="193" spans="3:51" x14ac:dyDescent="0.25">
      <c r="C193">
        <v>191</v>
      </c>
      <c r="D193" t="s">
        <v>200</v>
      </c>
      <c r="E193">
        <v>73</v>
      </c>
      <c r="F193" s="3">
        <v>16.899999999999999</v>
      </c>
      <c r="G193" s="1">
        <v>2.4537037037037036E-3</v>
      </c>
      <c r="H193">
        <f t="shared" si="19"/>
        <v>41</v>
      </c>
      <c r="I193">
        <v>2</v>
      </c>
      <c r="J193" s="1">
        <f>splits[[#This Row],[Elapsed Time]]+J192</f>
        <v>0.46771990740740732</v>
      </c>
      <c r="K193" s="3"/>
      <c r="L193" s="1"/>
      <c r="N193">
        <v>17.817710000000002</v>
      </c>
      <c r="O193">
        <v>83.191389999999998</v>
      </c>
      <c r="P193">
        <v>33.9</v>
      </c>
      <c r="Q193">
        <v>5.7359999999999998</v>
      </c>
      <c r="AG193" s="12">
        <v>189</v>
      </c>
      <c r="AH193" s="31"/>
      <c r="AI193" s="32"/>
      <c r="AJ193" s="32"/>
      <c r="AK193" s="32"/>
      <c r="AM193" s="11"/>
      <c r="AP193" s="12">
        <v>189</v>
      </c>
      <c r="AQ193" s="56">
        <f t="shared" si="22"/>
        <v>4.1898148148148146E-3</v>
      </c>
      <c r="AR193" s="56" t="e">
        <f t="shared" ca="1" si="25"/>
        <v>#N/A</v>
      </c>
      <c r="AS193" s="56" t="e">
        <f t="shared" ca="1" si="25"/>
        <v>#N/A</v>
      </c>
      <c r="AT193" s="56" t="e">
        <f t="shared" ca="1" si="25"/>
        <v>#N/A</v>
      </c>
      <c r="AV193" s="56">
        <f t="shared" si="24"/>
        <v>4.1898148148148146E-3</v>
      </c>
      <c r="AX193" s="56" t="str">
        <f t="shared" ca="1" si="20"/>
        <v/>
      </c>
      <c r="AY193" s="56" t="str">
        <f t="shared" ca="1" si="21"/>
        <v/>
      </c>
    </row>
    <row r="194" spans="3:51" x14ac:dyDescent="0.25">
      <c r="C194">
        <v>192</v>
      </c>
      <c r="D194" t="s">
        <v>201</v>
      </c>
      <c r="E194">
        <v>74</v>
      </c>
      <c r="F194" s="3">
        <v>19.899999999999999</v>
      </c>
      <c r="G194" s="1">
        <v>2.0717592592592593E-3</v>
      </c>
      <c r="H194">
        <f t="shared" si="19"/>
        <v>38.5</v>
      </c>
      <c r="I194">
        <v>2</v>
      </c>
      <c r="J194" s="1">
        <f>splits[[#This Row],[Elapsed Time]]+J193</f>
        <v>0.46979166666666661</v>
      </c>
      <c r="K194" s="3"/>
      <c r="L194" s="1"/>
      <c r="N194">
        <v>17.817689999999999</v>
      </c>
      <c r="O194">
        <v>83.191310000000001</v>
      </c>
      <c r="P194">
        <v>33.9</v>
      </c>
      <c r="Q194">
        <v>5.7439999999999998</v>
      </c>
      <c r="AG194" s="12">
        <v>190</v>
      </c>
      <c r="AH194" s="31"/>
      <c r="AI194" s="32"/>
      <c r="AJ194" s="32"/>
      <c r="AK194" s="32"/>
      <c r="AM194" s="11"/>
      <c r="AP194" s="12">
        <v>190</v>
      </c>
      <c r="AQ194" s="56">
        <f t="shared" si="22"/>
        <v>3.5879629629629629E-3</v>
      </c>
      <c r="AR194" s="56" t="e">
        <f t="shared" ca="1" si="25"/>
        <v>#N/A</v>
      </c>
      <c r="AS194" s="56" t="e">
        <f t="shared" ca="1" si="25"/>
        <v>#N/A</v>
      </c>
      <c r="AT194" s="56" t="e">
        <f t="shared" ca="1" si="25"/>
        <v>#N/A</v>
      </c>
      <c r="AV194" s="56">
        <f t="shared" si="24"/>
        <v>3.5879629629629629E-3</v>
      </c>
      <c r="AX194" s="56" t="str">
        <f t="shared" ca="1" si="20"/>
        <v/>
      </c>
      <c r="AY194" s="56" t="str">
        <f t="shared" ca="1" si="21"/>
        <v/>
      </c>
    </row>
    <row r="195" spans="3:51" x14ac:dyDescent="0.25">
      <c r="C195">
        <v>193</v>
      </c>
      <c r="D195" t="s">
        <v>202</v>
      </c>
      <c r="E195">
        <v>75</v>
      </c>
      <c r="F195" s="3">
        <v>21.3</v>
      </c>
      <c r="G195" s="1">
        <v>1.9444444444444442E-3</v>
      </c>
      <c r="H195">
        <f t="shared" si="19"/>
        <v>33.6</v>
      </c>
      <c r="I195">
        <v>2</v>
      </c>
      <c r="J195" s="1">
        <f>splits[[#This Row],[Elapsed Time]]+J194</f>
        <v>0.47173611111111108</v>
      </c>
      <c r="K195" s="3"/>
      <c r="L195" s="1"/>
      <c r="N195">
        <v>17.81767</v>
      </c>
      <c r="O195">
        <v>83.191209999999998</v>
      </c>
      <c r="P195">
        <v>33.799999999999997</v>
      </c>
      <c r="Q195">
        <v>5.7549999999999999</v>
      </c>
      <c r="AG195" s="12">
        <v>191</v>
      </c>
      <c r="AH195" s="31"/>
      <c r="AI195" s="32"/>
      <c r="AJ195" s="32"/>
      <c r="AK195" s="32"/>
      <c r="AM195" s="11"/>
      <c r="AP195" s="12">
        <v>191</v>
      </c>
      <c r="AQ195" s="56">
        <f t="shared" si="22"/>
        <v>2.4537037037037036E-3</v>
      </c>
      <c r="AR195" s="56" t="e">
        <f t="shared" ca="1" si="25"/>
        <v>#N/A</v>
      </c>
      <c r="AS195" s="56" t="e">
        <f t="shared" ca="1" si="25"/>
        <v>#N/A</v>
      </c>
      <c r="AT195" s="56" t="e">
        <f t="shared" ca="1" si="25"/>
        <v>#N/A</v>
      </c>
      <c r="AV195" s="56">
        <f t="shared" si="24"/>
        <v>2.4537037037037036E-3</v>
      </c>
      <c r="AX195" s="56" t="str">
        <f t="shared" ca="1" si="20"/>
        <v/>
      </c>
      <c r="AY195" s="56" t="str">
        <f t="shared" ca="1" si="21"/>
        <v/>
      </c>
    </row>
    <row r="196" spans="3:51" x14ac:dyDescent="0.25">
      <c r="C196">
        <v>194</v>
      </c>
      <c r="D196" t="s">
        <v>203</v>
      </c>
      <c r="E196">
        <v>76</v>
      </c>
      <c r="F196" s="3">
        <v>18.3</v>
      </c>
      <c r="G196" s="1">
        <v>2.2569444444444447E-3</v>
      </c>
      <c r="H196">
        <f t="shared" ref="H196:H208" si="26">INDEX($P$3:$P$2473,MATCH(IF(LEFT(D196,1)="G",C196,2*118.5-C196-0.5),$Q$3:$Q$2473,1))</f>
        <v>31.6</v>
      </c>
      <c r="I196">
        <v>2</v>
      </c>
      <c r="J196" s="1">
        <f>splits[[#This Row],[Elapsed Time]]+J195</f>
        <v>0.47399305555555554</v>
      </c>
      <c r="K196" s="3"/>
      <c r="L196" s="1"/>
      <c r="N196">
        <v>17.817630000000001</v>
      </c>
      <c r="O196">
        <v>83.191079999999999</v>
      </c>
      <c r="P196">
        <v>33.4</v>
      </c>
      <c r="Q196">
        <v>5.77</v>
      </c>
      <c r="AG196" s="12">
        <v>192</v>
      </c>
      <c r="AH196" s="31"/>
      <c r="AI196" s="32"/>
      <c r="AJ196" s="32"/>
      <c r="AK196" s="32"/>
      <c r="AM196" s="11"/>
      <c r="AP196" s="12">
        <v>192</v>
      </c>
      <c r="AQ196" s="56">
        <f t="shared" si="22"/>
        <v>2.0717592592592593E-3</v>
      </c>
      <c r="AR196" s="56" t="e">
        <f t="shared" ca="1" si="25"/>
        <v>#N/A</v>
      </c>
      <c r="AS196" s="56" t="e">
        <f t="shared" ca="1" si="25"/>
        <v>#N/A</v>
      </c>
      <c r="AT196" s="56" t="e">
        <f t="shared" ca="1" si="25"/>
        <v>#N/A</v>
      </c>
      <c r="AV196" s="56">
        <f t="shared" si="24"/>
        <v>2.0717592592592593E-3</v>
      </c>
      <c r="AX196" s="56" t="str">
        <f t="shared" ca="1" si="20"/>
        <v/>
      </c>
      <c r="AY196" s="56" t="str">
        <f t="shared" ca="1" si="21"/>
        <v/>
      </c>
    </row>
    <row r="197" spans="3:51" x14ac:dyDescent="0.25">
      <c r="C197">
        <v>195</v>
      </c>
      <c r="D197" t="s">
        <v>204</v>
      </c>
      <c r="E197">
        <v>77</v>
      </c>
      <c r="F197" s="3">
        <v>19.2</v>
      </c>
      <c r="G197" s="1">
        <v>2.1527777777777778E-3</v>
      </c>
      <c r="H197">
        <f t="shared" si="26"/>
        <v>29.3</v>
      </c>
      <c r="I197">
        <v>2</v>
      </c>
      <c r="J197" s="1">
        <f>splits[[#This Row],[Elapsed Time]]+J196</f>
        <v>0.47614583333333332</v>
      </c>
      <c r="K197" s="3"/>
      <c r="L197" s="1"/>
      <c r="N197">
        <v>17.81758</v>
      </c>
      <c r="O197">
        <v>83.190889999999996</v>
      </c>
      <c r="P197">
        <v>32.799999999999997</v>
      </c>
      <c r="Q197">
        <v>5.7910000000000004</v>
      </c>
      <c r="AG197" s="12">
        <v>193</v>
      </c>
      <c r="AH197" s="31"/>
      <c r="AI197" s="32"/>
      <c r="AJ197" s="32"/>
      <c r="AK197" s="32"/>
      <c r="AM197" s="11"/>
      <c r="AP197" s="12">
        <v>193</v>
      </c>
      <c r="AQ197" s="56">
        <f t="shared" si="22"/>
        <v>1.9444444444444442E-3</v>
      </c>
      <c r="AR197" s="56" t="e">
        <f t="shared" ca="1" si="25"/>
        <v>#N/A</v>
      </c>
      <c r="AS197" s="56" t="e">
        <f t="shared" ca="1" si="25"/>
        <v>#N/A</v>
      </c>
      <c r="AT197" s="56" t="e">
        <f t="shared" ca="1" si="25"/>
        <v>#N/A</v>
      </c>
      <c r="AV197" s="56">
        <f t="shared" si="24"/>
        <v>1.9444444444444442E-3</v>
      </c>
      <c r="AX197" s="56" t="str">
        <f t="shared" ref="AX197:AX210" ca="1" si="27">IF(AV197=MIN(split.time.data),AV197,"")</f>
        <v/>
      </c>
      <c r="AY197" s="56" t="str">
        <f t="shared" ref="AY197:AY210" ca="1" si="28">IF(AV197=MAX(split.time.data),AV197,"")</f>
        <v/>
      </c>
    </row>
    <row r="198" spans="3:51" x14ac:dyDescent="0.25">
      <c r="C198">
        <v>196</v>
      </c>
      <c r="D198" t="s">
        <v>205</v>
      </c>
      <c r="E198">
        <v>78</v>
      </c>
      <c r="F198" s="3">
        <v>17.3</v>
      </c>
      <c r="G198" s="1">
        <v>2.3958333333333336E-3</v>
      </c>
      <c r="H198">
        <f t="shared" si="26"/>
        <v>32.6</v>
      </c>
      <c r="I198">
        <v>2</v>
      </c>
      <c r="J198" s="1">
        <f>splits[[#This Row],[Elapsed Time]]+J197</f>
        <v>0.47854166666666664</v>
      </c>
      <c r="K198" s="3"/>
      <c r="L198" s="1"/>
      <c r="N198">
        <v>17.817489999999999</v>
      </c>
      <c r="O198">
        <v>83.19059</v>
      </c>
      <c r="P198">
        <v>31.8</v>
      </c>
      <c r="Q198">
        <v>5.8239999999999998</v>
      </c>
      <c r="AG198" s="12">
        <v>194</v>
      </c>
      <c r="AH198" s="31"/>
      <c r="AI198" s="32"/>
      <c r="AJ198" s="32"/>
      <c r="AK198" s="32"/>
      <c r="AM198" s="11"/>
      <c r="AP198" s="12">
        <v>194</v>
      </c>
      <c r="AQ198" s="56">
        <f t="shared" ref="AQ198:AQ210" si="29">IF($AI$1=2,G196,"")</f>
        <v>2.2569444444444447E-3</v>
      </c>
      <c r="AR198" s="56" t="e">
        <f t="shared" ca="1" si="25"/>
        <v>#N/A</v>
      </c>
      <c r="AS198" s="56" t="e">
        <f t="shared" ca="1" si="25"/>
        <v>#N/A</v>
      </c>
      <c r="AT198" s="56" t="e">
        <f t="shared" ca="1" si="25"/>
        <v>#N/A</v>
      </c>
      <c r="AV198" s="56">
        <f t="shared" ref="AV198:AV210" si="30">IFERROR(INDEX($AQ198:$AT198,$AN$3),"")</f>
        <v>2.2569444444444447E-3</v>
      </c>
      <c r="AX198" s="56" t="str">
        <f t="shared" ca="1" si="27"/>
        <v/>
      </c>
      <c r="AY198" s="56" t="str">
        <f t="shared" ca="1" si="28"/>
        <v/>
      </c>
    </row>
    <row r="199" spans="3:51" x14ac:dyDescent="0.25">
      <c r="C199">
        <v>197</v>
      </c>
      <c r="D199" t="s">
        <v>206</v>
      </c>
      <c r="E199">
        <v>79</v>
      </c>
      <c r="F199" s="3">
        <v>18.600000000000001</v>
      </c>
      <c r="G199" s="1">
        <v>2.2222222222222222E-3</v>
      </c>
      <c r="H199">
        <f t="shared" si="26"/>
        <v>28</v>
      </c>
      <c r="I199">
        <v>2</v>
      </c>
      <c r="J199" s="1">
        <f>splits[[#This Row],[Elapsed Time]]+J198</f>
        <v>0.48076388888888888</v>
      </c>
      <c r="K199" s="3"/>
      <c r="L199" s="1"/>
      <c r="N199">
        <v>17.817360000000001</v>
      </c>
      <c r="O199">
        <v>83.19014</v>
      </c>
      <c r="P199">
        <v>31.1</v>
      </c>
      <c r="Q199">
        <v>5.8739999999999997</v>
      </c>
      <c r="AG199" s="12">
        <v>195</v>
      </c>
      <c r="AH199" s="31"/>
      <c r="AI199" s="32"/>
      <c r="AJ199" s="32"/>
      <c r="AK199" s="32"/>
      <c r="AM199" s="11"/>
      <c r="AP199" s="12">
        <v>195</v>
      </c>
      <c r="AQ199" s="56">
        <f t="shared" si="29"/>
        <v>2.1527777777777778E-3</v>
      </c>
      <c r="AR199" s="56" t="e">
        <f t="shared" ca="1" si="25"/>
        <v>#N/A</v>
      </c>
      <c r="AS199" s="56" t="e">
        <f t="shared" ca="1" si="25"/>
        <v>#N/A</v>
      </c>
      <c r="AT199" s="56" t="e">
        <f t="shared" ca="1" si="25"/>
        <v>#N/A</v>
      </c>
      <c r="AV199" s="56">
        <f t="shared" si="30"/>
        <v>2.1527777777777778E-3</v>
      </c>
      <c r="AX199" s="56" t="str">
        <f t="shared" ca="1" si="27"/>
        <v/>
      </c>
      <c r="AY199" s="56" t="str">
        <f t="shared" ca="1" si="28"/>
        <v/>
      </c>
    </row>
    <row r="200" spans="3:51" x14ac:dyDescent="0.25">
      <c r="C200">
        <v>198</v>
      </c>
      <c r="D200" t="s">
        <v>207</v>
      </c>
      <c r="E200">
        <v>80</v>
      </c>
      <c r="F200" s="3">
        <v>18.8</v>
      </c>
      <c r="G200" s="1">
        <v>2.1874999999999998E-3</v>
      </c>
      <c r="H200">
        <f t="shared" si="26"/>
        <v>31.6</v>
      </c>
      <c r="I200">
        <v>2</v>
      </c>
      <c r="J200" s="1">
        <f>splits[[#This Row],[Elapsed Time]]+J199</f>
        <v>0.48295138888888889</v>
      </c>
      <c r="K200" s="3"/>
      <c r="L200" s="1"/>
      <c r="N200">
        <v>17.817250000000001</v>
      </c>
      <c r="O200">
        <v>83.189760000000007</v>
      </c>
      <c r="P200">
        <v>30.4</v>
      </c>
      <c r="Q200">
        <v>5.9160000000000004</v>
      </c>
      <c r="AG200" s="12">
        <v>196</v>
      </c>
      <c r="AH200" s="31"/>
      <c r="AI200" s="32"/>
      <c r="AJ200" s="32"/>
      <c r="AK200" s="32"/>
      <c r="AM200" s="11"/>
      <c r="AP200" s="12">
        <v>196</v>
      </c>
      <c r="AQ200" s="56">
        <f t="shared" si="29"/>
        <v>2.3958333333333336E-3</v>
      </c>
      <c r="AR200" s="56" t="e">
        <f t="shared" ca="1" si="25"/>
        <v>#N/A</v>
      </c>
      <c r="AS200" s="56" t="e">
        <f t="shared" ca="1" si="25"/>
        <v>#N/A</v>
      </c>
      <c r="AT200" s="56" t="e">
        <f t="shared" ca="1" si="25"/>
        <v>#N/A</v>
      </c>
      <c r="AV200" s="56">
        <f t="shared" si="30"/>
        <v>2.3958333333333336E-3</v>
      </c>
      <c r="AX200" s="56" t="str">
        <f t="shared" ca="1" si="27"/>
        <v/>
      </c>
      <c r="AY200" s="56" t="str">
        <f t="shared" ca="1" si="28"/>
        <v/>
      </c>
    </row>
    <row r="201" spans="3:51" x14ac:dyDescent="0.25">
      <c r="C201">
        <v>199</v>
      </c>
      <c r="D201" t="s">
        <v>208</v>
      </c>
      <c r="E201">
        <v>81</v>
      </c>
      <c r="F201" s="3">
        <v>18.2</v>
      </c>
      <c r="G201" s="1">
        <v>2.2800925925925927E-3</v>
      </c>
      <c r="H201">
        <f t="shared" si="26"/>
        <v>31</v>
      </c>
      <c r="I201">
        <v>2</v>
      </c>
      <c r="J201" s="1">
        <f>splits[[#This Row],[Elapsed Time]]+J200</f>
        <v>0.48523148148148149</v>
      </c>
      <c r="K201" s="3"/>
      <c r="L201" s="1"/>
      <c r="N201">
        <v>17.8171</v>
      </c>
      <c r="O201">
        <v>83.189260000000004</v>
      </c>
      <c r="P201">
        <v>29.2</v>
      </c>
      <c r="Q201">
        <v>5.9710000000000001</v>
      </c>
      <c r="AG201" s="12">
        <v>197</v>
      </c>
      <c r="AH201" s="31"/>
      <c r="AI201" s="32"/>
      <c r="AJ201" s="32"/>
      <c r="AK201" s="32"/>
      <c r="AM201" s="11"/>
      <c r="AP201" s="12">
        <v>197</v>
      </c>
      <c r="AQ201" s="56">
        <f t="shared" si="29"/>
        <v>2.2222222222222222E-3</v>
      </c>
      <c r="AR201" s="56" t="e">
        <f t="shared" ca="1" si="25"/>
        <v>#N/A</v>
      </c>
      <c r="AS201" s="56" t="e">
        <f t="shared" ca="1" si="25"/>
        <v>#N/A</v>
      </c>
      <c r="AT201" s="56" t="e">
        <f t="shared" ca="1" si="25"/>
        <v>#N/A</v>
      </c>
      <c r="AV201" s="56">
        <f t="shared" si="30"/>
        <v>2.2222222222222222E-3</v>
      </c>
      <c r="AX201" s="56" t="str">
        <f t="shared" ca="1" si="27"/>
        <v/>
      </c>
      <c r="AY201" s="56" t="str">
        <f t="shared" ca="1" si="28"/>
        <v/>
      </c>
    </row>
    <row r="202" spans="3:51" x14ac:dyDescent="0.25">
      <c r="C202">
        <v>200</v>
      </c>
      <c r="D202" t="s">
        <v>209</v>
      </c>
      <c r="E202">
        <v>82</v>
      </c>
      <c r="F202" s="3">
        <v>14.5</v>
      </c>
      <c r="G202" s="1">
        <v>2.8472222222222219E-3</v>
      </c>
      <c r="H202">
        <f t="shared" si="26"/>
        <v>32.9</v>
      </c>
      <c r="I202">
        <v>2</v>
      </c>
      <c r="J202" s="1">
        <f>splits[[#This Row],[Elapsed Time]]+J201</f>
        <v>0.48807870370370371</v>
      </c>
      <c r="K202" s="3"/>
      <c r="L202" s="1"/>
      <c r="N202">
        <v>17.81709</v>
      </c>
      <c r="O202">
        <v>83.189210000000003</v>
      </c>
      <c r="P202">
        <v>29.1</v>
      </c>
      <c r="Q202">
        <v>5.9770000000000003</v>
      </c>
      <c r="AG202" s="12">
        <v>198</v>
      </c>
      <c r="AH202" s="31"/>
      <c r="AI202" s="32"/>
      <c r="AJ202" s="32"/>
      <c r="AK202" s="32"/>
      <c r="AM202" s="11"/>
      <c r="AP202" s="12">
        <v>198</v>
      </c>
      <c r="AQ202" s="56">
        <f t="shared" si="29"/>
        <v>2.1874999999999998E-3</v>
      </c>
      <c r="AR202" s="56" t="e">
        <f t="shared" ca="1" si="25"/>
        <v>#N/A</v>
      </c>
      <c r="AS202" s="56" t="e">
        <f t="shared" ca="1" si="25"/>
        <v>#N/A</v>
      </c>
      <c r="AT202" s="56" t="e">
        <f t="shared" ca="1" si="25"/>
        <v>#N/A</v>
      </c>
      <c r="AV202" s="56">
        <f t="shared" si="30"/>
        <v>2.1874999999999998E-3</v>
      </c>
      <c r="AX202" s="56" t="str">
        <f t="shared" ca="1" si="27"/>
        <v/>
      </c>
      <c r="AY202" s="56" t="str">
        <f t="shared" ca="1" si="28"/>
        <v/>
      </c>
    </row>
    <row r="203" spans="3:51" x14ac:dyDescent="0.25">
      <c r="C203">
        <v>201</v>
      </c>
      <c r="D203" t="s">
        <v>210</v>
      </c>
      <c r="E203">
        <v>83</v>
      </c>
      <c r="F203" s="3">
        <v>18.899999999999999</v>
      </c>
      <c r="G203" s="1">
        <v>2.1990740740740742E-3</v>
      </c>
      <c r="H203">
        <f t="shared" si="26"/>
        <v>35.1</v>
      </c>
      <c r="I203">
        <v>2</v>
      </c>
      <c r="J203" s="1">
        <f>splits[[#This Row],[Elapsed Time]]+J202</f>
        <v>0.49027777777777776</v>
      </c>
      <c r="K203" s="3"/>
      <c r="L203" s="1"/>
      <c r="N203">
        <v>17.817080000000001</v>
      </c>
      <c r="O203">
        <v>83.189189999999996</v>
      </c>
      <c r="P203">
        <v>29</v>
      </c>
      <c r="Q203">
        <v>5.9790000000000001</v>
      </c>
      <c r="AG203" s="12">
        <v>199</v>
      </c>
      <c r="AH203" s="31"/>
      <c r="AI203" s="32"/>
      <c r="AJ203" s="32"/>
      <c r="AK203" s="32"/>
      <c r="AM203" s="11"/>
      <c r="AP203" s="12">
        <v>199</v>
      </c>
      <c r="AQ203" s="56">
        <f t="shared" si="29"/>
        <v>2.2800925925925927E-3</v>
      </c>
      <c r="AR203" s="56" t="e">
        <f t="shared" ca="1" si="25"/>
        <v>#N/A</v>
      </c>
      <c r="AS203" s="56" t="e">
        <f t="shared" ca="1" si="25"/>
        <v>#N/A</v>
      </c>
      <c r="AT203" s="56" t="e">
        <f t="shared" ca="1" si="25"/>
        <v>#N/A</v>
      </c>
      <c r="AV203" s="56">
        <f t="shared" si="30"/>
        <v>2.2800925925925927E-3</v>
      </c>
      <c r="AX203" s="56" t="str">
        <f t="shared" ca="1" si="27"/>
        <v/>
      </c>
      <c r="AY203" s="56" t="str">
        <f t="shared" ca="1" si="28"/>
        <v/>
      </c>
    </row>
    <row r="204" spans="3:51" x14ac:dyDescent="0.25">
      <c r="C204">
        <v>202</v>
      </c>
      <c r="D204" t="s">
        <v>211</v>
      </c>
      <c r="E204">
        <v>84</v>
      </c>
      <c r="F204" s="3">
        <v>16.899999999999999</v>
      </c>
      <c r="G204" s="1">
        <v>2.4537037037037036E-3</v>
      </c>
      <c r="H204">
        <f t="shared" si="26"/>
        <v>36.6</v>
      </c>
      <c r="I204">
        <v>2</v>
      </c>
      <c r="J204" s="1">
        <f>splits[[#This Row],[Elapsed Time]]+J203</f>
        <v>0.49273148148148144</v>
      </c>
      <c r="K204" s="3"/>
      <c r="L204" s="1"/>
      <c r="N204">
        <v>17.816790000000001</v>
      </c>
      <c r="O204">
        <v>83.188199999999995</v>
      </c>
      <c r="P204">
        <v>29</v>
      </c>
      <c r="Q204">
        <v>6.0890000000000004</v>
      </c>
      <c r="AG204" s="12">
        <v>200</v>
      </c>
      <c r="AH204" s="31"/>
      <c r="AI204" s="32"/>
      <c r="AJ204" s="32"/>
      <c r="AK204" s="32"/>
      <c r="AM204" s="11"/>
      <c r="AP204" s="12">
        <v>200</v>
      </c>
      <c r="AQ204" s="56">
        <f t="shared" si="29"/>
        <v>2.8472222222222219E-3</v>
      </c>
      <c r="AR204" s="56" t="e">
        <f t="shared" ca="1" si="25"/>
        <v>#N/A</v>
      </c>
      <c r="AS204" s="56" t="e">
        <f t="shared" ca="1" si="25"/>
        <v>#N/A</v>
      </c>
      <c r="AT204" s="56" t="e">
        <f t="shared" ca="1" si="25"/>
        <v>#N/A</v>
      </c>
      <c r="AV204" s="56">
        <f t="shared" si="30"/>
        <v>2.8472222222222219E-3</v>
      </c>
      <c r="AX204" s="56" t="str">
        <f t="shared" ca="1" si="27"/>
        <v/>
      </c>
      <c r="AY204" s="56" t="str">
        <f t="shared" ca="1" si="28"/>
        <v/>
      </c>
    </row>
    <row r="205" spans="3:51" x14ac:dyDescent="0.25">
      <c r="C205">
        <v>203</v>
      </c>
      <c r="D205" t="s">
        <v>212</v>
      </c>
      <c r="E205">
        <v>85</v>
      </c>
      <c r="F205" s="3">
        <v>17</v>
      </c>
      <c r="G205" s="1">
        <v>2.4421296296296296E-3</v>
      </c>
      <c r="H205">
        <f t="shared" si="26"/>
        <v>27.9</v>
      </c>
      <c r="I205">
        <v>2</v>
      </c>
      <c r="J205" s="1">
        <f>splits[[#This Row],[Elapsed Time]]+J204</f>
        <v>0.49517361111111108</v>
      </c>
      <c r="K205" s="3"/>
      <c r="L205" s="1"/>
      <c r="N205">
        <v>17.816610000000001</v>
      </c>
      <c r="O205">
        <v>83.187579999999997</v>
      </c>
      <c r="P205">
        <v>29</v>
      </c>
      <c r="Q205">
        <v>6.1580000000000004</v>
      </c>
      <c r="AG205" s="12">
        <v>201</v>
      </c>
      <c r="AH205" s="31"/>
      <c r="AI205" s="32"/>
      <c r="AJ205" s="32"/>
      <c r="AK205" s="32"/>
      <c r="AM205" s="11"/>
      <c r="AP205" s="12">
        <v>201</v>
      </c>
      <c r="AQ205" s="56">
        <f t="shared" si="29"/>
        <v>2.1990740740740742E-3</v>
      </c>
      <c r="AR205" s="56" t="e">
        <f t="shared" ca="1" si="25"/>
        <v>#N/A</v>
      </c>
      <c r="AS205" s="56" t="e">
        <f t="shared" ca="1" si="25"/>
        <v>#N/A</v>
      </c>
      <c r="AT205" s="56" t="e">
        <f t="shared" ca="1" si="25"/>
        <v>#N/A</v>
      </c>
      <c r="AV205" s="56">
        <f t="shared" si="30"/>
        <v>2.1990740740740742E-3</v>
      </c>
      <c r="AX205" s="56" t="str">
        <f t="shared" ca="1" si="27"/>
        <v/>
      </c>
      <c r="AY205" s="56" t="str">
        <f t="shared" ca="1" si="28"/>
        <v/>
      </c>
    </row>
    <row r="206" spans="3:51" x14ac:dyDescent="0.25">
      <c r="C206">
        <v>204</v>
      </c>
      <c r="D206" t="s">
        <v>213</v>
      </c>
      <c r="E206">
        <v>86</v>
      </c>
      <c r="F206" s="3">
        <v>16.7</v>
      </c>
      <c r="G206" s="1">
        <v>2.488425925925926E-3</v>
      </c>
      <c r="H206">
        <f t="shared" si="26"/>
        <v>24</v>
      </c>
      <c r="I206">
        <v>2</v>
      </c>
      <c r="J206" s="1">
        <f>splits[[#This Row],[Elapsed Time]]+J205</f>
        <v>0.49766203703703699</v>
      </c>
      <c r="K206" s="3"/>
      <c r="L206" s="1"/>
      <c r="N206">
        <v>17.81644</v>
      </c>
      <c r="O206">
        <v>83.186989999999994</v>
      </c>
      <c r="P206">
        <v>28.8</v>
      </c>
      <c r="Q206">
        <v>6.2229999999999999</v>
      </c>
      <c r="AG206" s="12">
        <v>202</v>
      </c>
      <c r="AH206" s="31"/>
      <c r="AI206" s="32"/>
      <c r="AJ206" s="32"/>
      <c r="AK206" s="32"/>
      <c r="AM206" s="11"/>
      <c r="AP206" s="12">
        <v>202</v>
      </c>
      <c r="AQ206" s="56">
        <f t="shared" si="29"/>
        <v>2.4537037037037036E-3</v>
      </c>
      <c r="AR206" s="56" t="e">
        <f t="shared" ca="1" si="25"/>
        <v>#N/A</v>
      </c>
      <c r="AS206" s="56" t="e">
        <f t="shared" ca="1" si="25"/>
        <v>#N/A</v>
      </c>
      <c r="AT206" s="56" t="e">
        <f t="shared" ca="1" si="25"/>
        <v>#N/A</v>
      </c>
      <c r="AV206" s="56">
        <f t="shared" si="30"/>
        <v>2.4537037037037036E-3</v>
      </c>
      <c r="AX206" s="56" t="str">
        <f t="shared" ca="1" si="27"/>
        <v/>
      </c>
      <c r="AY206" s="56" t="str">
        <f t="shared" ca="1" si="28"/>
        <v/>
      </c>
    </row>
    <row r="207" spans="3:51" x14ac:dyDescent="0.25">
      <c r="C207">
        <v>205</v>
      </c>
      <c r="D207" t="s">
        <v>214</v>
      </c>
      <c r="E207">
        <v>87</v>
      </c>
      <c r="F207" s="3">
        <v>16</v>
      </c>
      <c r="G207" s="1">
        <v>2.5810185185185185E-3</v>
      </c>
      <c r="H207">
        <f t="shared" si="26"/>
        <v>26.7</v>
      </c>
      <c r="I207">
        <v>2</v>
      </c>
      <c r="J207" s="1">
        <f>splits[[#This Row],[Elapsed Time]]+J206</f>
        <v>0.50024305555555548</v>
      </c>
      <c r="K207" s="3"/>
      <c r="L207" s="1"/>
      <c r="N207">
        <v>17.81636</v>
      </c>
      <c r="O207">
        <v>83.186710000000005</v>
      </c>
      <c r="P207">
        <v>28.4</v>
      </c>
      <c r="Q207">
        <v>6.2539999999999996</v>
      </c>
      <c r="AG207" s="12">
        <v>203</v>
      </c>
      <c r="AH207" s="31"/>
      <c r="AI207" s="32"/>
      <c r="AJ207" s="32"/>
      <c r="AK207" s="32"/>
      <c r="AM207" s="11"/>
      <c r="AP207" s="12">
        <v>203</v>
      </c>
      <c r="AQ207" s="56">
        <f t="shared" si="29"/>
        <v>2.4421296296296296E-3</v>
      </c>
      <c r="AR207" s="56" t="e">
        <f t="shared" ca="1" si="25"/>
        <v>#N/A</v>
      </c>
      <c r="AS207" s="56" t="e">
        <f t="shared" ca="1" si="25"/>
        <v>#N/A</v>
      </c>
      <c r="AT207" s="56" t="e">
        <f t="shared" ca="1" si="25"/>
        <v>#N/A</v>
      </c>
      <c r="AV207" s="56">
        <f t="shared" si="30"/>
        <v>2.4421296296296296E-3</v>
      </c>
      <c r="AX207" s="56" t="str">
        <f t="shared" ca="1" si="27"/>
        <v/>
      </c>
      <c r="AY207" s="56" t="str">
        <f t="shared" ca="1" si="28"/>
        <v/>
      </c>
    </row>
    <row r="208" spans="3:51" x14ac:dyDescent="0.25">
      <c r="C208">
        <v>206</v>
      </c>
      <c r="D208" t="s">
        <v>215</v>
      </c>
      <c r="E208">
        <v>88</v>
      </c>
      <c r="F208" s="3">
        <v>14.6</v>
      </c>
      <c r="G208" s="1">
        <v>2.8356481481481479E-3</v>
      </c>
      <c r="H208">
        <f t="shared" si="26"/>
        <v>28.9</v>
      </c>
      <c r="I208">
        <v>2</v>
      </c>
      <c r="J208" s="1">
        <f>splits[[#This Row],[Elapsed Time]]+J207</f>
        <v>0.50307870370370367</v>
      </c>
      <c r="K208" s="3"/>
      <c r="L208" s="1"/>
      <c r="N208">
        <v>17.81625</v>
      </c>
      <c r="O208">
        <v>83.186340000000001</v>
      </c>
      <c r="P208">
        <v>28.2</v>
      </c>
      <c r="Q208">
        <v>6.2949999999999999</v>
      </c>
      <c r="AG208" s="12">
        <v>204</v>
      </c>
      <c r="AH208" s="31"/>
      <c r="AI208" s="32"/>
      <c r="AJ208" s="32"/>
      <c r="AK208" s="32"/>
      <c r="AM208" s="11"/>
      <c r="AP208" s="12">
        <v>204</v>
      </c>
      <c r="AQ208" s="56">
        <f t="shared" si="29"/>
        <v>2.488425925925926E-3</v>
      </c>
      <c r="AR208" s="56" t="e">
        <f t="shared" ca="1" si="25"/>
        <v>#N/A</v>
      </c>
      <c r="AS208" s="56" t="e">
        <f t="shared" ca="1" si="25"/>
        <v>#N/A</v>
      </c>
      <c r="AT208" s="56" t="e">
        <f t="shared" ca="1" si="25"/>
        <v>#N/A</v>
      </c>
      <c r="AV208" s="56">
        <f t="shared" si="30"/>
        <v>2.488425925925926E-3</v>
      </c>
      <c r="AX208" s="56" t="str">
        <f t="shared" ca="1" si="27"/>
        <v/>
      </c>
      <c r="AY208" s="56" t="str">
        <f t="shared" ca="1" si="28"/>
        <v/>
      </c>
    </row>
    <row r="209" spans="14:51" x14ac:dyDescent="0.25">
      <c r="N209">
        <v>17.816130000000001</v>
      </c>
      <c r="O209">
        <v>83.185929999999999</v>
      </c>
      <c r="P209">
        <v>28.1</v>
      </c>
      <c r="Q209">
        <v>6.3410000000000002</v>
      </c>
      <c r="AG209" s="12">
        <v>205</v>
      </c>
      <c r="AH209" s="31"/>
      <c r="AI209" s="32"/>
      <c r="AJ209" s="32"/>
      <c r="AK209" s="32"/>
      <c r="AM209" s="11"/>
      <c r="AP209" s="12">
        <v>205</v>
      </c>
      <c r="AQ209" s="56">
        <f t="shared" si="29"/>
        <v>2.5810185185185185E-3</v>
      </c>
      <c r="AR209" s="56" t="e">
        <f t="shared" ca="1" si="25"/>
        <v>#N/A</v>
      </c>
      <c r="AS209" s="56" t="e">
        <f t="shared" ca="1" si="25"/>
        <v>#N/A</v>
      </c>
      <c r="AT209" s="56" t="e">
        <f t="shared" ca="1" si="25"/>
        <v>#N/A</v>
      </c>
      <c r="AV209" s="56">
        <f t="shared" si="30"/>
        <v>2.5810185185185185E-3</v>
      </c>
      <c r="AX209" s="56" t="str">
        <f t="shared" ca="1" si="27"/>
        <v/>
      </c>
      <c r="AY209" s="56" t="str">
        <f t="shared" ca="1" si="28"/>
        <v/>
      </c>
    </row>
    <row r="210" spans="14:51" x14ac:dyDescent="0.25">
      <c r="N210">
        <v>17.816030000000001</v>
      </c>
      <c r="O210">
        <v>83.18562</v>
      </c>
      <c r="P210">
        <v>28</v>
      </c>
      <c r="Q210">
        <v>6.375</v>
      </c>
      <c r="AG210" s="12">
        <v>206</v>
      </c>
      <c r="AH210" s="31"/>
      <c r="AI210" s="32"/>
      <c r="AJ210" s="32"/>
      <c r="AK210" s="32"/>
      <c r="AM210" s="11"/>
      <c r="AP210" s="12">
        <v>206</v>
      </c>
      <c r="AQ210" s="56">
        <f t="shared" si="29"/>
        <v>2.8356481481481479E-3</v>
      </c>
      <c r="AR210" s="56" t="e">
        <f t="shared" ca="1" si="25"/>
        <v>#N/A</v>
      </c>
      <c r="AS210" s="56" t="e">
        <f t="shared" ca="1" si="25"/>
        <v>#N/A</v>
      </c>
      <c r="AT210" s="56" t="e">
        <f t="shared" ca="1" si="25"/>
        <v>#N/A</v>
      </c>
      <c r="AV210" s="56">
        <f t="shared" si="30"/>
        <v>2.8356481481481479E-3</v>
      </c>
      <c r="AX210" s="56" t="str">
        <f t="shared" ca="1" si="27"/>
        <v/>
      </c>
      <c r="AY210" s="56" t="str">
        <f t="shared" ca="1" si="28"/>
        <v/>
      </c>
    </row>
    <row r="211" spans="14:51" x14ac:dyDescent="0.25">
      <c r="N211">
        <v>17.815919999999998</v>
      </c>
      <c r="O211">
        <v>83.185230000000004</v>
      </c>
      <c r="P211">
        <v>28</v>
      </c>
      <c r="Q211">
        <v>6.4180000000000001</v>
      </c>
    </row>
    <row r="212" spans="14:51" x14ac:dyDescent="0.25">
      <c r="N212">
        <v>17.815799999999999</v>
      </c>
      <c r="O212">
        <v>83.184820000000002</v>
      </c>
      <c r="P212">
        <v>28</v>
      </c>
      <c r="Q212">
        <v>6.4640000000000004</v>
      </c>
    </row>
    <row r="213" spans="14:51" x14ac:dyDescent="0.25">
      <c r="N213">
        <v>17.815650000000002</v>
      </c>
      <c r="O213">
        <v>83.184299999999993</v>
      </c>
      <c r="P213">
        <v>28.1</v>
      </c>
      <c r="Q213">
        <v>6.5209999999999999</v>
      </c>
    </row>
    <row r="214" spans="14:51" x14ac:dyDescent="0.25">
      <c r="N214">
        <v>17.8155</v>
      </c>
      <c r="O214">
        <v>83.183790000000002</v>
      </c>
      <c r="P214">
        <v>28.8</v>
      </c>
      <c r="Q214">
        <v>6.5780000000000003</v>
      </c>
    </row>
    <row r="215" spans="14:51" x14ac:dyDescent="0.25">
      <c r="N215">
        <v>17.815349999999999</v>
      </c>
      <c r="O215">
        <v>83.183260000000004</v>
      </c>
      <c r="P215">
        <v>29.3</v>
      </c>
      <c r="Q215">
        <v>6.6369999999999996</v>
      </c>
    </row>
    <row r="216" spans="14:51" x14ac:dyDescent="0.25">
      <c r="N216">
        <v>17.81521</v>
      </c>
      <c r="O216">
        <v>83.1828</v>
      </c>
      <c r="P216">
        <v>29.4</v>
      </c>
      <c r="Q216">
        <v>6.6879999999999997</v>
      </c>
    </row>
    <row r="217" spans="14:51" x14ac:dyDescent="0.25">
      <c r="N217">
        <v>17.815010000000001</v>
      </c>
      <c r="O217">
        <v>83.182119999999998</v>
      </c>
      <c r="P217">
        <v>30.3</v>
      </c>
      <c r="Q217">
        <v>6.7629999999999999</v>
      </c>
    </row>
    <row r="218" spans="14:51" x14ac:dyDescent="0.25">
      <c r="N218">
        <v>17.81484</v>
      </c>
      <c r="O218">
        <v>83.181520000000006</v>
      </c>
      <c r="P218">
        <v>31</v>
      </c>
      <c r="Q218">
        <v>6.83</v>
      </c>
    </row>
    <row r="219" spans="14:51" x14ac:dyDescent="0.25">
      <c r="N219">
        <v>17.814730000000001</v>
      </c>
      <c r="O219">
        <v>83.181139999999999</v>
      </c>
      <c r="P219">
        <v>31.3</v>
      </c>
      <c r="Q219">
        <v>6.8719999999999999</v>
      </c>
    </row>
    <row r="220" spans="14:51" x14ac:dyDescent="0.25">
      <c r="N220">
        <v>17.81439</v>
      </c>
      <c r="O220">
        <v>83.18</v>
      </c>
      <c r="P220">
        <v>34.5</v>
      </c>
      <c r="Q220">
        <v>6.9980000000000002</v>
      </c>
    </row>
    <row r="221" spans="14:51" x14ac:dyDescent="0.25">
      <c r="N221">
        <v>17.81381</v>
      </c>
      <c r="O221">
        <v>83.178039999999996</v>
      </c>
      <c r="P221">
        <v>39.700000000000003</v>
      </c>
      <c r="Q221">
        <v>7.2160000000000002</v>
      </c>
    </row>
    <row r="222" spans="14:51" x14ac:dyDescent="0.25">
      <c r="N222">
        <v>17.813659999999999</v>
      </c>
      <c r="O222">
        <v>83.177509999999998</v>
      </c>
      <c r="P222">
        <v>40.9</v>
      </c>
      <c r="Q222">
        <v>7.274</v>
      </c>
    </row>
    <row r="223" spans="14:51" x14ac:dyDescent="0.25">
      <c r="N223">
        <v>17.81343</v>
      </c>
      <c r="O223">
        <v>83.176749999999998</v>
      </c>
      <c r="P223">
        <v>38.700000000000003</v>
      </c>
      <c r="Q223">
        <v>7.359</v>
      </c>
    </row>
    <row r="224" spans="14:51" x14ac:dyDescent="0.25">
      <c r="N224">
        <v>17.813220000000001</v>
      </c>
      <c r="O224">
        <v>83.176010000000005</v>
      </c>
      <c r="P224">
        <v>35.299999999999997</v>
      </c>
      <c r="Q224">
        <v>7.4409999999999998</v>
      </c>
    </row>
    <row r="225" spans="14:17" x14ac:dyDescent="0.25">
      <c r="N225">
        <v>17.812889999999999</v>
      </c>
      <c r="O225">
        <v>83.174899999999994</v>
      </c>
      <c r="P225">
        <v>33.299999999999997</v>
      </c>
      <c r="Q225">
        <v>7.5640000000000001</v>
      </c>
    </row>
    <row r="226" spans="14:17" x14ac:dyDescent="0.25">
      <c r="N226">
        <v>17.8125</v>
      </c>
      <c r="O226">
        <v>83.173540000000003</v>
      </c>
      <c r="P226">
        <v>30.9</v>
      </c>
      <c r="Q226">
        <v>7.7149999999999999</v>
      </c>
    </row>
    <row r="227" spans="14:17" x14ac:dyDescent="0.25">
      <c r="N227">
        <v>17.812259999999998</v>
      </c>
      <c r="O227">
        <v>83.172749999999994</v>
      </c>
      <c r="P227">
        <v>30.1</v>
      </c>
      <c r="Q227">
        <v>7.8019999999999996</v>
      </c>
    </row>
    <row r="228" spans="14:17" x14ac:dyDescent="0.25">
      <c r="N228">
        <v>17.812169999999998</v>
      </c>
      <c r="O228">
        <v>83.172420000000002</v>
      </c>
      <c r="P228">
        <v>29.7</v>
      </c>
      <c r="Q228">
        <v>7.8390000000000004</v>
      </c>
    </row>
    <row r="229" spans="14:17" x14ac:dyDescent="0.25">
      <c r="N229">
        <v>17.812080000000002</v>
      </c>
      <c r="O229">
        <v>83.172110000000004</v>
      </c>
      <c r="P229">
        <v>29.2</v>
      </c>
      <c r="Q229">
        <v>7.8730000000000002</v>
      </c>
    </row>
    <row r="230" spans="14:17" x14ac:dyDescent="0.25">
      <c r="N230">
        <v>17.811889999999998</v>
      </c>
      <c r="O230">
        <v>83.171469999999999</v>
      </c>
      <c r="P230">
        <v>28.2</v>
      </c>
      <c r="Q230">
        <v>7.944</v>
      </c>
    </row>
    <row r="231" spans="14:17" x14ac:dyDescent="0.25">
      <c r="N231">
        <v>17.811720000000001</v>
      </c>
      <c r="O231">
        <v>83.170879999999997</v>
      </c>
      <c r="P231">
        <v>28.5</v>
      </c>
      <c r="Q231">
        <v>8.0090000000000003</v>
      </c>
    </row>
    <row r="232" spans="14:17" x14ac:dyDescent="0.25">
      <c r="N232">
        <v>17.811409999999999</v>
      </c>
      <c r="O232">
        <v>83.169849999999997</v>
      </c>
      <c r="P232">
        <v>27.9</v>
      </c>
      <c r="Q232">
        <v>8.1240000000000006</v>
      </c>
    </row>
    <row r="233" spans="14:17" x14ac:dyDescent="0.25">
      <c r="N233">
        <v>17.811340000000001</v>
      </c>
      <c r="O233">
        <v>83.169619999999995</v>
      </c>
      <c r="P233">
        <v>27.4</v>
      </c>
      <c r="Q233">
        <v>8.15</v>
      </c>
    </row>
    <row r="234" spans="14:17" x14ac:dyDescent="0.25">
      <c r="N234">
        <v>17.811309999999999</v>
      </c>
      <c r="O234">
        <v>83.169510000000002</v>
      </c>
      <c r="P234">
        <v>27.3</v>
      </c>
      <c r="Q234">
        <v>8.1620000000000008</v>
      </c>
    </row>
    <row r="235" spans="14:17" x14ac:dyDescent="0.25">
      <c r="N235">
        <v>17.811299999999999</v>
      </c>
      <c r="O235">
        <v>83.169460000000001</v>
      </c>
      <c r="P235">
        <v>27.2</v>
      </c>
      <c r="Q235">
        <v>8.1669999999999998</v>
      </c>
    </row>
    <row r="236" spans="14:17" x14ac:dyDescent="0.25">
      <c r="N236">
        <v>17.810929999999999</v>
      </c>
      <c r="O236">
        <v>83.168180000000007</v>
      </c>
      <c r="P236">
        <v>25</v>
      </c>
      <c r="Q236">
        <v>8.3089999999999993</v>
      </c>
    </row>
    <row r="237" spans="14:17" x14ac:dyDescent="0.25">
      <c r="N237">
        <v>17.81044</v>
      </c>
      <c r="O237">
        <v>83.166480000000007</v>
      </c>
      <c r="P237">
        <v>24.7</v>
      </c>
      <c r="Q237">
        <v>8.4969999999999999</v>
      </c>
    </row>
    <row r="238" spans="14:17" x14ac:dyDescent="0.25">
      <c r="N238">
        <v>17.80978</v>
      </c>
      <c r="O238">
        <v>83.164240000000007</v>
      </c>
      <c r="P238">
        <v>26.3</v>
      </c>
      <c r="Q238">
        <v>8.7460000000000004</v>
      </c>
    </row>
    <row r="239" spans="14:17" x14ac:dyDescent="0.25">
      <c r="N239">
        <v>17.80959</v>
      </c>
      <c r="O239">
        <v>83.163629999999998</v>
      </c>
      <c r="P239">
        <v>26.8</v>
      </c>
      <c r="Q239">
        <v>8.8140000000000001</v>
      </c>
    </row>
    <row r="240" spans="14:17" x14ac:dyDescent="0.25">
      <c r="N240">
        <v>17.809470000000001</v>
      </c>
      <c r="O240">
        <v>83.16319</v>
      </c>
      <c r="P240">
        <v>26.9</v>
      </c>
      <c r="Q240">
        <v>8.8620000000000001</v>
      </c>
    </row>
    <row r="241" spans="14:17" x14ac:dyDescent="0.25">
      <c r="N241">
        <v>17.809339999999999</v>
      </c>
      <c r="O241">
        <v>83.162739999999999</v>
      </c>
      <c r="P241">
        <v>26.7</v>
      </c>
      <c r="Q241">
        <v>8.9120000000000008</v>
      </c>
    </row>
    <row r="242" spans="14:17" x14ac:dyDescent="0.25">
      <c r="N242">
        <v>17.809239999999999</v>
      </c>
      <c r="O242">
        <v>83.162430000000001</v>
      </c>
      <c r="P242">
        <v>26.6</v>
      </c>
      <c r="Q242">
        <v>8.9469999999999992</v>
      </c>
    </row>
    <row r="243" spans="14:17" x14ac:dyDescent="0.25">
      <c r="N243">
        <v>17.809139999999999</v>
      </c>
      <c r="O243">
        <v>83.162109999999998</v>
      </c>
      <c r="P243">
        <v>27.1</v>
      </c>
      <c r="Q243">
        <v>8.9819999999999993</v>
      </c>
    </row>
    <row r="244" spans="14:17" x14ac:dyDescent="0.25">
      <c r="N244">
        <v>17.808949999999999</v>
      </c>
      <c r="O244">
        <v>83.161429999999996</v>
      </c>
      <c r="P244">
        <v>28</v>
      </c>
      <c r="Q244">
        <v>9.0579999999999998</v>
      </c>
    </row>
    <row r="245" spans="14:17" x14ac:dyDescent="0.25">
      <c r="N245">
        <v>17.808730000000001</v>
      </c>
      <c r="O245">
        <v>83.160669999999996</v>
      </c>
      <c r="P245">
        <v>26.5</v>
      </c>
      <c r="Q245">
        <v>9.1419999999999995</v>
      </c>
    </row>
    <row r="246" spans="14:17" x14ac:dyDescent="0.25">
      <c r="N246">
        <v>17.80856</v>
      </c>
      <c r="O246">
        <v>83.160049999999998</v>
      </c>
      <c r="P246">
        <v>25.2</v>
      </c>
      <c r="Q246">
        <v>9.2100000000000009</v>
      </c>
    </row>
    <row r="247" spans="14:17" x14ac:dyDescent="0.25">
      <c r="N247">
        <v>17.808330000000002</v>
      </c>
      <c r="O247">
        <v>83.159279999999995</v>
      </c>
      <c r="P247">
        <v>25.5</v>
      </c>
      <c r="Q247">
        <v>9.2959999999999994</v>
      </c>
    </row>
    <row r="248" spans="14:17" x14ac:dyDescent="0.25">
      <c r="N248">
        <v>17.808109999999999</v>
      </c>
      <c r="O248">
        <v>83.158510000000007</v>
      </c>
      <c r="P248">
        <v>26.7</v>
      </c>
      <c r="Q248">
        <v>9.3810000000000002</v>
      </c>
    </row>
    <row r="249" spans="14:17" x14ac:dyDescent="0.25">
      <c r="N249">
        <v>17.808019999999999</v>
      </c>
      <c r="O249">
        <v>83.158230000000003</v>
      </c>
      <c r="P249">
        <v>27</v>
      </c>
      <c r="Q249">
        <v>9.4120000000000008</v>
      </c>
    </row>
    <row r="250" spans="14:17" x14ac:dyDescent="0.25">
      <c r="N250">
        <v>17.807939999999999</v>
      </c>
      <c r="O250">
        <v>83.157970000000006</v>
      </c>
      <c r="P250">
        <v>26.7</v>
      </c>
      <c r="Q250">
        <v>9.4410000000000007</v>
      </c>
    </row>
    <row r="251" spans="14:17" x14ac:dyDescent="0.25">
      <c r="N251">
        <v>17.807839999999999</v>
      </c>
      <c r="O251">
        <v>83.157709999999994</v>
      </c>
      <c r="P251">
        <v>26.6</v>
      </c>
      <c r="Q251">
        <v>9.4710000000000001</v>
      </c>
    </row>
    <row r="252" spans="14:17" x14ac:dyDescent="0.25">
      <c r="N252">
        <v>17.807729999999999</v>
      </c>
      <c r="O252">
        <v>83.157480000000007</v>
      </c>
      <c r="P252">
        <v>26.6</v>
      </c>
      <c r="Q252">
        <v>9.4979999999999993</v>
      </c>
    </row>
    <row r="253" spans="14:17" x14ac:dyDescent="0.25">
      <c r="N253">
        <v>17.807659999999998</v>
      </c>
      <c r="O253">
        <v>83.157330000000002</v>
      </c>
      <c r="P253">
        <v>26.6</v>
      </c>
      <c r="Q253">
        <v>9.516</v>
      </c>
    </row>
    <row r="254" spans="14:17" x14ac:dyDescent="0.25">
      <c r="N254">
        <v>17.807569999999998</v>
      </c>
      <c r="O254">
        <v>83.157160000000005</v>
      </c>
      <c r="P254">
        <v>26.8</v>
      </c>
      <c r="Q254">
        <v>9.5359999999999996</v>
      </c>
    </row>
    <row r="255" spans="14:17" x14ac:dyDescent="0.25">
      <c r="N255">
        <v>17.807480000000002</v>
      </c>
      <c r="O255">
        <v>83.156989999999993</v>
      </c>
      <c r="P255">
        <v>27</v>
      </c>
      <c r="Q255">
        <v>9.5570000000000004</v>
      </c>
    </row>
    <row r="256" spans="14:17" x14ac:dyDescent="0.25">
      <c r="N256">
        <v>17.807390000000002</v>
      </c>
      <c r="O256">
        <v>83.156840000000003</v>
      </c>
      <c r="P256">
        <v>27.3</v>
      </c>
      <c r="Q256">
        <v>9.5760000000000005</v>
      </c>
    </row>
    <row r="257" spans="14:17" x14ac:dyDescent="0.25">
      <c r="N257">
        <v>17.807310000000001</v>
      </c>
      <c r="O257">
        <v>83.156729999999996</v>
      </c>
      <c r="P257">
        <v>27.7</v>
      </c>
      <c r="Q257">
        <v>9.5909999999999993</v>
      </c>
    </row>
    <row r="258" spans="14:17" x14ac:dyDescent="0.25">
      <c r="N258">
        <v>17.80724</v>
      </c>
      <c r="O258">
        <v>83.156639999999996</v>
      </c>
      <c r="P258">
        <v>28</v>
      </c>
      <c r="Q258">
        <v>9.6029999999999998</v>
      </c>
    </row>
    <row r="259" spans="14:17" x14ac:dyDescent="0.25">
      <c r="N259">
        <v>17.807110000000002</v>
      </c>
      <c r="O259">
        <v>83.156499999999994</v>
      </c>
      <c r="P259">
        <v>28.6</v>
      </c>
      <c r="Q259">
        <v>9.6240000000000006</v>
      </c>
    </row>
    <row r="260" spans="14:17" x14ac:dyDescent="0.25">
      <c r="N260">
        <v>17.806920000000002</v>
      </c>
      <c r="O260">
        <v>83.156279999999995</v>
      </c>
      <c r="P260">
        <v>29.5</v>
      </c>
      <c r="Q260">
        <v>9.6549999999999994</v>
      </c>
    </row>
    <row r="261" spans="14:17" x14ac:dyDescent="0.25">
      <c r="N261">
        <v>17.806840000000001</v>
      </c>
      <c r="O261">
        <v>83.156189999999995</v>
      </c>
      <c r="P261">
        <v>29.8</v>
      </c>
      <c r="Q261">
        <v>9.6679999999999993</v>
      </c>
    </row>
    <row r="262" spans="14:17" x14ac:dyDescent="0.25">
      <c r="N262">
        <v>17.806730000000002</v>
      </c>
      <c r="O262">
        <v>83.156090000000006</v>
      </c>
      <c r="P262">
        <v>29.8</v>
      </c>
      <c r="Q262">
        <v>9.6839999999999993</v>
      </c>
    </row>
    <row r="263" spans="14:17" x14ac:dyDescent="0.25">
      <c r="N263">
        <v>17.806349999999998</v>
      </c>
      <c r="O263">
        <v>83.155749999999998</v>
      </c>
      <c r="P263">
        <v>28.7</v>
      </c>
      <c r="Q263">
        <v>9.74</v>
      </c>
    </row>
    <row r="264" spans="14:17" x14ac:dyDescent="0.25">
      <c r="N264">
        <v>17.805890000000002</v>
      </c>
      <c r="O264">
        <v>83.155330000000006</v>
      </c>
      <c r="P264">
        <v>28</v>
      </c>
      <c r="Q264">
        <v>9.8079999999999998</v>
      </c>
    </row>
    <row r="265" spans="14:17" x14ac:dyDescent="0.25">
      <c r="N265">
        <v>17.805689999999998</v>
      </c>
      <c r="O265">
        <v>83.155159999999995</v>
      </c>
      <c r="P265">
        <v>28</v>
      </c>
      <c r="Q265">
        <v>9.8360000000000003</v>
      </c>
    </row>
    <row r="266" spans="14:17" x14ac:dyDescent="0.25">
      <c r="N266">
        <v>17.805599999999998</v>
      </c>
      <c r="O266">
        <v>83.155069999999995</v>
      </c>
      <c r="P266">
        <v>28</v>
      </c>
      <c r="Q266">
        <v>9.85</v>
      </c>
    </row>
    <row r="267" spans="14:17" x14ac:dyDescent="0.25">
      <c r="N267">
        <v>17.805479999999999</v>
      </c>
      <c r="O267">
        <v>83.154939999999996</v>
      </c>
      <c r="P267">
        <v>28</v>
      </c>
      <c r="Q267">
        <v>9.8689999999999998</v>
      </c>
    </row>
    <row r="268" spans="14:17" x14ac:dyDescent="0.25">
      <c r="N268">
        <v>17.80536</v>
      </c>
      <c r="O268">
        <v>83.154799999999994</v>
      </c>
      <c r="P268">
        <v>28.1</v>
      </c>
      <c r="Q268">
        <v>9.8889999999999993</v>
      </c>
    </row>
    <row r="269" spans="14:17" x14ac:dyDescent="0.25">
      <c r="N269">
        <v>17.805260000000001</v>
      </c>
      <c r="O269">
        <v>83.154669999999996</v>
      </c>
      <c r="P269">
        <v>28.4</v>
      </c>
      <c r="Q269">
        <v>9.907</v>
      </c>
    </row>
    <row r="270" spans="14:17" x14ac:dyDescent="0.25">
      <c r="N270">
        <v>17.80519</v>
      </c>
      <c r="O270">
        <v>83.154560000000004</v>
      </c>
      <c r="P270">
        <v>28.7</v>
      </c>
      <c r="Q270">
        <v>9.9209999999999994</v>
      </c>
    </row>
    <row r="271" spans="14:17" x14ac:dyDescent="0.25">
      <c r="N271">
        <v>17.805129999999998</v>
      </c>
      <c r="O271">
        <v>83.15446</v>
      </c>
      <c r="P271">
        <v>28.9</v>
      </c>
      <c r="Q271">
        <v>9.9339999999999993</v>
      </c>
    </row>
    <row r="272" spans="14:17" x14ac:dyDescent="0.25">
      <c r="N272">
        <v>17.80509</v>
      </c>
      <c r="O272">
        <v>83.15437</v>
      </c>
      <c r="P272">
        <v>29.1</v>
      </c>
      <c r="Q272">
        <v>9.9440000000000008</v>
      </c>
    </row>
    <row r="273" spans="14:17" x14ac:dyDescent="0.25">
      <c r="N273">
        <v>17.805029999999999</v>
      </c>
      <c r="O273">
        <v>83.154219999999995</v>
      </c>
      <c r="P273">
        <v>29.4</v>
      </c>
      <c r="Q273">
        <v>9.9610000000000003</v>
      </c>
    </row>
    <row r="274" spans="14:17" x14ac:dyDescent="0.25">
      <c r="N274">
        <v>17.80499</v>
      </c>
      <c r="O274">
        <v>83.154089999999997</v>
      </c>
      <c r="P274">
        <v>29.4</v>
      </c>
      <c r="Q274">
        <v>9.9760000000000009</v>
      </c>
    </row>
    <row r="275" spans="14:17" x14ac:dyDescent="0.25">
      <c r="N275">
        <v>17.804950000000002</v>
      </c>
      <c r="O275">
        <v>83.153949999999995</v>
      </c>
      <c r="P275">
        <v>29.1</v>
      </c>
      <c r="Q275">
        <v>9.9909999999999997</v>
      </c>
    </row>
    <row r="276" spans="14:17" x14ac:dyDescent="0.25">
      <c r="N276">
        <v>17.804919999999999</v>
      </c>
      <c r="O276">
        <v>83.153840000000002</v>
      </c>
      <c r="P276">
        <v>28.8</v>
      </c>
      <c r="Q276">
        <v>10.003</v>
      </c>
    </row>
    <row r="277" spans="14:17" x14ac:dyDescent="0.25">
      <c r="N277">
        <v>17.80489</v>
      </c>
      <c r="O277">
        <v>83.153700000000001</v>
      </c>
      <c r="P277">
        <v>28.5</v>
      </c>
      <c r="Q277">
        <v>10.019</v>
      </c>
    </row>
    <row r="278" spans="14:17" x14ac:dyDescent="0.25">
      <c r="N278">
        <v>17.804860000000001</v>
      </c>
      <c r="O278">
        <v>83.153549999999996</v>
      </c>
      <c r="P278">
        <v>28.1</v>
      </c>
      <c r="Q278">
        <v>10.035</v>
      </c>
    </row>
    <row r="279" spans="14:17" x14ac:dyDescent="0.25">
      <c r="N279">
        <v>17.80481</v>
      </c>
      <c r="O279">
        <v>83.153319999999994</v>
      </c>
      <c r="P279">
        <v>27.9</v>
      </c>
      <c r="Q279">
        <v>10.06</v>
      </c>
    </row>
    <row r="280" spans="14:17" x14ac:dyDescent="0.25">
      <c r="N280">
        <v>17.804739999999999</v>
      </c>
      <c r="O280">
        <v>83.152850000000001</v>
      </c>
      <c r="P280">
        <v>28</v>
      </c>
      <c r="Q280">
        <v>10.11</v>
      </c>
    </row>
    <row r="281" spans="14:17" x14ac:dyDescent="0.25">
      <c r="N281">
        <v>17.804639999999999</v>
      </c>
      <c r="O281">
        <v>83.152349999999998</v>
      </c>
      <c r="P281">
        <v>27.3</v>
      </c>
      <c r="Q281">
        <v>10.164</v>
      </c>
    </row>
    <row r="282" spans="14:17" x14ac:dyDescent="0.25">
      <c r="N282">
        <v>17.804559999999999</v>
      </c>
      <c r="O282">
        <v>83.151910000000001</v>
      </c>
      <c r="P282">
        <v>27</v>
      </c>
      <c r="Q282">
        <v>10.212</v>
      </c>
    </row>
    <row r="283" spans="14:17" x14ac:dyDescent="0.25">
      <c r="N283">
        <v>17.80452</v>
      </c>
      <c r="O283">
        <v>83.151600000000002</v>
      </c>
      <c r="P283">
        <v>27</v>
      </c>
      <c r="Q283">
        <v>10.244999999999999</v>
      </c>
    </row>
    <row r="284" spans="14:17" x14ac:dyDescent="0.25">
      <c r="N284">
        <v>17.804469999999998</v>
      </c>
      <c r="O284">
        <v>83.151200000000003</v>
      </c>
      <c r="P284">
        <v>27.3</v>
      </c>
      <c r="Q284">
        <v>10.288</v>
      </c>
    </row>
    <row r="285" spans="14:17" x14ac:dyDescent="0.25">
      <c r="N285">
        <v>17.804459999999999</v>
      </c>
      <c r="O285">
        <v>83.151079999999993</v>
      </c>
      <c r="P285">
        <v>27.5</v>
      </c>
      <c r="Q285">
        <v>10.301</v>
      </c>
    </row>
    <row r="286" spans="14:17" x14ac:dyDescent="0.25">
      <c r="N286">
        <v>17.80443</v>
      </c>
      <c r="O286">
        <v>83.150840000000002</v>
      </c>
      <c r="P286">
        <v>27.8</v>
      </c>
      <c r="Q286">
        <v>10.326000000000001</v>
      </c>
    </row>
    <row r="287" spans="14:17" x14ac:dyDescent="0.25">
      <c r="N287">
        <v>17.80442</v>
      </c>
      <c r="O287">
        <v>83.150670000000005</v>
      </c>
      <c r="P287">
        <v>28</v>
      </c>
      <c r="Q287">
        <v>10.343999999999999</v>
      </c>
    </row>
    <row r="288" spans="14:17" x14ac:dyDescent="0.25">
      <c r="N288">
        <v>17.804410000000001</v>
      </c>
      <c r="O288">
        <v>83.150559999999999</v>
      </c>
      <c r="P288">
        <v>28.1</v>
      </c>
      <c r="Q288">
        <v>10.356</v>
      </c>
    </row>
    <row r="289" spans="14:17" x14ac:dyDescent="0.25">
      <c r="N289">
        <v>17.804410000000001</v>
      </c>
      <c r="O289">
        <v>83.150409999999994</v>
      </c>
      <c r="P289">
        <v>28.2</v>
      </c>
      <c r="Q289">
        <v>10.372</v>
      </c>
    </row>
    <row r="290" spans="14:17" x14ac:dyDescent="0.25">
      <c r="N290">
        <v>17.80442</v>
      </c>
      <c r="O290">
        <v>83.150239999999997</v>
      </c>
      <c r="P290">
        <v>28.2</v>
      </c>
      <c r="Q290">
        <v>10.39</v>
      </c>
    </row>
    <row r="291" spans="14:17" x14ac:dyDescent="0.25">
      <c r="N291">
        <v>17.80442</v>
      </c>
      <c r="O291">
        <v>83.150120000000001</v>
      </c>
      <c r="P291">
        <v>28.3</v>
      </c>
      <c r="Q291">
        <v>10.403</v>
      </c>
    </row>
    <row r="292" spans="14:17" x14ac:dyDescent="0.25">
      <c r="N292">
        <v>17.80444</v>
      </c>
      <c r="O292">
        <v>83.149990000000003</v>
      </c>
      <c r="P292">
        <v>28.4</v>
      </c>
      <c r="Q292">
        <v>10.417</v>
      </c>
    </row>
    <row r="293" spans="14:17" x14ac:dyDescent="0.25">
      <c r="N293">
        <v>17.804449999999999</v>
      </c>
      <c r="O293">
        <v>83.149829999999994</v>
      </c>
      <c r="P293">
        <v>29</v>
      </c>
      <c r="Q293">
        <v>10.433999999999999</v>
      </c>
    </row>
    <row r="294" spans="14:17" x14ac:dyDescent="0.25">
      <c r="N294">
        <v>17.804490000000001</v>
      </c>
      <c r="O294">
        <v>83.149529999999999</v>
      </c>
      <c r="P294">
        <v>30.2</v>
      </c>
      <c r="Q294">
        <v>10.465999999999999</v>
      </c>
    </row>
    <row r="295" spans="14:17" x14ac:dyDescent="0.25">
      <c r="N295">
        <v>17.80453</v>
      </c>
      <c r="O295">
        <v>83.149079999999998</v>
      </c>
      <c r="P295">
        <v>31</v>
      </c>
      <c r="Q295">
        <v>10.513999999999999</v>
      </c>
    </row>
    <row r="296" spans="14:17" x14ac:dyDescent="0.25">
      <c r="N296">
        <v>17.804569999999998</v>
      </c>
      <c r="O296">
        <v>83.148679999999999</v>
      </c>
      <c r="P296">
        <v>31</v>
      </c>
      <c r="Q296">
        <v>10.555999999999999</v>
      </c>
    </row>
    <row r="297" spans="14:17" x14ac:dyDescent="0.25">
      <c r="N297">
        <v>17.80461</v>
      </c>
      <c r="O297">
        <v>83.148139999999998</v>
      </c>
      <c r="P297">
        <v>31.1</v>
      </c>
      <c r="Q297">
        <v>10.614000000000001</v>
      </c>
    </row>
    <row r="298" spans="14:17" x14ac:dyDescent="0.25">
      <c r="N298">
        <v>17.80463</v>
      </c>
      <c r="O298">
        <v>83.147930000000002</v>
      </c>
      <c r="P298">
        <v>31.2</v>
      </c>
      <c r="Q298">
        <v>10.635999999999999</v>
      </c>
    </row>
    <row r="299" spans="14:17" x14ac:dyDescent="0.25">
      <c r="N299">
        <v>17.80463</v>
      </c>
      <c r="O299">
        <v>83.147810000000007</v>
      </c>
      <c r="P299">
        <v>31.3</v>
      </c>
      <c r="Q299">
        <v>10.648999999999999</v>
      </c>
    </row>
    <row r="300" spans="14:17" x14ac:dyDescent="0.25">
      <c r="N300">
        <v>17.804639999999999</v>
      </c>
      <c r="O300">
        <v>83.147570000000002</v>
      </c>
      <c r="P300">
        <v>31.6</v>
      </c>
      <c r="Q300">
        <v>10.673999999999999</v>
      </c>
    </row>
    <row r="301" spans="14:17" x14ac:dyDescent="0.25">
      <c r="N301">
        <v>17.80463</v>
      </c>
      <c r="O301">
        <v>83.147329999999997</v>
      </c>
      <c r="P301">
        <v>31.9</v>
      </c>
      <c r="Q301">
        <v>10.7</v>
      </c>
    </row>
    <row r="302" spans="14:17" x14ac:dyDescent="0.25">
      <c r="N302">
        <v>17.80462</v>
      </c>
      <c r="O302">
        <v>83.147090000000006</v>
      </c>
      <c r="P302">
        <v>32.200000000000003</v>
      </c>
      <c r="Q302">
        <v>10.725</v>
      </c>
    </row>
    <row r="303" spans="14:17" x14ac:dyDescent="0.25">
      <c r="N303">
        <v>17.80461</v>
      </c>
      <c r="O303">
        <v>83.146860000000004</v>
      </c>
      <c r="P303">
        <v>32.5</v>
      </c>
      <c r="Q303">
        <v>10.75</v>
      </c>
    </row>
    <row r="304" spans="14:17" x14ac:dyDescent="0.25">
      <c r="N304">
        <v>17.804590000000001</v>
      </c>
      <c r="O304">
        <v>83.146619999999999</v>
      </c>
      <c r="P304">
        <v>32.799999999999997</v>
      </c>
      <c r="Q304">
        <v>10.775</v>
      </c>
    </row>
    <row r="305" spans="14:17" x14ac:dyDescent="0.25">
      <c r="N305">
        <v>17.804569999999998</v>
      </c>
      <c r="O305">
        <v>83.146420000000006</v>
      </c>
      <c r="P305">
        <v>33.299999999999997</v>
      </c>
      <c r="Q305">
        <v>10.795999999999999</v>
      </c>
    </row>
    <row r="306" spans="14:17" x14ac:dyDescent="0.25">
      <c r="N306">
        <v>17.804549999999999</v>
      </c>
      <c r="O306">
        <v>83.146289999999993</v>
      </c>
      <c r="P306">
        <v>33.6</v>
      </c>
      <c r="Q306">
        <v>10.81</v>
      </c>
    </row>
    <row r="307" spans="14:17" x14ac:dyDescent="0.25">
      <c r="N307">
        <v>17.804510000000001</v>
      </c>
      <c r="O307">
        <v>83.146150000000006</v>
      </c>
      <c r="P307">
        <v>34</v>
      </c>
      <c r="Q307">
        <v>10.826000000000001</v>
      </c>
    </row>
    <row r="308" spans="14:17" x14ac:dyDescent="0.25">
      <c r="N308">
        <v>17.804459999999999</v>
      </c>
      <c r="O308">
        <v>83.145939999999996</v>
      </c>
      <c r="P308">
        <v>34.5</v>
      </c>
      <c r="Q308">
        <v>10.849</v>
      </c>
    </row>
    <row r="309" spans="14:17" x14ac:dyDescent="0.25">
      <c r="N309">
        <v>17.804349999999999</v>
      </c>
      <c r="O309">
        <v>83.145579999999995</v>
      </c>
      <c r="P309">
        <v>33.799999999999997</v>
      </c>
      <c r="Q309">
        <v>10.888999999999999</v>
      </c>
    </row>
    <row r="310" spans="14:17" x14ac:dyDescent="0.25">
      <c r="N310">
        <v>17.804220000000001</v>
      </c>
      <c r="O310">
        <v>83.145129999999995</v>
      </c>
      <c r="P310">
        <v>32.9</v>
      </c>
      <c r="Q310">
        <v>10.939</v>
      </c>
    </row>
    <row r="311" spans="14:17" x14ac:dyDescent="0.25">
      <c r="N311">
        <v>17.804120000000001</v>
      </c>
      <c r="O311">
        <v>83.144779999999997</v>
      </c>
      <c r="P311">
        <v>32.4</v>
      </c>
      <c r="Q311">
        <v>10.977</v>
      </c>
    </row>
    <row r="312" spans="14:17" x14ac:dyDescent="0.25">
      <c r="N312">
        <v>17.80397</v>
      </c>
      <c r="O312">
        <v>83.144289999999998</v>
      </c>
      <c r="P312">
        <v>31.1</v>
      </c>
      <c r="Q312">
        <v>11.032</v>
      </c>
    </row>
    <row r="313" spans="14:17" x14ac:dyDescent="0.25">
      <c r="N313">
        <v>17.803789999999999</v>
      </c>
      <c r="O313">
        <v>83.14367</v>
      </c>
      <c r="P313">
        <v>28.8</v>
      </c>
      <c r="Q313">
        <v>11.101000000000001</v>
      </c>
    </row>
    <row r="314" spans="14:17" x14ac:dyDescent="0.25">
      <c r="N314">
        <v>17.803650000000001</v>
      </c>
      <c r="O314">
        <v>83.143190000000004</v>
      </c>
      <c r="P314">
        <v>27</v>
      </c>
      <c r="Q314">
        <v>11.154</v>
      </c>
    </row>
    <row r="315" spans="14:17" x14ac:dyDescent="0.25">
      <c r="N315">
        <v>17.803550000000001</v>
      </c>
      <c r="O315">
        <v>83.142830000000004</v>
      </c>
      <c r="P315">
        <v>27.6</v>
      </c>
      <c r="Q315">
        <v>11.194000000000001</v>
      </c>
    </row>
    <row r="316" spans="14:17" x14ac:dyDescent="0.25">
      <c r="N316">
        <v>17.803460000000001</v>
      </c>
      <c r="O316">
        <v>83.142539999999997</v>
      </c>
      <c r="P316">
        <v>28.1</v>
      </c>
      <c r="Q316">
        <v>11.226000000000001</v>
      </c>
    </row>
    <row r="317" spans="14:17" x14ac:dyDescent="0.25">
      <c r="N317">
        <v>17.803349999999998</v>
      </c>
      <c r="O317">
        <v>83.142129999999995</v>
      </c>
      <c r="P317">
        <v>28</v>
      </c>
      <c r="Q317">
        <v>11.271000000000001</v>
      </c>
    </row>
    <row r="318" spans="14:17" x14ac:dyDescent="0.25">
      <c r="N318">
        <v>17.803239999999999</v>
      </c>
      <c r="O318">
        <v>83.141750000000002</v>
      </c>
      <c r="P318">
        <v>28.4</v>
      </c>
      <c r="Q318">
        <v>11.313000000000001</v>
      </c>
    </row>
    <row r="319" spans="14:17" x14ac:dyDescent="0.25">
      <c r="N319">
        <v>17.803149999999999</v>
      </c>
      <c r="O319">
        <v>83.141450000000006</v>
      </c>
      <c r="P319">
        <v>29.1</v>
      </c>
      <c r="Q319">
        <v>11.347</v>
      </c>
    </row>
    <row r="320" spans="14:17" x14ac:dyDescent="0.25">
      <c r="N320">
        <v>17.803090000000001</v>
      </c>
      <c r="O320">
        <v>83.141220000000004</v>
      </c>
      <c r="P320">
        <v>29.6</v>
      </c>
      <c r="Q320">
        <v>11.372</v>
      </c>
    </row>
    <row r="321" spans="14:17" x14ac:dyDescent="0.25">
      <c r="N321">
        <v>17.80301</v>
      </c>
      <c r="O321">
        <v>83.140950000000004</v>
      </c>
      <c r="P321">
        <v>30.1</v>
      </c>
      <c r="Q321">
        <v>11.401999999999999</v>
      </c>
    </row>
    <row r="322" spans="14:17" x14ac:dyDescent="0.25">
      <c r="N322">
        <v>17.80292</v>
      </c>
      <c r="O322">
        <v>83.140680000000003</v>
      </c>
      <c r="P322">
        <v>30.5</v>
      </c>
      <c r="Q322">
        <v>11.432</v>
      </c>
    </row>
    <row r="323" spans="14:17" x14ac:dyDescent="0.25">
      <c r="N323">
        <v>17.802669999999999</v>
      </c>
      <c r="O323">
        <v>83.13982</v>
      </c>
      <c r="P323">
        <v>31</v>
      </c>
      <c r="Q323">
        <v>11.526999999999999</v>
      </c>
    </row>
    <row r="324" spans="14:17" x14ac:dyDescent="0.25">
      <c r="N324">
        <v>17.80245</v>
      </c>
      <c r="O324">
        <v>83.139070000000004</v>
      </c>
      <c r="P324">
        <v>31</v>
      </c>
      <c r="Q324">
        <v>11.611000000000001</v>
      </c>
    </row>
    <row r="325" spans="14:17" x14ac:dyDescent="0.25">
      <c r="N325">
        <v>17.80218</v>
      </c>
      <c r="O325">
        <v>83.138159999999999</v>
      </c>
      <c r="P325">
        <v>31.1</v>
      </c>
      <c r="Q325">
        <v>11.712</v>
      </c>
    </row>
    <row r="326" spans="14:17" x14ac:dyDescent="0.25">
      <c r="N326">
        <v>17.802040000000002</v>
      </c>
      <c r="O326">
        <v>83.137680000000003</v>
      </c>
      <c r="P326">
        <v>30.9</v>
      </c>
      <c r="Q326">
        <v>11.765000000000001</v>
      </c>
    </row>
    <row r="327" spans="14:17" x14ac:dyDescent="0.25">
      <c r="N327">
        <v>17.801839999999999</v>
      </c>
      <c r="O327">
        <v>83.136949999999999</v>
      </c>
      <c r="P327">
        <v>32</v>
      </c>
      <c r="Q327">
        <v>11.845000000000001</v>
      </c>
    </row>
    <row r="328" spans="14:17" x14ac:dyDescent="0.25">
      <c r="N328">
        <v>17.801639999999999</v>
      </c>
      <c r="O328">
        <v>83.136259999999993</v>
      </c>
      <c r="P328">
        <v>32</v>
      </c>
      <c r="Q328">
        <v>11.922000000000001</v>
      </c>
    </row>
    <row r="329" spans="14:17" x14ac:dyDescent="0.25">
      <c r="N329">
        <v>17.801570000000002</v>
      </c>
      <c r="O329">
        <v>83.136020000000002</v>
      </c>
      <c r="P329">
        <v>31.6</v>
      </c>
      <c r="Q329">
        <v>11.948</v>
      </c>
    </row>
    <row r="330" spans="14:17" x14ac:dyDescent="0.25">
      <c r="N330">
        <v>17.801500000000001</v>
      </c>
      <c r="O330">
        <v>83.135800000000003</v>
      </c>
      <c r="P330">
        <v>31.3</v>
      </c>
      <c r="Q330">
        <v>11.973000000000001</v>
      </c>
    </row>
    <row r="331" spans="14:17" x14ac:dyDescent="0.25">
      <c r="N331">
        <v>17.801439999999999</v>
      </c>
      <c r="O331">
        <v>83.135649999999998</v>
      </c>
      <c r="P331">
        <v>31.1</v>
      </c>
      <c r="Q331">
        <v>11.99</v>
      </c>
    </row>
    <row r="332" spans="14:17" x14ac:dyDescent="0.25">
      <c r="N332">
        <v>17.801369999999999</v>
      </c>
      <c r="O332">
        <v>83.135490000000004</v>
      </c>
      <c r="P332">
        <v>31</v>
      </c>
      <c r="Q332">
        <v>12.009</v>
      </c>
    </row>
    <row r="333" spans="14:17" x14ac:dyDescent="0.25">
      <c r="N333">
        <v>17.801290000000002</v>
      </c>
      <c r="O333">
        <v>83.135319999999993</v>
      </c>
      <c r="P333">
        <v>31</v>
      </c>
      <c r="Q333">
        <v>12.029</v>
      </c>
    </row>
    <row r="334" spans="14:17" x14ac:dyDescent="0.25">
      <c r="N334">
        <v>17.80115</v>
      </c>
      <c r="O334">
        <v>83.13503</v>
      </c>
      <c r="P334">
        <v>31.2</v>
      </c>
      <c r="Q334">
        <v>12.064</v>
      </c>
    </row>
    <row r="335" spans="14:17" x14ac:dyDescent="0.25">
      <c r="N335">
        <v>17.801079999999999</v>
      </c>
      <c r="O335">
        <v>83.134910000000005</v>
      </c>
      <c r="P335">
        <v>31.3</v>
      </c>
      <c r="Q335">
        <v>12.077999999999999</v>
      </c>
    </row>
    <row r="336" spans="14:17" x14ac:dyDescent="0.25">
      <c r="N336">
        <v>17.801030000000001</v>
      </c>
      <c r="O336">
        <v>83.134810000000002</v>
      </c>
      <c r="P336">
        <v>32</v>
      </c>
      <c r="Q336">
        <v>12.09</v>
      </c>
    </row>
    <row r="337" spans="14:17" x14ac:dyDescent="0.25">
      <c r="N337">
        <v>17.800979999999999</v>
      </c>
      <c r="O337">
        <v>83.134730000000005</v>
      </c>
      <c r="P337">
        <v>32.5</v>
      </c>
      <c r="Q337">
        <v>12.101000000000001</v>
      </c>
    </row>
    <row r="338" spans="14:17" x14ac:dyDescent="0.25">
      <c r="N338">
        <v>17.800920000000001</v>
      </c>
      <c r="O338">
        <v>83.134640000000005</v>
      </c>
      <c r="P338">
        <v>33.200000000000003</v>
      </c>
      <c r="Q338">
        <v>12.112</v>
      </c>
    </row>
    <row r="339" spans="14:17" x14ac:dyDescent="0.25">
      <c r="N339">
        <v>17.80087</v>
      </c>
      <c r="O339">
        <v>83.134569999999997</v>
      </c>
      <c r="P339">
        <v>33.6</v>
      </c>
      <c r="Q339">
        <v>12.121</v>
      </c>
    </row>
    <row r="340" spans="14:17" x14ac:dyDescent="0.25">
      <c r="N340">
        <v>17.800840000000001</v>
      </c>
      <c r="O340">
        <v>83.134540000000001</v>
      </c>
      <c r="P340">
        <v>33.9</v>
      </c>
      <c r="Q340">
        <v>12.125999999999999</v>
      </c>
    </row>
    <row r="341" spans="14:17" x14ac:dyDescent="0.25">
      <c r="N341">
        <v>17.800799999999999</v>
      </c>
      <c r="O341">
        <v>83.134519999999995</v>
      </c>
      <c r="P341">
        <v>34</v>
      </c>
      <c r="Q341">
        <v>12.131</v>
      </c>
    </row>
    <row r="342" spans="14:17" x14ac:dyDescent="0.25">
      <c r="N342">
        <v>17.80076</v>
      </c>
      <c r="O342">
        <v>83.134500000000003</v>
      </c>
      <c r="P342">
        <v>34.200000000000003</v>
      </c>
      <c r="Q342">
        <v>12.135999999999999</v>
      </c>
    </row>
    <row r="343" spans="14:17" x14ac:dyDescent="0.25">
      <c r="N343">
        <v>17.800699999999999</v>
      </c>
      <c r="O343">
        <v>83.134479999999996</v>
      </c>
      <c r="P343">
        <v>34.4</v>
      </c>
      <c r="Q343">
        <v>12.143000000000001</v>
      </c>
    </row>
    <row r="344" spans="14:17" x14ac:dyDescent="0.25">
      <c r="N344">
        <v>17.800619999999999</v>
      </c>
      <c r="O344">
        <v>83.134460000000004</v>
      </c>
      <c r="P344">
        <v>34.6</v>
      </c>
      <c r="Q344">
        <v>12.151999999999999</v>
      </c>
    </row>
    <row r="345" spans="14:17" x14ac:dyDescent="0.25">
      <c r="N345">
        <v>17.800529999999998</v>
      </c>
      <c r="O345">
        <v>83.134429999999995</v>
      </c>
      <c r="P345">
        <v>34.9</v>
      </c>
      <c r="Q345">
        <v>12.163</v>
      </c>
    </row>
    <row r="346" spans="14:17" x14ac:dyDescent="0.25">
      <c r="N346">
        <v>17.8004</v>
      </c>
      <c r="O346">
        <v>83.134399999999999</v>
      </c>
      <c r="P346">
        <v>35.299999999999997</v>
      </c>
      <c r="Q346">
        <v>12.177</v>
      </c>
    </row>
    <row r="347" spans="14:17" x14ac:dyDescent="0.25">
      <c r="N347">
        <v>17.799949999999999</v>
      </c>
      <c r="O347">
        <v>83.134289999999993</v>
      </c>
      <c r="P347">
        <v>36.6</v>
      </c>
      <c r="Q347">
        <v>12.228999999999999</v>
      </c>
    </row>
    <row r="348" spans="14:17" x14ac:dyDescent="0.25">
      <c r="N348">
        <v>17.79973</v>
      </c>
      <c r="O348">
        <v>83.134240000000005</v>
      </c>
      <c r="P348">
        <v>36.4</v>
      </c>
      <c r="Q348">
        <v>12.254</v>
      </c>
    </row>
    <row r="349" spans="14:17" x14ac:dyDescent="0.25">
      <c r="N349">
        <v>17.799289999999999</v>
      </c>
      <c r="O349">
        <v>83.134119999999996</v>
      </c>
      <c r="P349">
        <v>35.799999999999997</v>
      </c>
      <c r="Q349">
        <v>12.305</v>
      </c>
    </row>
    <row r="350" spans="14:17" x14ac:dyDescent="0.25">
      <c r="N350">
        <v>17.79898</v>
      </c>
      <c r="O350">
        <v>83.134050000000002</v>
      </c>
      <c r="P350">
        <v>36.700000000000003</v>
      </c>
      <c r="Q350">
        <v>12.34</v>
      </c>
    </row>
    <row r="351" spans="14:17" x14ac:dyDescent="0.25">
      <c r="N351">
        <v>17.798850000000002</v>
      </c>
      <c r="O351">
        <v>83.134010000000004</v>
      </c>
      <c r="P351">
        <v>37.200000000000003</v>
      </c>
      <c r="Q351">
        <v>12.355</v>
      </c>
    </row>
    <row r="352" spans="14:17" x14ac:dyDescent="0.25">
      <c r="N352">
        <v>17.798719999999999</v>
      </c>
      <c r="O352">
        <v>83.133979999999994</v>
      </c>
      <c r="P352">
        <v>37.700000000000003</v>
      </c>
      <c r="Q352">
        <v>12.37</v>
      </c>
    </row>
    <row r="353" spans="14:17" x14ac:dyDescent="0.25">
      <c r="N353">
        <v>17.798590000000001</v>
      </c>
      <c r="O353">
        <v>83.133939999999996</v>
      </c>
      <c r="P353">
        <v>38.200000000000003</v>
      </c>
      <c r="Q353">
        <v>12.385</v>
      </c>
    </row>
    <row r="354" spans="14:17" x14ac:dyDescent="0.25">
      <c r="N354">
        <v>17.79852</v>
      </c>
      <c r="O354">
        <v>83.133920000000003</v>
      </c>
      <c r="P354">
        <v>38.4</v>
      </c>
      <c r="Q354">
        <v>12.393000000000001</v>
      </c>
    </row>
    <row r="355" spans="14:17" x14ac:dyDescent="0.25">
      <c r="N355">
        <v>17.798459999999999</v>
      </c>
      <c r="O355">
        <v>83.133899999999997</v>
      </c>
      <c r="P355">
        <v>38.6</v>
      </c>
      <c r="Q355">
        <v>12.4</v>
      </c>
    </row>
    <row r="356" spans="14:17" x14ac:dyDescent="0.25">
      <c r="N356">
        <v>17.79832</v>
      </c>
      <c r="O356">
        <v>83.133849999999995</v>
      </c>
      <c r="P356">
        <v>39</v>
      </c>
      <c r="Q356">
        <v>12.416</v>
      </c>
    </row>
    <row r="357" spans="14:17" x14ac:dyDescent="0.25">
      <c r="N357">
        <v>17.797789999999999</v>
      </c>
      <c r="O357">
        <v>83.13364</v>
      </c>
      <c r="P357">
        <v>40.6</v>
      </c>
      <c r="Q357">
        <v>12.478999999999999</v>
      </c>
    </row>
    <row r="358" spans="14:17" x14ac:dyDescent="0.25">
      <c r="N358">
        <v>17.797730000000001</v>
      </c>
      <c r="O358">
        <v>83.133610000000004</v>
      </c>
      <c r="P358">
        <v>40.700000000000003</v>
      </c>
      <c r="Q358">
        <v>12.487</v>
      </c>
    </row>
    <row r="359" spans="14:17" x14ac:dyDescent="0.25">
      <c r="N359">
        <v>17.79729</v>
      </c>
      <c r="O359">
        <v>83.133430000000004</v>
      </c>
      <c r="P359">
        <v>41</v>
      </c>
      <c r="Q359">
        <v>12.539</v>
      </c>
    </row>
    <row r="360" spans="14:17" x14ac:dyDescent="0.25">
      <c r="N360">
        <v>17.796990000000001</v>
      </c>
      <c r="O360">
        <v>83.133309999999994</v>
      </c>
      <c r="P360">
        <v>41.3</v>
      </c>
      <c r="Q360">
        <v>12.574999999999999</v>
      </c>
    </row>
    <row r="361" spans="14:17" x14ac:dyDescent="0.25">
      <c r="N361">
        <v>17.796800000000001</v>
      </c>
      <c r="O361">
        <v>83.133240000000001</v>
      </c>
      <c r="P361">
        <v>41.5</v>
      </c>
      <c r="Q361">
        <v>12.598000000000001</v>
      </c>
    </row>
    <row r="362" spans="14:17" x14ac:dyDescent="0.25">
      <c r="N362">
        <v>17.79665</v>
      </c>
      <c r="O362">
        <v>83.133179999999996</v>
      </c>
      <c r="P362">
        <v>41.7</v>
      </c>
      <c r="Q362">
        <v>12.615</v>
      </c>
    </row>
    <row r="363" spans="14:17" x14ac:dyDescent="0.25">
      <c r="N363">
        <v>17.796500000000002</v>
      </c>
      <c r="O363">
        <v>83.133110000000002</v>
      </c>
      <c r="P363">
        <v>42</v>
      </c>
      <c r="Q363">
        <v>12.634</v>
      </c>
    </row>
    <row r="364" spans="14:17" x14ac:dyDescent="0.25">
      <c r="N364">
        <v>17.796420000000001</v>
      </c>
      <c r="O364">
        <v>83.13306</v>
      </c>
      <c r="P364">
        <v>42.1</v>
      </c>
      <c r="Q364">
        <v>12.644</v>
      </c>
    </row>
    <row r="365" spans="14:17" x14ac:dyDescent="0.25">
      <c r="N365">
        <v>17.79635</v>
      </c>
      <c r="O365">
        <v>83.133020000000002</v>
      </c>
      <c r="P365">
        <v>42.1</v>
      </c>
      <c r="Q365">
        <v>12.653</v>
      </c>
    </row>
    <row r="366" spans="14:17" x14ac:dyDescent="0.25">
      <c r="N366">
        <v>17.79627</v>
      </c>
      <c r="O366">
        <v>83.13297</v>
      </c>
      <c r="P366">
        <v>42.3</v>
      </c>
      <c r="Q366">
        <v>12.663</v>
      </c>
    </row>
    <row r="367" spans="14:17" x14ac:dyDescent="0.25">
      <c r="N367">
        <v>17.796019999999999</v>
      </c>
      <c r="O367">
        <v>83.132819999999995</v>
      </c>
      <c r="P367">
        <v>42.7</v>
      </c>
      <c r="Q367">
        <v>12.695</v>
      </c>
    </row>
    <row r="368" spans="14:17" x14ac:dyDescent="0.25">
      <c r="N368">
        <v>17.795860000000001</v>
      </c>
      <c r="O368">
        <v>83.132739999999998</v>
      </c>
      <c r="P368">
        <v>42.9</v>
      </c>
      <c r="Q368">
        <v>12.715</v>
      </c>
    </row>
    <row r="369" spans="14:17" x14ac:dyDescent="0.25">
      <c r="N369">
        <v>17.795739999999999</v>
      </c>
      <c r="O369">
        <v>83.132670000000005</v>
      </c>
      <c r="P369">
        <v>43</v>
      </c>
      <c r="Q369">
        <v>12.73</v>
      </c>
    </row>
    <row r="370" spans="14:17" x14ac:dyDescent="0.25">
      <c r="N370">
        <v>17.795570000000001</v>
      </c>
      <c r="O370">
        <v>83.132570000000001</v>
      </c>
      <c r="P370">
        <v>43.1</v>
      </c>
      <c r="Q370">
        <v>12.752000000000001</v>
      </c>
    </row>
    <row r="371" spans="14:17" x14ac:dyDescent="0.25">
      <c r="N371">
        <v>17.795500000000001</v>
      </c>
      <c r="O371">
        <v>83.132530000000003</v>
      </c>
      <c r="P371">
        <v>43.2</v>
      </c>
      <c r="Q371">
        <v>12.760999999999999</v>
      </c>
    </row>
    <row r="372" spans="14:17" x14ac:dyDescent="0.25">
      <c r="N372">
        <v>17.79542</v>
      </c>
      <c r="O372">
        <v>83.132490000000004</v>
      </c>
      <c r="P372">
        <v>43.3</v>
      </c>
      <c r="Q372">
        <v>12.771000000000001</v>
      </c>
    </row>
    <row r="373" spans="14:17" x14ac:dyDescent="0.25">
      <c r="N373">
        <v>17.795259999999999</v>
      </c>
      <c r="O373">
        <v>83.132419999999996</v>
      </c>
      <c r="P373">
        <v>43.5</v>
      </c>
      <c r="Q373">
        <v>12.79</v>
      </c>
    </row>
    <row r="374" spans="14:17" x14ac:dyDescent="0.25">
      <c r="N374">
        <v>17.79513</v>
      </c>
      <c r="O374">
        <v>83.132360000000006</v>
      </c>
      <c r="P374">
        <v>43.7</v>
      </c>
      <c r="Q374">
        <v>12.805999999999999</v>
      </c>
    </row>
    <row r="375" spans="14:17" x14ac:dyDescent="0.25">
      <c r="N375">
        <v>17.79504</v>
      </c>
      <c r="O375">
        <v>83.132320000000007</v>
      </c>
      <c r="P375">
        <v>43.7</v>
      </c>
      <c r="Q375">
        <v>12.817</v>
      </c>
    </row>
    <row r="376" spans="14:17" x14ac:dyDescent="0.25">
      <c r="N376">
        <v>17.79486</v>
      </c>
      <c r="O376">
        <v>83.132260000000002</v>
      </c>
      <c r="P376">
        <v>43.5</v>
      </c>
      <c r="Q376">
        <v>12.837999999999999</v>
      </c>
    </row>
    <row r="377" spans="14:17" x14ac:dyDescent="0.25">
      <c r="N377">
        <v>17.79449</v>
      </c>
      <c r="O377">
        <v>83.13212</v>
      </c>
      <c r="P377">
        <v>43.2</v>
      </c>
      <c r="Q377">
        <v>12.882</v>
      </c>
    </row>
    <row r="378" spans="14:17" x14ac:dyDescent="0.25">
      <c r="N378">
        <v>17.794370000000001</v>
      </c>
      <c r="O378">
        <v>83.132080000000002</v>
      </c>
      <c r="P378">
        <v>43.1</v>
      </c>
      <c r="Q378">
        <v>12.896000000000001</v>
      </c>
    </row>
    <row r="379" spans="14:17" x14ac:dyDescent="0.25">
      <c r="N379">
        <v>17.794250000000002</v>
      </c>
      <c r="O379">
        <v>83.132040000000003</v>
      </c>
      <c r="P379">
        <v>43.2</v>
      </c>
      <c r="Q379">
        <v>12.91</v>
      </c>
    </row>
    <row r="380" spans="14:17" x14ac:dyDescent="0.25">
      <c r="N380">
        <v>17.793980000000001</v>
      </c>
      <c r="O380">
        <v>83.131950000000003</v>
      </c>
      <c r="P380">
        <v>43.5</v>
      </c>
      <c r="Q380">
        <v>12.941000000000001</v>
      </c>
    </row>
    <row r="381" spans="14:17" x14ac:dyDescent="0.25">
      <c r="N381">
        <v>17.793880000000001</v>
      </c>
      <c r="O381">
        <v>83.131910000000005</v>
      </c>
      <c r="P381">
        <v>43.7</v>
      </c>
      <c r="Q381">
        <v>12.952999999999999</v>
      </c>
    </row>
    <row r="382" spans="14:17" x14ac:dyDescent="0.25">
      <c r="N382">
        <v>17.79382</v>
      </c>
      <c r="O382">
        <v>83.131879999999995</v>
      </c>
      <c r="P382">
        <v>43.8</v>
      </c>
      <c r="Q382">
        <v>12.96</v>
      </c>
    </row>
    <row r="383" spans="14:17" x14ac:dyDescent="0.25">
      <c r="N383">
        <v>17.793780000000002</v>
      </c>
      <c r="O383">
        <v>83.131889999999999</v>
      </c>
      <c r="P383">
        <v>43.8</v>
      </c>
      <c r="Q383">
        <v>12.965</v>
      </c>
    </row>
    <row r="384" spans="14:17" x14ac:dyDescent="0.25">
      <c r="N384">
        <v>17.793759999999999</v>
      </c>
      <c r="O384">
        <v>83.131889999999999</v>
      </c>
      <c r="P384">
        <v>43.8</v>
      </c>
      <c r="Q384">
        <v>12.967000000000001</v>
      </c>
    </row>
    <row r="385" spans="14:17" x14ac:dyDescent="0.25">
      <c r="N385">
        <v>17.79374</v>
      </c>
      <c r="O385">
        <v>83.131879999999995</v>
      </c>
      <c r="P385">
        <v>43.8</v>
      </c>
      <c r="Q385">
        <v>12.97</v>
      </c>
    </row>
    <row r="386" spans="14:17" x14ac:dyDescent="0.25">
      <c r="N386">
        <v>17.793710000000001</v>
      </c>
      <c r="O386">
        <v>83.131870000000006</v>
      </c>
      <c r="P386">
        <v>43.9</v>
      </c>
      <c r="Q386">
        <v>12.973000000000001</v>
      </c>
    </row>
    <row r="387" spans="14:17" x14ac:dyDescent="0.25">
      <c r="N387">
        <v>17.793679999999998</v>
      </c>
      <c r="O387">
        <v>83.131860000000003</v>
      </c>
      <c r="P387">
        <v>43.9</v>
      </c>
      <c r="Q387">
        <v>12.977</v>
      </c>
    </row>
    <row r="388" spans="14:17" x14ac:dyDescent="0.25">
      <c r="N388">
        <v>17.79327</v>
      </c>
      <c r="O388">
        <v>83.131680000000003</v>
      </c>
      <c r="P388">
        <v>44.6</v>
      </c>
      <c r="Q388">
        <v>13.026</v>
      </c>
    </row>
    <row r="389" spans="14:17" x14ac:dyDescent="0.25">
      <c r="N389">
        <v>17.792950000000001</v>
      </c>
      <c r="O389">
        <v>83.131479999999996</v>
      </c>
      <c r="P389">
        <v>45.3</v>
      </c>
      <c r="Q389">
        <v>13.068</v>
      </c>
    </row>
    <row r="390" spans="14:17" x14ac:dyDescent="0.25">
      <c r="N390">
        <v>17.792870000000001</v>
      </c>
      <c r="O390">
        <v>83.131439999999998</v>
      </c>
      <c r="P390">
        <v>45.8</v>
      </c>
      <c r="Q390">
        <v>13.077</v>
      </c>
    </row>
    <row r="391" spans="14:17" x14ac:dyDescent="0.25">
      <c r="N391">
        <v>17.79279</v>
      </c>
      <c r="O391">
        <v>83.131379999999993</v>
      </c>
      <c r="P391">
        <v>46.4</v>
      </c>
      <c r="Q391">
        <v>13.087999999999999</v>
      </c>
    </row>
    <row r="392" spans="14:17" x14ac:dyDescent="0.25">
      <c r="N392">
        <v>17.79271</v>
      </c>
      <c r="O392">
        <v>83.131320000000002</v>
      </c>
      <c r="P392">
        <v>47.1</v>
      </c>
      <c r="Q392">
        <v>13.099</v>
      </c>
    </row>
    <row r="393" spans="14:17" x14ac:dyDescent="0.25">
      <c r="N393">
        <v>17.792619999999999</v>
      </c>
      <c r="O393">
        <v>83.131240000000005</v>
      </c>
      <c r="P393">
        <v>47.9</v>
      </c>
      <c r="Q393">
        <v>13.112</v>
      </c>
    </row>
    <row r="394" spans="14:17" x14ac:dyDescent="0.25">
      <c r="N394">
        <v>17.792570000000001</v>
      </c>
      <c r="O394">
        <v>83.131180000000001</v>
      </c>
      <c r="P394">
        <v>48.5</v>
      </c>
      <c r="Q394">
        <v>13.121</v>
      </c>
    </row>
    <row r="395" spans="14:17" x14ac:dyDescent="0.25">
      <c r="N395">
        <v>17.792529999999999</v>
      </c>
      <c r="O395">
        <v>83.131129999999999</v>
      </c>
      <c r="P395">
        <v>49</v>
      </c>
      <c r="Q395">
        <v>13.128</v>
      </c>
    </row>
    <row r="396" spans="14:17" x14ac:dyDescent="0.25">
      <c r="N396">
        <v>17.7925</v>
      </c>
      <c r="O396">
        <v>83.131050000000002</v>
      </c>
      <c r="P396">
        <v>49.6</v>
      </c>
      <c r="Q396">
        <v>13.137</v>
      </c>
    </row>
    <row r="397" spans="14:17" x14ac:dyDescent="0.25">
      <c r="N397">
        <v>17.792480000000001</v>
      </c>
      <c r="O397">
        <v>83.130989999999997</v>
      </c>
      <c r="P397">
        <v>50.1</v>
      </c>
      <c r="Q397">
        <v>13.144</v>
      </c>
    </row>
    <row r="398" spans="14:17" x14ac:dyDescent="0.25">
      <c r="N398">
        <v>17.79233</v>
      </c>
      <c r="O398">
        <v>83.130269999999996</v>
      </c>
      <c r="P398">
        <v>52</v>
      </c>
      <c r="Q398">
        <v>13.222</v>
      </c>
    </row>
    <row r="399" spans="14:17" x14ac:dyDescent="0.25">
      <c r="N399">
        <v>17.792290000000001</v>
      </c>
      <c r="O399">
        <v>83.130089999999996</v>
      </c>
      <c r="P399">
        <v>52</v>
      </c>
      <c r="Q399">
        <v>13.241</v>
      </c>
    </row>
    <row r="400" spans="14:17" x14ac:dyDescent="0.25">
      <c r="N400">
        <v>17.792200000000001</v>
      </c>
      <c r="O400">
        <v>83.129679999999993</v>
      </c>
      <c r="P400">
        <v>52.6</v>
      </c>
      <c r="Q400">
        <v>13.286</v>
      </c>
    </row>
    <row r="401" spans="14:17" x14ac:dyDescent="0.25">
      <c r="N401">
        <v>17.791830000000001</v>
      </c>
      <c r="O401">
        <v>83.127799999999993</v>
      </c>
      <c r="P401">
        <v>55.6</v>
      </c>
      <c r="Q401">
        <v>13.489000000000001</v>
      </c>
    </row>
    <row r="402" spans="14:17" x14ac:dyDescent="0.25">
      <c r="N402">
        <v>17.791779999999999</v>
      </c>
      <c r="O402">
        <v>83.127529999999993</v>
      </c>
      <c r="P402">
        <v>56.3</v>
      </c>
      <c r="Q402">
        <v>13.519</v>
      </c>
    </row>
    <row r="403" spans="14:17" x14ac:dyDescent="0.25">
      <c r="N403">
        <v>17.791650000000001</v>
      </c>
      <c r="O403">
        <v>83.126890000000003</v>
      </c>
      <c r="P403">
        <v>55.6</v>
      </c>
      <c r="Q403">
        <v>13.587999999999999</v>
      </c>
    </row>
    <row r="404" spans="14:17" x14ac:dyDescent="0.25">
      <c r="N404">
        <v>17.791519999999998</v>
      </c>
      <c r="O404">
        <v>83.126180000000005</v>
      </c>
      <c r="P404">
        <v>53.8</v>
      </c>
      <c r="Q404">
        <v>13.664999999999999</v>
      </c>
    </row>
    <row r="405" spans="14:17" x14ac:dyDescent="0.25">
      <c r="N405">
        <v>17.791509999999999</v>
      </c>
      <c r="O405">
        <v>83.126170000000002</v>
      </c>
      <c r="P405">
        <v>53.8</v>
      </c>
      <c r="Q405">
        <v>13.666</v>
      </c>
    </row>
    <row r="406" spans="14:17" x14ac:dyDescent="0.25">
      <c r="N406">
        <v>17.79138</v>
      </c>
      <c r="O406">
        <v>83.125510000000006</v>
      </c>
      <c r="P406">
        <v>53.5</v>
      </c>
      <c r="Q406">
        <v>13.738</v>
      </c>
    </row>
    <row r="407" spans="14:17" x14ac:dyDescent="0.25">
      <c r="N407">
        <v>17.791370000000001</v>
      </c>
      <c r="O407">
        <v>83.125470000000007</v>
      </c>
      <c r="P407">
        <v>53.5</v>
      </c>
      <c r="Q407">
        <v>13.742000000000001</v>
      </c>
    </row>
    <row r="408" spans="14:17" x14ac:dyDescent="0.25">
      <c r="N408">
        <v>17.7913</v>
      </c>
      <c r="O408">
        <v>83.125100000000003</v>
      </c>
      <c r="P408">
        <v>53.5</v>
      </c>
      <c r="Q408">
        <v>13.782</v>
      </c>
    </row>
    <row r="409" spans="14:17" x14ac:dyDescent="0.25">
      <c r="N409">
        <v>17.791260000000001</v>
      </c>
      <c r="O409">
        <v>83.12491</v>
      </c>
      <c r="P409">
        <v>53.4</v>
      </c>
      <c r="Q409">
        <v>13.803000000000001</v>
      </c>
    </row>
    <row r="410" spans="14:17" x14ac:dyDescent="0.25">
      <c r="N410">
        <v>17.791229999999999</v>
      </c>
      <c r="O410">
        <v>83.124780000000001</v>
      </c>
      <c r="P410">
        <v>53.4</v>
      </c>
      <c r="Q410">
        <v>13.817</v>
      </c>
    </row>
    <row r="411" spans="14:17" x14ac:dyDescent="0.25">
      <c r="N411">
        <v>17.79119</v>
      </c>
      <c r="O411">
        <v>83.124669999999995</v>
      </c>
      <c r="P411">
        <v>53.3</v>
      </c>
      <c r="Q411">
        <v>13.829000000000001</v>
      </c>
    </row>
    <row r="412" spans="14:17" x14ac:dyDescent="0.25">
      <c r="N412">
        <v>17.791139999999999</v>
      </c>
      <c r="O412">
        <v>83.124570000000006</v>
      </c>
      <c r="P412">
        <v>53.3</v>
      </c>
      <c r="Q412">
        <v>13.840999999999999</v>
      </c>
    </row>
    <row r="413" spans="14:17" x14ac:dyDescent="0.25">
      <c r="N413">
        <v>17.791090000000001</v>
      </c>
      <c r="O413">
        <v>83.124470000000002</v>
      </c>
      <c r="P413">
        <v>53.3</v>
      </c>
      <c r="Q413">
        <v>13.853</v>
      </c>
    </row>
    <row r="414" spans="14:17" x14ac:dyDescent="0.25">
      <c r="N414">
        <v>17.791029999999999</v>
      </c>
      <c r="O414">
        <v>83.124380000000002</v>
      </c>
      <c r="P414">
        <v>53.4</v>
      </c>
      <c r="Q414">
        <v>13.865</v>
      </c>
    </row>
    <row r="415" spans="14:17" x14ac:dyDescent="0.25">
      <c r="N415">
        <v>17.790980000000001</v>
      </c>
      <c r="O415">
        <v>83.124300000000005</v>
      </c>
      <c r="P415">
        <v>53.5</v>
      </c>
      <c r="Q415">
        <v>13.875</v>
      </c>
    </row>
    <row r="416" spans="14:17" x14ac:dyDescent="0.25">
      <c r="N416">
        <v>17.790859999999999</v>
      </c>
      <c r="O416">
        <v>83.124160000000003</v>
      </c>
      <c r="P416">
        <v>53.7</v>
      </c>
      <c r="Q416">
        <v>13.895</v>
      </c>
    </row>
    <row r="417" spans="14:17" x14ac:dyDescent="0.25">
      <c r="N417">
        <v>17.79081</v>
      </c>
      <c r="O417">
        <v>83.124089999999995</v>
      </c>
      <c r="P417">
        <v>53.8</v>
      </c>
      <c r="Q417">
        <v>13.904</v>
      </c>
    </row>
    <row r="418" spans="14:17" x14ac:dyDescent="0.25">
      <c r="N418">
        <v>17.790600000000001</v>
      </c>
      <c r="O418">
        <v>83.123840000000001</v>
      </c>
      <c r="P418">
        <v>54.3</v>
      </c>
      <c r="Q418">
        <v>13.94</v>
      </c>
    </row>
    <row r="419" spans="14:17" x14ac:dyDescent="0.25">
      <c r="N419">
        <v>17.789760000000001</v>
      </c>
      <c r="O419">
        <v>83.122730000000004</v>
      </c>
      <c r="P419">
        <v>56.6</v>
      </c>
      <c r="Q419">
        <v>14.09</v>
      </c>
    </row>
    <row r="420" spans="14:17" x14ac:dyDescent="0.25">
      <c r="N420">
        <v>17.789719999999999</v>
      </c>
      <c r="O420">
        <v>83.122680000000003</v>
      </c>
      <c r="P420">
        <v>56.7</v>
      </c>
      <c r="Q420">
        <v>14.097</v>
      </c>
    </row>
    <row r="421" spans="14:17" x14ac:dyDescent="0.25">
      <c r="N421">
        <v>17.789280000000002</v>
      </c>
      <c r="O421">
        <v>83.122159999999994</v>
      </c>
      <c r="P421">
        <v>56.7</v>
      </c>
      <c r="Q421">
        <v>14.170999999999999</v>
      </c>
    </row>
    <row r="422" spans="14:17" x14ac:dyDescent="0.25">
      <c r="N422">
        <v>17.78884</v>
      </c>
      <c r="O422">
        <v>83.121639999999999</v>
      </c>
      <c r="P422">
        <v>56.6</v>
      </c>
      <c r="Q422">
        <v>14.244</v>
      </c>
    </row>
    <row r="423" spans="14:17" x14ac:dyDescent="0.25">
      <c r="N423">
        <v>17.788309999999999</v>
      </c>
      <c r="O423">
        <v>83.120999999999995</v>
      </c>
      <c r="P423">
        <v>57.9</v>
      </c>
      <c r="Q423">
        <v>14.334</v>
      </c>
    </row>
    <row r="424" spans="14:17" x14ac:dyDescent="0.25">
      <c r="N424">
        <v>17.788250000000001</v>
      </c>
      <c r="O424">
        <v>83.120940000000004</v>
      </c>
      <c r="P424">
        <v>58.1</v>
      </c>
      <c r="Q424">
        <v>14.343</v>
      </c>
    </row>
    <row r="425" spans="14:17" x14ac:dyDescent="0.25">
      <c r="N425">
        <v>17.78707</v>
      </c>
      <c r="O425">
        <v>83.119569999999996</v>
      </c>
      <c r="P425">
        <v>60.8</v>
      </c>
      <c r="Q425">
        <v>14.539</v>
      </c>
    </row>
    <row r="426" spans="14:17" x14ac:dyDescent="0.25">
      <c r="N426">
        <v>17.786909999999999</v>
      </c>
      <c r="O426">
        <v>83.119380000000007</v>
      </c>
      <c r="P426">
        <v>61.6</v>
      </c>
      <c r="Q426">
        <v>14.566000000000001</v>
      </c>
    </row>
    <row r="427" spans="14:17" x14ac:dyDescent="0.25">
      <c r="N427">
        <v>17.786799999999999</v>
      </c>
      <c r="O427">
        <v>83.11927</v>
      </c>
      <c r="P427">
        <v>62.2</v>
      </c>
      <c r="Q427">
        <v>14.583</v>
      </c>
    </row>
    <row r="428" spans="14:17" x14ac:dyDescent="0.25">
      <c r="N428">
        <v>17.78669</v>
      </c>
      <c r="O428">
        <v>83.11918</v>
      </c>
      <c r="P428">
        <v>62.7</v>
      </c>
      <c r="Q428">
        <v>14.599</v>
      </c>
    </row>
    <row r="429" spans="14:17" x14ac:dyDescent="0.25">
      <c r="N429">
        <v>17.786560000000001</v>
      </c>
      <c r="O429">
        <v>83.119100000000003</v>
      </c>
      <c r="P429">
        <v>63.1</v>
      </c>
      <c r="Q429">
        <v>14.615</v>
      </c>
    </row>
    <row r="430" spans="14:17" x14ac:dyDescent="0.25">
      <c r="N430">
        <v>17.786180000000002</v>
      </c>
      <c r="O430">
        <v>83.118930000000006</v>
      </c>
      <c r="P430">
        <v>63.6</v>
      </c>
      <c r="Q430">
        <v>14.661</v>
      </c>
    </row>
    <row r="431" spans="14:17" x14ac:dyDescent="0.25">
      <c r="N431">
        <v>17.78595</v>
      </c>
      <c r="O431">
        <v>83.118830000000003</v>
      </c>
      <c r="P431">
        <v>63.2</v>
      </c>
      <c r="Q431">
        <v>14.689</v>
      </c>
    </row>
    <row r="432" spans="14:17" x14ac:dyDescent="0.25">
      <c r="N432">
        <v>17.784749999999999</v>
      </c>
      <c r="O432">
        <v>83.118309999999994</v>
      </c>
      <c r="P432">
        <v>62</v>
      </c>
      <c r="Q432">
        <v>14.833</v>
      </c>
    </row>
    <row r="433" spans="14:17" x14ac:dyDescent="0.25">
      <c r="N433">
        <v>17.784520000000001</v>
      </c>
      <c r="O433">
        <v>83.118179999999995</v>
      </c>
      <c r="P433">
        <v>62.8</v>
      </c>
      <c r="Q433">
        <v>14.863</v>
      </c>
    </row>
    <row r="434" spans="14:17" x14ac:dyDescent="0.25">
      <c r="N434">
        <v>17.784400000000002</v>
      </c>
      <c r="O434">
        <v>83.118110000000001</v>
      </c>
      <c r="P434">
        <v>63.1</v>
      </c>
      <c r="Q434">
        <v>14.878</v>
      </c>
    </row>
    <row r="435" spans="14:17" x14ac:dyDescent="0.25">
      <c r="N435">
        <v>17.783950000000001</v>
      </c>
      <c r="O435">
        <v>83.117819999999995</v>
      </c>
      <c r="P435">
        <v>63.8</v>
      </c>
      <c r="Q435">
        <v>14.936999999999999</v>
      </c>
    </row>
    <row r="436" spans="14:17" x14ac:dyDescent="0.25">
      <c r="N436">
        <v>17.783899999999999</v>
      </c>
      <c r="O436">
        <v>83.117789999999999</v>
      </c>
      <c r="P436">
        <v>63.9</v>
      </c>
      <c r="Q436">
        <v>14.943</v>
      </c>
    </row>
    <row r="437" spans="14:17" x14ac:dyDescent="0.25">
      <c r="N437">
        <v>17.783629999999999</v>
      </c>
      <c r="O437">
        <v>83.117620000000002</v>
      </c>
      <c r="P437">
        <v>65</v>
      </c>
      <c r="Q437">
        <v>14.978</v>
      </c>
    </row>
    <row r="438" spans="14:17" x14ac:dyDescent="0.25">
      <c r="N438">
        <v>17.78351</v>
      </c>
      <c r="O438">
        <v>83.117549999999994</v>
      </c>
      <c r="P438">
        <v>65.5</v>
      </c>
      <c r="Q438">
        <v>14.993</v>
      </c>
    </row>
    <row r="439" spans="14:17" x14ac:dyDescent="0.25">
      <c r="N439">
        <v>17.783370000000001</v>
      </c>
      <c r="O439">
        <v>83.117459999999994</v>
      </c>
      <c r="P439">
        <v>66</v>
      </c>
      <c r="Q439">
        <v>15.012</v>
      </c>
    </row>
    <row r="440" spans="14:17" x14ac:dyDescent="0.25">
      <c r="N440">
        <v>17.783149999999999</v>
      </c>
      <c r="O440">
        <v>83.117320000000007</v>
      </c>
      <c r="P440">
        <v>66.7</v>
      </c>
      <c r="Q440">
        <v>15.04</v>
      </c>
    </row>
    <row r="441" spans="14:17" x14ac:dyDescent="0.25">
      <c r="N441">
        <v>17.78293</v>
      </c>
      <c r="O441">
        <v>83.117189999999994</v>
      </c>
      <c r="P441">
        <v>67.400000000000006</v>
      </c>
      <c r="Q441">
        <v>15.068</v>
      </c>
    </row>
    <row r="442" spans="14:17" x14ac:dyDescent="0.25">
      <c r="N442">
        <v>17.78266</v>
      </c>
      <c r="O442">
        <v>83.117019999999997</v>
      </c>
      <c r="P442">
        <v>68.2</v>
      </c>
      <c r="Q442">
        <v>15.103</v>
      </c>
    </row>
    <row r="443" spans="14:17" x14ac:dyDescent="0.25">
      <c r="N443">
        <v>17.78201</v>
      </c>
      <c r="O443">
        <v>83.116640000000004</v>
      </c>
      <c r="P443">
        <v>70</v>
      </c>
      <c r="Q443">
        <v>15.186</v>
      </c>
    </row>
    <row r="444" spans="14:17" x14ac:dyDescent="0.25">
      <c r="N444">
        <v>17.781780000000001</v>
      </c>
      <c r="O444">
        <v>83.116529999999997</v>
      </c>
      <c r="P444">
        <v>70.099999999999994</v>
      </c>
      <c r="Q444">
        <v>15.214</v>
      </c>
    </row>
    <row r="445" spans="14:17" x14ac:dyDescent="0.25">
      <c r="N445">
        <v>17.781739999999999</v>
      </c>
      <c r="O445">
        <v>83.116510000000005</v>
      </c>
      <c r="P445">
        <v>70.099999999999994</v>
      </c>
      <c r="Q445">
        <v>15.218999999999999</v>
      </c>
    </row>
    <row r="446" spans="14:17" x14ac:dyDescent="0.25">
      <c r="N446">
        <v>17.781639999999999</v>
      </c>
      <c r="O446">
        <v>83.116470000000007</v>
      </c>
      <c r="P446">
        <v>70.099999999999994</v>
      </c>
      <c r="Q446">
        <v>15.231</v>
      </c>
    </row>
    <row r="447" spans="14:17" x14ac:dyDescent="0.25">
      <c r="N447">
        <v>17.781559999999999</v>
      </c>
      <c r="O447">
        <v>83.11645</v>
      </c>
      <c r="P447">
        <v>70</v>
      </c>
      <c r="Q447">
        <v>15.24</v>
      </c>
    </row>
    <row r="448" spans="14:17" x14ac:dyDescent="0.25">
      <c r="N448">
        <v>17.78134</v>
      </c>
      <c r="O448">
        <v>83.116410000000002</v>
      </c>
      <c r="P448">
        <v>69.7</v>
      </c>
      <c r="Q448">
        <v>15.265000000000001</v>
      </c>
    </row>
    <row r="449" spans="14:17" x14ac:dyDescent="0.25">
      <c r="N449">
        <v>17.781320000000001</v>
      </c>
      <c r="O449">
        <v>83.116410000000002</v>
      </c>
      <c r="P449">
        <v>69.599999999999994</v>
      </c>
      <c r="Q449">
        <v>15.266999999999999</v>
      </c>
    </row>
    <row r="450" spans="14:17" x14ac:dyDescent="0.25">
      <c r="N450">
        <v>17.781099999999999</v>
      </c>
      <c r="O450">
        <v>83.116389999999996</v>
      </c>
      <c r="P450">
        <v>69.099999999999994</v>
      </c>
      <c r="Q450">
        <v>15.292</v>
      </c>
    </row>
    <row r="451" spans="14:17" x14ac:dyDescent="0.25">
      <c r="N451">
        <v>17.78088</v>
      </c>
      <c r="O451">
        <v>83.116370000000003</v>
      </c>
      <c r="P451">
        <v>68.7</v>
      </c>
      <c r="Q451">
        <v>15.317</v>
      </c>
    </row>
    <row r="452" spans="14:17" x14ac:dyDescent="0.25">
      <c r="N452">
        <v>17.780719999999999</v>
      </c>
      <c r="O452">
        <v>83.116349999999997</v>
      </c>
      <c r="P452">
        <v>68.599999999999994</v>
      </c>
      <c r="Q452">
        <v>15.335000000000001</v>
      </c>
    </row>
    <row r="453" spans="14:17" x14ac:dyDescent="0.25">
      <c r="N453">
        <v>17.780480000000001</v>
      </c>
      <c r="O453">
        <v>83.116320000000002</v>
      </c>
      <c r="P453">
        <v>69.7</v>
      </c>
      <c r="Q453">
        <v>15.361000000000001</v>
      </c>
    </row>
    <row r="454" spans="14:17" x14ac:dyDescent="0.25">
      <c r="N454">
        <v>17.780349999999999</v>
      </c>
      <c r="O454">
        <v>83.116309999999999</v>
      </c>
      <c r="P454">
        <v>70.2</v>
      </c>
      <c r="Q454">
        <v>15.375999999999999</v>
      </c>
    </row>
    <row r="455" spans="14:17" x14ac:dyDescent="0.25">
      <c r="N455">
        <v>17.779620000000001</v>
      </c>
      <c r="O455">
        <v>83.116230000000002</v>
      </c>
      <c r="P455">
        <v>67.5</v>
      </c>
      <c r="Q455">
        <v>15.458</v>
      </c>
    </row>
    <row r="456" spans="14:17" x14ac:dyDescent="0.25">
      <c r="N456">
        <v>17.779399999999999</v>
      </c>
      <c r="O456">
        <v>83.116190000000003</v>
      </c>
      <c r="P456">
        <v>65.099999999999994</v>
      </c>
      <c r="Q456">
        <v>15.483000000000001</v>
      </c>
    </row>
    <row r="457" spans="14:17" x14ac:dyDescent="0.25">
      <c r="N457">
        <v>17.779260000000001</v>
      </c>
      <c r="O457">
        <v>83.116150000000005</v>
      </c>
      <c r="P457">
        <v>63.9</v>
      </c>
      <c r="Q457">
        <v>15.499000000000001</v>
      </c>
    </row>
    <row r="458" spans="14:17" x14ac:dyDescent="0.25">
      <c r="N458">
        <v>17.779129999999999</v>
      </c>
      <c r="O458">
        <v>83.11609</v>
      </c>
      <c r="P458">
        <v>63.4</v>
      </c>
      <c r="Q458">
        <v>15.513999999999999</v>
      </c>
    </row>
    <row r="459" spans="14:17" x14ac:dyDescent="0.25">
      <c r="N459">
        <v>17.77901</v>
      </c>
      <c r="O459">
        <v>83.116010000000003</v>
      </c>
      <c r="P459">
        <v>63.1</v>
      </c>
      <c r="Q459">
        <v>15.53</v>
      </c>
    </row>
    <row r="460" spans="14:17" x14ac:dyDescent="0.25">
      <c r="N460">
        <v>17.778980000000001</v>
      </c>
      <c r="O460">
        <v>83.115979999999993</v>
      </c>
      <c r="P460">
        <v>63</v>
      </c>
      <c r="Q460">
        <v>15.535</v>
      </c>
    </row>
    <row r="461" spans="14:17" x14ac:dyDescent="0.25">
      <c r="N461">
        <v>17.778890000000001</v>
      </c>
      <c r="O461">
        <v>83.115859999999998</v>
      </c>
      <c r="P461">
        <v>63</v>
      </c>
      <c r="Q461">
        <v>15.551</v>
      </c>
    </row>
    <row r="462" spans="14:17" x14ac:dyDescent="0.25">
      <c r="N462">
        <v>17.778729999999999</v>
      </c>
      <c r="O462">
        <v>83.115660000000005</v>
      </c>
      <c r="P462">
        <v>62.4</v>
      </c>
      <c r="Q462">
        <v>15.579000000000001</v>
      </c>
    </row>
    <row r="463" spans="14:17" x14ac:dyDescent="0.25">
      <c r="N463">
        <v>17.778670000000002</v>
      </c>
      <c r="O463">
        <v>83.11551</v>
      </c>
      <c r="P463">
        <v>62.7</v>
      </c>
      <c r="Q463">
        <v>15.596</v>
      </c>
    </row>
    <row r="464" spans="14:17" x14ac:dyDescent="0.25">
      <c r="N464">
        <v>17.778639999999999</v>
      </c>
      <c r="O464">
        <v>83.115300000000005</v>
      </c>
      <c r="P464">
        <v>63.5</v>
      </c>
      <c r="Q464">
        <v>15.619</v>
      </c>
    </row>
    <row r="465" spans="14:17" x14ac:dyDescent="0.25">
      <c r="N465">
        <v>17.778649999999999</v>
      </c>
      <c r="O465">
        <v>83.115160000000003</v>
      </c>
      <c r="P465">
        <v>64.599999999999994</v>
      </c>
      <c r="Q465">
        <v>15.632999999999999</v>
      </c>
    </row>
    <row r="466" spans="14:17" x14ac:dyDescent="0.25">
      <c r="N466">
        <v>17.778690000000001</v>
      </c>
      <c r="O466">
        <v>83.114850000000004</v>
      </c>
      <c r="P466">
        <v>65.8</v>
      </c>
      <c r="Q466">
        <v>15.667</v>
      </c>
    </row>
    <row r="467" spans="14:17" x14ac:dyDescent="0.25">
      <c r="N467">
        <v>17.778780000000001</v>
      </c>
      <c r="O467">
        <v>83.11448</v>
      </c>
      <c r="P467">
        <v>66.099999999999994</v>
      </c>
      <c r="Q467">
        <v>15.707000000000001</v>
      </c>
    </row>
    <row r="468" spans="14:17" x14ac:dyDescent="0.25">
      <c r="N468">
        <v>17.778919999999999</v>
      </c>
      <c r="O468">
        <v>83.114009999999993</v>
      </c>
      <c r="P468">
        <v>66.8</v>
      </c>
      <c r="Q468">
        <v>15.759</v>
      </c>
    </row>
    <row r="469" spans="14:17" x14ac:dyDescent="0.25">
      <c r="N469">
        <v>17.778980000000001</v>
      </c>
      <c r="O469">
        <v>83.113720000000001</v>
      </c>
      <c r="P469">
        <v>66.900000000000006</v>
      </c>
      <c r="Q469">
        <v>15.791</v>
      </c>
    </row>
    <row r="470" spans="14:17" x14ac:dyDescent="0.25">
      <c r="N470">
        <v>17.779</v>
      </c>
      <c r="O470">
        <v>83.11345</v>
      </c>
      <c r="P470">
        <v>66.400000000000006</v>
      </c>
      <c r="Q470">
        <v>15.819000000000001</v>
      </c>
    </row>
    <row r="471" spans="14:17" x14ac:dyDescent="0.25">
      <c r="N471">
        <v>17.778970000000001</v>
      </c>
      <c r="O471">
        <v>83.113240000000005</v>
      </c>
      <c r="P471">
        <v>65.400000000000006</v>
      </c>
      <c r="Q471">
        <v>15.842000000000001</v>
      </c>
    </row>
    <row r="472" spans="14:17" x14ac:dyDescent="0.25">
      <c r="N472">
        <v>17.77891</v>
      </c>
      <c r="O472">
        <v>83.113110000000006</v>
      </c>
      <c r="P472">
        <v>64.2</v>
      </c>
      <c r="Q472">
        <v>15.856999999999999</v>
      </c>
    </row>
    <row r="473" spans="14:17" x14ac:dyDescent="0.25">
      <c r="N473">
        <v>17.778890000000001</v>
      </c>
      <c r="O473">
        <v>83.113069999999993</v>
      </c>
      <c r="P473">
        <v>63.8</v>
      </c>
      <c r="Q473">
        <v>15.862</v>
      </c>
    </row>
    <row r="474" spans="14:17" x14ac:dyDescent="0.25">
      <c r="N474">
        <v>17.778829999999999</v>
      </c>
      <c r="O474">
        <v>83.112970000000004</v>
      </c>
      <c r="P474">
        <v>62.7</v>
      </c>
      <c r="Q474">
        <v>15.875</v>
      </c>
    </row>
    <row r="475" spans="14:17" x14ac:dyDescent="0.25">
      <c r="N475">
        <v>17.778690000000001</v>
      </c>
      <c r="O475">
        <v>83.112880000000004</v>
      </c>
      <c r="P475">
        <v>60.7</v>
      </c>
      <c r="Q475">
        <v>15.893000000000001</v>
      </c>
    </row>
    <row r="476" spans="14:17" x14ac:dyDescent="0.25">
      <c r="N476">
        <v>17.77852</v>
      </c>
      <c r="O476">
        <v>83.112819999999999</v>
      </c>
      <c r="P476">
        <v>59.1</v>
      </c>
      <c r="Q476">
        <v>15.913</v>
      </c>
    </row>
    <row r="477" spans="14:17" x14ac:dyDescent="0.25">
      <c r="N477">
        <v>17.77807</v>
      </c>
      <c r="O477">
        <v>83.112759999999994</v>
      </c>
      <c r="P477">
        <v>56.1</v>
      </c>
      <c r="Q477">
        <v>15.962999999999999</v>
      </c>
    </row>
    <row r="478" spans="14:17" x14ac:dyDescent="0.25">
      <c r="N478">
        <v>17.777629999999998</v>
      </c>
      <c r="O478">
        <v>83.112719999999996</v>
      </c>
      <c r="P478">
        <v>54.4</v>
      </c>
      <c r="Q478">
        <v>16.012</v>
      </c>
    </row>
    <row r="479" spans="14:17" x14ac:dyDescent="0.25">
      <c r="N479">
        <v>17.777439999999999</v>
      </c>
      <c r="O479">
        <v>83.112679999999997</v>
      </c>
      <c r="P479">
        <v>53.9</v>
      </c>
      <c r="Q479">
        <v>16.033999999999999</v>
      </c>
    </row>
    <row r="480" spans="14:17" x14ac:dyDescent="0.25">
      <c r="N480">
        <v>17.777290000000001</v>
      </c>
      <c r="O480">
        <v>83.112610000000004</v>
      </c>
      <c r="P480">
        <v>53.6</v>
      </c>
      <c r="Q480">
        <v>16.052</v>
      </c>
    </row>
    <row r="481" spans="14:17" x14ac:dyDescent="0.25">
      <c r="N481">
        <v>17.776990000000001</v>
      </c>
      <c r="O481">
        <v>83.11242</v>
      </c>
      <c r="P481">
        <v>53.5</v>
      </c>
      <c r="Q481">
        <v>16.091000000000001</v>
      </c>
    </row>
    <row r="482" spans="14:17" x14ac:dyDescent="0.25">
      <c r="N482">
        <v>17.776979999999998</v>
      </c>
      <c r="O482">
        <v>83.112409999999997</v>
      </c>
      <c r="P482">
        <v>53.5</v>
      </c>
      <c r="Q482">
        <v>16.093</v>
      </c>
    </row>
    <row r="483" spans="14:17" x14ac:dyDescent="0.25">
      <c r="N483">
        <v>17.77636</v>
      </c>
      <c r="O483">
        <v>83.112039999999993</v>
      </c>
      <c r="P483">
        <v>52.7</v>
      </c>
      <c r="Q483">
        <v>16.172000000000001</v>
      </c>
    </row>
    <row r="484" spans="14:17" x14ac:dyDescent="0.25">
      <c r="N484">
        <v>17.774270000000001</v>
      </c>
      <c r="O484">
        <v>83.110799999999998</v>
      </c>
      <c r="P484">
        <v>51.7</v>
      </c>
      <c r="Q484">
        <v>16.439</v>
      </c>
    </row>
    <row r="485" spans="14:17" x14ac:dyDescent="0.25">
      <c r="N485">
        <v>17.774229999999999</v>
      </c>
      <c r="O485">
        <v>83.110780000000005</v>
      </c>
      <c r="P485">
        <v>51.6</v>
      </c>
      <c r="Q485">
        <v>16.443999999999999</v>
      </c>
    </row>
    <row r="486" spans="14:17" x14ac:dyDescent="0.25">
      <c r="N486">
        <v>17.774100000000001</v>
      </c>
      <c r="O486">
        <v>83.110699999999994</v>
      </c>
      <c r="P486">
        <v>51.4</v>
      </c>
      <c r="Q486">
        <v>16.460999999999999</v>
      </c>
    </row>
    <row r="487" spans="14:17" x14ac:dyDescent="0.25">
      <c r="N487">
        <v>17.77393</v>
      </c>
      <c r="O487">
        <v>83.110569999999996</v>
      </c>
      <c r="P487">
        <v>51.2</v>
      </c>
      <c r="Q487">
        <v>16.484999999999999</v>
      </c>
    </row>
    <row r="488" spans="14:17" x14ac:dyDescent="0.25">
      <c r="N488">
        <v>17.773779999999999</v>
      </c>
      <c r="O488">
        <v>83.110389999999995</v>
      </c>
      <c r="P488">
        <v>50.9</v>
      </c>
      <c r="Q488">
        <v>16.510000000000002</v>
      </c>
    </row>
    <row r="489" spans="14:17" x14ac:dyDescent="0.25">
      <c r="N489">
        <v>17.773569999999999</v>
      </c>
      <c r="O489">
        <v>83.110110000000006</v>
      </c>
      <c r="P489">
        <v>50.6</v>
      </c>
      <c r="Q489">
        <v>16.547999999999998</v>
      </c>
    </row>
    <row r="490" spans="14:17" x14ac:dyDescent="0.25">
      <c r="N490">
        <v>17.773109999999999</v>
      </c>
      <c r="O490">
        <v>83.109430000000003</v>
      </c>
      <c r="P490">
        <v>49.8</v>
      </c>
      <c r="Q490">
        <v>16.635999999999999</v>
      </c>
    </row>
    <row r="491" spans="14:17" x14ac:dyDescent="0.25">
      <c r="N491">
        <v>17.772259999999999</v>
      </c>
      <c r="O491">
        <v>83.107770000000002</v>
      </c>
      <c r="P491">
        <v>47.3</v>
      </c>
      <c r="Q491">
        <v>16.835999999999999</v>
      </c>
    </row>
    <row r="492" spans="14:17" x14ac:dyDescent="0.25">
      <c r="N492">
        <v>17.771930000000001</v>
      </c>
      <c r="O492">
        <v>83.106909999999999</v>
      </c>
      <c r="P492">
        <v>48</v>
      </c>
      <c r="Q492">
        <v>16.934000000000001</v>
      </c>
    </row>
    <row r="493" spans="14:17" x14ac:dyDescent="0.25">
      <c r="N493">
        <v>17.77112</v>
      </c>
      <c r="O493">
        <v>83.104730000000004</v>
      </c>
      <c r="P493">
        <v>55.8</v>
      </c>
      <c r="Q493">
        <v>17.181999999999999</v>
      </c>
    </row>
    <row r="494" spans="14:17" x14ac:dyDescent="0.25">
      <c r="N494">
        <v>17.770990000000001</v>
      </c>
      <c r="O494">
        <v>83.104410000000001</v>
      </c>
      <c r="P494">
        <v>56.1</v>
      </c>
      <c r="Q494">
        <v>17.219000000000001</v>
      </c>
    </row>
    <row r="495" spans="14:17" x14ac:dyDescent="0.25">
      <c r="N495">
        <v>17.77092</v>
      </c>
      <c r="O495">
        <v>83.104159999999993</v>
      </c>
      <c r="P495">
        <v>56.2</v>
      </c>
      <c r="Q495">
        <v>17.247</v>
      </c>
    </row>
    <row r="496" spans="14:17" x14ac:dyDescent="0.25">
      <c r="N496">
        <v>17.770849999999999</v>
      </c>
      <c r="O496">
        <v>83.103970000000004</v>
      </c>
      <c r="P496">
        <v>56.4</v>
      </c>
      <c r="Q496">
        <v>17.268000000000001</v>
      </c>
    </row>
    <row r="497" spans="14:17" x14ac:dyDescent="0.25">
      <c r="N497">
        <v>17.770790000000002</v>
      </c>
      <c r="O497">
        <v>83.103830000000002</v>
      </c>
      <c r="P497">
        <v>56.8</v>
      </c>
      <c r="Q497">
        <v>17.285</v>
      </c>
    </row>
    <row r="498" spans="14:17" x14ac:dyDescent="0.25">
      <c r="N498">
        <v>17.770700000000001</v>
      </c>
      <c r="O498">
        <v>83.103589999999997</v>
      </c>
      <c r="P498">
        <v>57.5</v>
      </c>
      <c r="Q498">
        <v>17.312000000000001</v>
      </c>
    </row>
    <row r="499" spans="14:17" x14ac:dyDescent="0.25">
      <c r="N499">
        <v>17.770440000000001</v>
      </c>
      <c r="O499">
        <v>83.102909999999994</v>
      </c>
      <c r="P499">
        <v>58.6</v>
      </c>
      <c r="Q499">
        <v>17.39</v>
      </c>
    </row>
    <row r="500" spans="14:17" x14ac:dyDescent="0.25">
      <c r="N500">
        <v>17.770340000000001</v>
      </c>
      <c r="O500">
        <v>83.102620000000002</v>
      </c>
      <c r="P500">
        <v>59</v>
      </c>
      <c r="Q500">
        <v>17.422000000000001</v>
      </c>
    </row>
    <row r="501" spans="14:17" x14ac:dyDescent="0.25">
      <c r="N501">
        <v>17.76998</v>
      </c>
      <c r="O501">
        <v>83.101730000000003</v>
      </c>
      <c r="P501">
        <v>59.6</v>
      </c>
      <c r="Q501">
        <v>17.524999999999999</v>
      </c>
    </row>
    <row r="502" spans="14:17" x14ac:dyDescent="0.25">
      <c r="N502">
        <v>17.769600000000001</v>
      </c>
      <c r="O502">
        <v>83.100759999999994</v>
      </c>
      <c r="P502">
        <v>60</v>
      </c>
      <c r="Q502">
        <v>17.635999999999999</v>
      </c>
    </row>
    <row r="503" spans="14:17" x14ac:dyDescent="0.25">
      <c r="N503">
        <v>17.76896</v>
      </c>
      <c r="O503">
        <v>83.099080000000001</v>
      </c>
      <c r="P503">
        <v>64.3</v>
      </c>
      <c r="Q503">
        <v>17.827999999999999</v>
      </c>
    </row>
    <row r="504" spans="14:17" x14ac:dyDescent="0.25">
      <c r="N504">
        <v>17.76896</v>
      </c>
      <c r="O504">
        <v>83.099069999999998</v>
      </c>
      <c r="P504">
        <v>64.3</v>
      </c>
      <c r="Q504">
        <v>17.829000000000001</v>
      </c>
    </row>
    <row r="505" spans="14:17" x14ac:dyDescent="0.25">
      <c r="N505">
        <v>17.768219999999999</v>
      </c>
      <c r="O505">
        <v>83.097189999999998</v>
      </c>
      <c r="P505">
        <v>68.099999999999994</v>
      </c>
      <c r="Q505">
        <v>18.045000000000002</v>
      </c>
    </row>
    <row r="506" spans="14:17" x14ac:dyDescent="0.25">
      <c r="N506">
        <v>17.768059999999998</v>
      </c>
      <c r="O506">
        <v>83.096760000000003</v>
      </c>
      <c r="P506">
        <v>69.099999999999994</v>
      </c>
      <c r="Q506">
        <v>18.094000000000001</v>
      </c>
    </row>
    <row r="507" spans="14:17" x14ac:dyDescent="0.25">
      <c r="N507">
        <v>17.768039999999999</v>
      </c>
      <c r="O507">
        <v>83.096720000000005</v>
      </c>
      <c r="P507">
        <v>69.2</v>
      </c>
      <c r="Q507">
        <v>18.097999999999999</v>
      </c>
    </row>
    <row r="508" spans="14:17" x14ac:dyDescent="0.25">
      <c r="N508">
        <v>17.76763</v>
      </c>
      <c r="O508">
        <v>83.095640000000003</v>
      </c>
      <c r="P508">
        <v>71.599999999999994</v>
      </c>
      <c r="Q508">
        <v>18.222000000000001</v>
      </c>
    </row>
    <row r="509" spans="14:17" x14ac:dyDescent="0.25">
      <c r="N509">
        <v>17.767530000000001</v>
      </c>
      <c r="O509">
        <v>83.095420000000004</v>
      </c>
      <c r="P509">
        <v>72</v>
      </c>
      <c r="Q509">
        <v>18.247</v>
      </c>
    </row>
    <row r="510" spans="14:17" x14ac:dyDescent="0.25">
      <c r="N510">
        <v>17.767379999999999</v>
      </c>
      <c r="O510">
        <v>83.095179999999999</v>
      </c>
      <c r="P510">
        <v>72.400000000000006</v>
      </c>
      <c r="Q510">
        <v>18.277999999999999</v>
      </c>
    </row>
    <row r="511" spans="14:17" x14ac:dyDescent="0.25">
      <c r="N511">
        <v>17.767320000000002</v>
      </c>
      <c r="O511">
        <v>83.095100000000002</v>
      </c>
      <c r="P511">
        <v>72.599999999999994</v>
      </c>
      <c r="Q511">
        <v>18.289000000000001</v>
      </c>
    </row>
    <row r="512" spans="14:17" x14ac:dyDescent="0.25">
      <c r="N512">
        <v>17.767189999999999</v>
      </c>
      <c r="O512">
        <v>83.094890000000007</v>
      </c>
      <c r="P512">
        <v>72.900000000000006</v>
      </c>
      <c r="Q512">
        <v>18.315000000000001</v>
      </c>
    </row>
    <row r="513" spans="14:17" x14ac:dyDescent="0.25">
      <c r="N513">
        <v>17.766660000000002</v>
      </c>
      <c r="O513">
        <v>83.094179999999994</v>
      </c>
      <c r="P513">
        <v>74.7</v>
      </c>
      <c r="Q513">
        <v>18.411000000000001</v>
      </c>
    </row>
    <row r="514" spans="14:17" x14ac:dyDescent="0.25">
      <c r="N514">
        <v>17.764250000000001</v>
      </c>
      <c r="O514">
        <v>83.091059999999999</v>
      </c>
      <c r="P514">
        <v>78.7</v>
      </c>
      <c r="Q514">
        <v>18.837</v>
      </c>
    </row>
    <row r="515" spans="14:17" x14ac:dyDescent="0.25">
      <c r="N515">
        <v>17.764230000000001</v>
      </c>
      <c r="O515">
        <v>83.091030000000003</v>
      </c>
      <c r="P515">
        <v>78.8</v>
      </c>
      <c r="Q515">
        <v>18.841000000000001</v>
      </c>
    </row>
    <row r="516" spans="14:17" x14ac:dyDescent="0.25">
      <c r="N516">
        <v>17.76343</v>
      </c>
      <c r="O516">
        <v>83.090059999999994</v>
      </c>
      <c r="P516">
        <v>79.900000000000006</v>
      </c>
      <c r="Q516">
        <v>18.977</v>
      </c>
    </row>
    <row r="517" spans="14:17" x14ac:dyDescent="0.25">
      <c r="N517">
        <v>17.76322</v>
      </c>
      <c r="O517">
        <v>83.089799999999997</v>
      </c>
      <c r="P517">
        <v>80.7</v>
      </c>
      <c r="Q517">
        <v>19.013000000000002</v>
      </c>
    </row>
    <row r="518" spans="14:17" x14ac:dyDescent="0.25">
      <c r="N518">
        <v>17.762910000000002</v>
      </c>
      <c r="O518">
        <v>83.089299999999994</v>
      </c>
      <c r="P518">
        <v>83.5</v>
      </c>
      <c r="Q518">
        <v>19.076000000000001</v>
      </c>
    </row>
    <row r="519" spans="14:17" x14ac:dyDescent="0.25">
      <c r="N519">
        <v>17.762709999999998</v>
      </c>
      <c r="O519">
        <v>83.089029999999994</v>
      </c>
      <c r="P519">
        <v>84.3</v>
      </c>
      <c r="Q519">
        <v>19.111999999999998</v>
      </c>
    </row>
    <row r="520" spans="14:17" x14ac:dyDescent="0.25">
      <c r="N520">
        <v>17.762630000000001</v>
      </c>
      <c r="O520">
        <v>83.088930000000005</v>
      </c>
      <c r="P520">
        <v>84.4</v>
      </c>
      <c r="Q520">
        <v>19.126000000000001</v>
      </c>
    </row>
    <row r="521" spans="14:17" x14ac:dyDescent="0.25">
      <c r="N521">
        <v>17.762540000000001</v>
      </c>
      <c r="O521">
        <v>83.088769999999997</v>
      </c>
      <c r="P521">
        <v>84.7</v>
      </c>
      <c r="Q521">
        <v>19.146000000000001</v>
      </c>
    </row>
    <row r="522" spans="14:17" x14ac:dyDescent="0.25">
      <c r="N522">
        <v>17.762270000000001</v>
      </c>
      <c r="O522">
        <v>83.088220000000007</v>
      </c>
      <c r="P522">
        <v>83.8</v>
      </c>
      <c r="Q522">
        <v>19.210999999999999</v>
      </c>
    </row>
    <row r="523" spans="14:17" x14ac:dyDescent="0.25">
      <c r="N523">
        <v>17.762039999999999</v>
      </c>
      <c r="O523">
        <v>83.087779999999995</v>
      </c>
      <c r="P523">
        <v>81.5</v>
      </c>
      <c r="Q523">
        <v>19.265000000000001</v>
      </c>
    </row>
    <row r="524" spans="14:17" x14ac:dyDescent="0.25">
      <c r="N524">
        <v>17.761520000000001</v>
      </c>
      <c r="O524">
        <v>83.086770000000001</v>
      </c>
      <c r="P524">
        <v>79.2</v>
      </c>
      <c r="Q524">
        <v>19.385999999999999</v>
      </c>
    </row>
    <row r="525" spans="14:17" x14ac:dyDescent="0.25">
      <c r="N525">
        <v>17.761099999999999</v>
      </c>
      <c r="O525">
        <v>83.085949999999997</v>
      </c>
      <c r="P525">
        <v>78</v>
      </c>
      <c r="Q525">
        <v>19.484999999999999</v>
      </c>
    </row>
    <row r="526" spans="14:17" x14ac:dyDescent="0.25">
      <c r="N526">
        <v>17.76088</v>
      </c>
      <c r="O526">
        <v>83.085499999999996</v>
      </c>
      <c r="P526">
        <v>77.3</v>
      </c>
      <c r="Q526">
        <v>19.539000000000001</v>
      </c>
    </row>
    <row r="527" spans="14:17" x14ac:dyDescent="0.25">
      <c r="N527">
        <v>17.7607</v>
      </c>
      <c r="O527">
        <v>83.0852</v>
      </c>
      <c r="P527">
        <v>76</v>
      </c>
      <c r="Q527">
        <v>19.576000000000001</v>
      </c>
    </row>
    <row r="528" spans="14:17" x14ac:dyDescent="0.25">
      <c r="N528">
        <v>17.76041</v>
      </c>
      <c r="O528">
        <v>83.084760000000003</v>
      </c>
      <c r="P528">
        <v>74.400000000000006</v>
      </c>
      <c r="Q528">
        <v>19.632999999999999</v>
      </c>
    </row>
    <row r="529" spans="14:17" x14ac:dyDescent="0.25">
      <c r="N529">
        <v>17.760159999999999</v>
      </c>
      <c r="O529">
        <v>83.084370000000007</v>
      </c>
      <c r="P529">
        <v>74</v>
      </c>
      <c r="Q529">
        <v>19.683</v>
      </c>
    </row>
    <row r="530" spans="14:17" x14ac:dyDescent="0.25">
      <c r="N530">
        <v>17.759709999999998</v>
      </c>
      <c r="O530">
        <v>83.083780000000004</v>
      </c>
      <c r="P530">
        <v>72.7</v>
      </c>
      <c r="Q530">
        <v>19.763000000000002</v>
      </c>
    </row>
    <row r="531" spans="14:17" x14ac:dyDescent="0.25">
      <c r="N531">
        <v>17.759239999999998</v>
      </c>
      <c r="O531">
        <v>83.083240000000004</v>
      </c>
      <c r="P531">
        <v>71.5</v>
      </c>
      <c r="Q531">
        <v>19.841000000000001</v>
      </c>
    </row>
    <row r="532" spans="14:17" x14ac:dyDescent="0.25">
      <c r="N532">
        <v>17.758469999999999</v>
      </c>
      <c r="O532">
        <v>83.082459999999998</v>
      </c>
      <c r="P532">
        <v>69.900000000000006</v>
      </c>
      <c r="Q532">
        <v>19.96</v>
      </c>
    </row>
    <row r="533" spans="14:17" x14ac:dyDescent="0.25">
      <c r="N533">
        <v>17.7575</v>
      </c>
      <c r="O533">
        <v>83.081590000000006</v>
      </c>
      <c r="P533">
        <v>68.8</v>
      </c>
      <c r="Q533">
        <v>20.102</v>
      </c>
    </row>
    <row r="534" spans="14:17" x14ac:dyDescent="0.25">
      <c r="N534">
        <v>17.75741</v>
      </c>
      <c r="O534">
        <v>83.081509999999994</v>
      </c>
      <c r="P534">
        <v>68.900000000000006</v>
      </c>
      <c r="Q534">
        <v>20.114999999999998</v>
      </c>
    </row>
    <row r="535" spans="14:17" x14ac:dyDescent="0.25">
      <c r="N535">
        <v>17.755790000000001</v>
      </c>
      <c r="O535">
        <v>83.080060000000003</v>
      </c>
      <c r="P535">
        <v>66.8</v>
      </c>
      <c r="Q535">
        <v>20.352</v>
      </c>
    </row>
    <row r="536" spans="14:17" x14ac:dyDescent="0.25">
      <c r="N536">
        <v>17.75507</v>
      </c>
      <c r="O536">
        <v>83.079430000000002</v>
      </c>
      <c r="P536">
        <v>66</v>
      </c>
      <c r="Q536">
        <v>20.456</v>
      </c>
    </row>
    <row r="537" spans="14:17" x14ac:dyDescent="0.25">
      <c r="N537">
        <v>17.754919999999998</v>
      </c>
      <c r="O537">
        <v>83.079279999999997</v>
      </c>
      <c r="P537">
        <v>65.900000000000006</v>
      </c>
      <c r="Q537">
        <v>20.478999999999999</v>
      </c>
    </row>
    <row r="538" spans="14:17" x14ac:dyDescent="0.25">
      <c r="N538">
        <v>17.754740000000002</v>
      </c>
      <c r="O538">
        <v>83.079009999999997</v>
      </c>
      <c r="P538">
        <v>65.400000000000006</v>
      </c>
      <c r="Q538">
        <v>20.513999999999999</v>
      </c>
    </row>
    <row r="539" spans="14:17" x14ac:dyDescent="0.25">
      <c r="N539">
        <v>17.754079999999998</v>
      </c>
      <c r="O539">
        <v>83.078029999999998</v>
      </c>
      <c r="P539">
        <v>63.9</v>
      </c>
      <c r="Q539">
        <v>20.640999999999998</v>
      </c>
    </row>
    <row r="540" spans="14:17" x14ac:dyDescent="0.25">
      <c r="N540">
        <v>17.753050000000002</v>
      </c>
      <c r="O540">
        <v>83.076430000000002</v>
      </c>
      <c r="P540">
        <v>60.7</v>
      </c>
      <c r="Q540">
        <v>20.846</v>
      </c>
    </row>
    <row r="541" spans="14:17" x14ac:dyDescent="0.25">
      <c r="N541">
        <v>17.751750000000001</v>
      </c>
      <c r="O541">
        <v>83.074640000000002</v>
      </c>
      <c r="P541">
        <v>59.9</v>
      </c>
      <c r="Q541">
        <v>21.085000000000001</v>
      </c>
    </row>
    <row r="542" spans="14:17" x14ac:dyDescent="0.25">
      <c r="N542">
        <v>17.751639999999998</v>
      </c>
      <c r="O542">
        <v>83.074489999999997</v>
      </c>
      <c r="P542">
        <v>59.7</v>
      </c>
      <c r="Q542">
        <v>21.105</v>
      </c>
    </row>
    <row r="543" spans="14:17" x14ac:dyDescent="0.25">
      <c r="N543">
        <v>17.751300000000001</v>
      </c>
      <c r="O543">
        <v>83.074029999999993</v>
      </c>
      <c r="P543">
        <v>58.4</v>
      </c>
      <c r="Q543">
        <v>21.167000000000002</v>
      </c>
    </row>
    <row r="544" spans="14:17" x14ac:dyDescent="0.25">
      <c r="N544">
        <v>17.750620000000001</v>
      </c>
      <c r="O544">
        <v>83.07311</v>
      </c>
      <c r="P544">
        <v>57.8</v>
      </c>
      <c r="Q544">
        <v>21.29</v>
      </c>
    </row>
    <row r="545" spans="14:17" x14ac:dyDescent="0.25">
      <c r="N545">
        <v>17.74982</v>
      </c>
      <c r="O545">
        <v>83.072029999999998</v>
      </c>
      <c r="P545">
        <v>57.8</v>
      </c>
      <c r="Q545">
        <v>21.434999999999999</v>
      </c>
    </row>
    <row r="546" spans="14:17" x14ac:dyDescent="0.25">
      <c r="N546">
        <v>17.749590000000001</v>
      </c>
      <c r="O546">
        <v>83.071719999999999</v>
      </c>
      <c r="P546">
        <v>57.2</v>
      </c>
      <c r="Q546">
        <v>21.477</v>
      </c>
    </row>
    <row r="547" spans="14:17" x14ac:dyDescent="0.25">
      <c r="N547">
        <v>17.748809999999999</v>
      </c>
      <c r="O547">
        <v>83.070670000000007</v>
      </c>
      <c r="P547">
        <v>54.8</v>
      </c>
      <c r="Q547">
        <v>21.617999999999999</v>
      </c>
    </row>
    <row r="548" spans="14:17" x14ac:dyDescent="0.25">
      <c r="N548">
        <v>17.74823</v>
      </c>
      <c r="O548">
        <v>83.069879999999998</v>
      </c>
      <c r="P548">
        <v>54.3</v>
      </c>
      <c r="Q548">
        <v>21.724</v>
      </c>
    </row>
    <row r="549" spans="14:17" x14ac:dyDescent="0.25">
      <c r="N549">
        <v>17.746770000000001</v>
      </c>
      <c r="O549">
        <v>83.067930000000004</v>
      </c>
      <c r="P549">
        <v>52.7</v>
      </c>
      <c r="Q549">
        <v>21.986999999999998</v>
      </c>
    </row>
    <row r="550" spans="14:17" x14ac:dyDescent="0.25">
      <c r="N550">
        <v>17.745640000000002</v>
      </c>
      <c r="O550">
        <v>83.066410000000005</v>
      </c>
      <c r="P550">
        <v>50.5</v>
      </c>
      <c r="Q550">
        <v>22.190999999999999</v>
      </c>
    </row>
    <row r="551" spans="14:17" x14ac:dyDescent="0.25">
      <c r="N551">
        <v>17.74541</v>
      </c>
      <c r="O551">
        <v>83.066109999999995</v>
      </c>
      <c r="P551">
        <v>49.8</v>
      </c>
      <c r="Q551">
        <v>22.231999999999999</v>
      </c>
    </row>
    <row r="552" spans="14:17" x14ac:dyDescent="0.25">
      <c r="N552">
        <v>17.744679999999999</v>
      </c>
      <c r="O552">
        <v>83.065119999999993</v>
      </c>
      <c r="P552">
        <v>48</v>
      </c>
      <c r="Q552">
        <v>22.364999999999998</v>
      </c>
    </row>
    <row r="553" spans="14:17" x14ac:dyDescent="0.25">
      <c r="N553">
        <v>17.74268</v>
      </c>
      <c r="O553">
        <v>83.062420000000003</v>
      </c>
      <c r="P553">
        <v>43.3</v>
      </c>
      <c r="Q553">
        <v>22.727</v>
      </c>
    </row>
    <row r="554" spans="14:17" x14ac:dyDescent="0.25">
      <c r="N554">
        <v>17.741129999999998</v>
      </c>
      <c r="O554">
        <v>83.060289999999995</v>
      </c>
      <c r="P554">
        <v>40.9</v>
      </c>
      <c r="Q554">
        <v>23.010999999999999</v>
      </c>
    </row>
    <row r="555" spans="14:17" x14ac:dyDescent="0.25">
      <c r="N555">
        <v>17.741029999999999</v>
      </c>
      <c r="O555">
        <v>83.060169999999999</v>
      </c>
      <c r="P555">
        <v>40.799999999999997</v>
      </c>
      <c r="Q555">
        <v>23.027999999999999</v>
      </c>
    </row>
    <row r="556" spans="14:17" x14ac:dyDescent="0.25">
      <c r="N556">
        <v>17.738769999999999</v>
      </c>
      <c r="O556">
        <v>83.057149999999993</v>
      </c>
      <c r="P556">
        <v>43</v>
      </c>
      <c r="Q556">
        <v>23.436</v>
      </c>
    </row>
    <row r="557" spans="14:17" x14ac:dyDescent="0.25">
      <c r="N557">
        <v>17.738150000000001</v>
      </c>
      <c r="O557">
        <v>83.056299999999993</v>
      </c>
      <c r="P557">
        <v>43</v>
      </c>
      <c r="Q557">
        <v>23.548999999999999</v>
      </c>
    </row>
    <row r="558" spans="14:17" x14ac:dyDescent="0.25">
      <c r="N558">
        <v>17.737639999999999</v>
      </c>
      <c r="O558">
        <v>83.055620000000005</v>
      </c>
      <c r="P558">
        <v>42.3</v>
      </c>
      <c r="Q558">
        <v>23.640999999999998</v>
      </c>
    </row>
    <row r="559" spans="14:17" x14ac:dyDescent="0.25">
      <c r="N559">
        <v>17.73695</v>
      </c>
      <c r="O559">
        <v>83.054689999999994</v>
      </c>
      <c r="P559">
        <v>41.2</v>
      </c>
      <c r="Q559">
        <v>23.765999999999998</v>
      </c>
    </row>
    <row r="560" spans="14:17" x14ac:dyDescent="0.25">
      <c r="N560">
        <v>17.73667</v>
      </c>
      <c r="O560">
        <v>83.054310000000001</v>
      </c>
      <c r="P560">
        <v>40.4</v>
      </c>
      <c r="Q560">
        <v>23.817</v>
      </c>
    </row>
    <row r="561" spans="14:17" x14ac:dyDescent="0.25">
      <c r="N561">
        <v>17.736560000000001</v>
      </c>
      <c r="O561">
        <v>83.054169999999999</v>
      </c>
      <c r="P561">
        <v>40.200000000000003</v>
      </c>
      <c r="Q561">
        <v>23.835999999999999</v>
      </c>
    </row>
    <row r="562" spans="14:17" x14ac:dyDescent="0.25">
      <c r="N562">
        <v>17.73631</v>
      </c>
      <c r="O562">
        <v>83.053880000000007</v>
      </c>
      <c r="P562">
        <v>40.200000000000003</v>
      </c>
      <c r="Q562">
        <v>23.878</v>
      </c>
    </row>
    <row r="563" spans="14:17" x14ac:dyDescent="0.25">
      <c r="N563">
        <v>17.73574</v>
      </c>
      <c r="O563">
        <v>83.053330000000003</v>
      </c>
      <c r="P563">
        <v>39.700000000000003</v>
      </c>
      <c r="Q563">
        <v>23.963999999999999</v>
      </c>
    </row>
    <row r="564" spans="14:17" x14ac:dyDescent="0.25">
      <c r="N564">
        <v>17.73507</v>
      </c>
      <c r="O564">
        <v>83.052639999999997</v>
      </c>
      <c r="P564">
        <v>40.5</v>
      </c>
      <c r="Q564">
        <v>24.068000000000001</v>
      </c>
    </row>
    <row r="565" spans="14:17" x14ac:dyDescent="0.25">
      <c r="N565">
        <v>17.734079999999999</v>
      </c>
      <c r="O565">
        <v>83.051640000000006</v>
      </c>
      <c r="P565">
        <v>40.700000000000003</v>
      </c>
      <c r="Q565">
        <v>24.221</v>
      </c>
    </row>
    <row r="566" spans="14:17" x14ac:dyDescent="0.25">
      <c r="N566">
        <v>17.733360000000001</v>
      </c>
      <c r="O566">
        <v>83.050920000000005</v>
      </c>
      <c r="P566">
        <v>41.6</v>
      </c>
      <c r="Q566">
        <v>24.332000000000001</v>
      </c>
    </row>
    <row r="567" spans="14:17" x14ac:dyDescent="0.25">
      <c r="N567">
        <v>17.731539999999999</v>
      </c>
      <c r="O567">
        <v>83.049080000000004</v>
      </c>
      <c r="P567">
        <v>40</v>
      </c>
      <c r="Q567">
        <v>24.613</v>
      </c>
    </row>
    <row r="568" spans="14:17" x14ac:dyDescent="0.25">
      <c r="N568">
        <v>17.730689999999999</v>
      </c>
      <c r="O568">
        <v>83.048249999999996</v>
      </c>
      <c r="P568">
        <v>41.5</v>
      </c>
      <c r="Q568">
        <v>24.742000000000001</v>
      </c>
    </row>
    <row r="569" spans="14:17" x14ac:dyDescent="0.25">
      <c r="N569">
        <v>17.730139999999999</v>
      </c>
      <c r="O569">
        <v>83.047719999999998</v>
      </c>
      <c r="P569">
        <v>41.6</v>
      </c>
      <c r="Q569">
        <v>24.824999999999999</v>
      </c>
    </row>
    <row r="570" spans="14:17" x14ac:dyDescent="0.25">
      <c r="N570">
        <v>17.729620000000001</v>
      </c>
      <c r="O570">
        <v>83.047210000000007</v>
      </c>
      <c r="P570">
        <v>41.8</v>
      </c>
      <c r="Q570">
        <v>24.905000000000001</v>
      </c>
    </row>
    <row r="571" spans="14:17" x14ac:dyDescent="0.25">
      <c r="N571">
        <v>17.729590000000002</v>
      </c>
      <c r="O571">
        <v>83.047179999999997</v>
      </c>
      <c r="P571">
        <v>41.9</v>
      </c>
      <c r="Q571">
        <v>24.908999999999999</v>
      </c>
    </row>
    <row r="572" spans="14:17" x14ac:dyDescent="0.25">
      <c r="N572">
        <v>17.728919999999999</v>
      </c>
      <c r="O572">
        <v>83.046480000000003</v>
      </c>
      <c r="P572">
        <v>43</v>
      </c>
      <c r="Q572">
        <v>25.013999999999999</v>
      </c>
    </row>
    <row r="573" spans="14:17" x14ac:dyDescent="0.25">
      <c r="N573">
        <v>17.728249999999999</v>
      </c>
      <c r="O573">
        <v>83.0458</v>
      </c>
      <c r="P573">
        <v>41.3</v>
      </c>
      <c r="Q573">
        <v>25.117999999999999</v>
      </c>
    </row>
    <row r="574" spans="14:17" x14ac:dyDescent="0.25">
      <c r="N574">
        <v>17.72645</v>
      </c>
      <c r="O574">
        <v>83.044049999999999</v>
      </c>
      <c r="P574">
        <v>43.3</v>
      </c>
      <c r="Q574">
        <v>25.390999999999998</v>
      </c>
    </row>
    <row r="575" spans="14:17" x14ac:dyDescent="0.25">
      <c r="N575">
        <v>17.72542</v>
      </c>
      <c r="O575">
        <v>83.043059999999997</v>
      </c>
      <c r="P575">
        <v>42.5</v>
      </c>
      <c r="Q575">
        <v>25.547000000000001</v>
      </c>
    </row>
    <row r="576" spans="14:17" x14ac:dyDescent="0.25">
      <c r="N576">
        <v>17.724679999999999</v>
      </c>
      <c r="O576">
        <v>83.042310000000001</v>
      </c>
      <c r="P576">
        <v>43.9</v>
      </c>
      <c r="Q576">
        <v>25.661000000000001</v>
      </c>
    </row>
    <row r="577" spans="14:17" x14ac:dyDescent="0.25">
      <c r="N577">
        <v>17.724599999999999</v>
      </c>
      <c r="O577">
        <v>83.042230000000004</v>
      </c>
      <c r="P577">
        <v>44</v>
      </c>
      <c r="Q577">
        <v>25.673999999999999</v>
      </c>
    </row>
    <row r="578" spans="14:17" x14ac:dyDescent="0.25">
      <c r="N578">
        <v>17.724489999999999</v>
      </c>
      <c r="O578">
        <v>83.042119999999997</v>
      </c>
      <c r="P578">
        <v>44</v>
      </c>
      <c r="Q578">
        <v>25.69</v>
      </c>
    </row>
    <row r="579" spans="14:17" x14ac:dyDescent="0.25">
      <c r="N579">
        <v>17.7241</v>
      </c>
      <c r="O579">
        <v>83.041820000000001</v>
      </c>
      <c r="P579">
        <v>43.8</v>
      </c>
      <c r="Q579">
        <v>25.744</v>
      </c>
    </row>
    <row r="580" spans="14:17" x14ac:dyDescent="0.25">
      <c r="N580">
        <v>17.723769999999998</v>
      </c>
      <c r="O580">
        <v>83.041579999999996</v>
      </c>
      <c r="P580">
        <v>43.2</v>
      </c>
      <c r="Q580">
        <v>25.789000000000001</v>
      </c>
    </row>
    <row r="581" spans="14:17" x14ac:dyDescent="0.25">
      <c r="N581">
        <v>17.72317</v>
      </c>
      <c r="O581">
        <v>83.04128</v>
      </c>
      <c r="P581">
        <v>43.8</v>
      </c>
      <c r="Q581">
        <v>25.863</v>
      </c>
    </row>
    <row r="582" spans="14:17" x14ac:dyDescent="0.25">
      <c r="N582">
        <v>17.722829999999998</v>
      </c>
      <c r="O582">
        <v>83.041110000000003</v>
      </c>
      <c r="P582">
        <v>44.4</v>
      </c>
      <c r="Q582">
        <v>25.905000000000001</v>
      </c>
    </row>
    <row r="583" spans="14:17" x14ac:dyDescent="0.25">
      <c r="N583">
        <v>17.720970000000001</v>
      </c>
      <c r="O583">
        <v>83.040130000000005</v>
      </c>
      <c r="P583">
        <v>46.9</v>
      </c>
      <c r="Q583">
        <v>26.137</v>
      </c>
    </row>
    <row r="584" spans="14:17" x14ac:dyDescent="0.25">
      <c r="N584">
        <v>17.720549999999999</v>
      </c>
      <c r="O584">
        <v>83.039900000000003</v>
      </c>
      <c r="P584">
        <v>48</v>
      </c>
      <c r="Q584">
        <v>26.189</v>
      </c>
    </row>
    <row r="585" spans="14:17" x14ac:dyDescent="0.25">
      <c r="N585">
        <v>17.720330000000001</v>
      </c>
      <c r="O585">
        <v>83.0398</v>
      </c>
      <c r="P585">
        <v>48.6</v>
      </c>
      <c r="Q585">
        <v>26.216000000000001</v>
      </c>
    </row>
    <row r="586" spans="14:17" x14ac:dyDescent="0.25">
      <c r="N586">
        <v>17.71921</v>
      </c>
      <c r="O586">
        <v>83.039190000000005</v>
      </c>
      <c r="P586">
        <v>47.5</v>
      </c>
      <c r="Q586">
        <v>26.356000000000002</v>
      </c>
    </row>
    <row r="587" spans="14:17" x14ac:dyDescent="0.25">
      <c r="N587">
        <v>17.717449999999999</v>
      </c>
      <c r="O587">
        <v>83.03828</v>
      </c>
      <c r="P587">
        <v>49.8</v>
      </c>
      <c r="Q587">
        <v>26.574999999999999</v>
      </c>
    </row>
    <row r="588" spans="14:17" x14ac:dyDescent="0.25">
      <c r="N588">
        <v>17.717040000000001</v>
      </c>
      <c r="O588">
        <v>83.038060000000002</v>
      </c>
      <c r="P588">
        <v>50.1</v>
      </c>
      <c r="Q588">
        <v>26.626000000000001</v>
      </c>
    </row>
    <row r="589" spans="14:17" x14ac:dyDescent="0.25">
      <c r="N589">
        <v>17.716799999999999</v>
      </c>
      <c r="O589">
        <v>83.037930000000003</v>
      </c>
      <c r="P589">
        <v>50.8</v>
      </c>
      <c r="Q589">
        <v>26.655999999999999</v>
      </c>
    </row>
    <row r="590" spans="14:17" x14ac:dyDescent="0.25">
      <c r="N590">
        <v>17.716480000000001</v>
      </c>
      <c r="O590">
        <v>83.037739999999999</v>
      </c>
      <c r="P590">
        <v>51.8</v>
      </c>
      <c r="Q590">
        <v>26.696999999999999</v>
      </c>
    </row>
    <row r="591" spans="14:17" x14ac:dyDescent="0.25">
      <c r="N591">
        <v>17.716139999999999</v>
      </c>
      <c r="O591">
        <v>83.037549999999996</v>
      </c>
      <c r="P591">
        <v>52</v>
      </c>
      <c r="Q591">
        <v>26.74</v>
      </c>
    </row>
    <row r="592" spans="14:17" x14ac:dyDescent="0.25">
      <c r="N592">
        <v>17.715730000000001</v>
      </c>
      <c r="O592">
        <v>83.037239999999997</v>
      </c>
      <c r="P592">
        <v>52.3</v>
      </c>
      <c r="Q592">
        <v>26.795999999999999</v>
      </c>
    </row>
    <row r="593" spans="14:17" x14ac:dyDescent="0.25">
      <c r="N593">
        <v>17.715450000000001</v>
      </c>
      <c r="O593">
        <v>83.037019999999998</v>
      </c>
      <c r="P593">
        <v>51.9</v>
      </c>
      <c r="Q593">
        <v>26.835000000000001</v>
      </c>
    </row>
    <row r="594" spans="14:17" x14ac:dyDescent="0.25">
      <c r="N594">
        <v>17.715340000000001</v>
      </c>
      <c r="O594">
        <v>83.036940000000001</v>
      </c>
      <c r="P594">
        <v>51.7</v>
      </c>
      <c r="Q594">
        <v>26.85</v>
      </c>
    </row>
    <row r="595" spans="14:17" x14ac:dyDescent="0.25">
      <c r="N595">
        <v>17.714680000000001</v>
      </c>
      <c r="O595">
        <v>83.036429999999996</v>
      </c>
      <c r="P595">
        <v>53</v>
      </c>
      <c r="Q595">
        <v>26.940999999999999</v>
      </c>
    </row>
    <row r="596" spans="14:17" x14ac:dyDescent="0.25">
      <c r="N596">
        <v>17.714639999999999</v>
      </c>
      <c r="O596">
        <v>83.036410000000004</v>
      </c>
      <c r="P596">
        <v>52.9</v>
      </c>
      <c r="Q596">
        <v>26.946000000000002</v>
      </c>
    </row>
    <row r="597" spans="14:17" x14ac:dyDescent="0.25">
      <c r="N597">
        <v>17.71442</v>
      </c>
      <c r="O597">
        <v>83.036230000000003</v>
      </c>
      <c r="P597">
        <v>52.6</v>
      </c>
      <c r="Q597">
        <v>26.977</v>
      </c>
    </row>
    <row r="598" spans="14:17" x14ac:dyDescent="0.25">
      <c r="N598">
        <v>17.714369999999999</v>
      </c>
      <c r="O598">
        <v>83.036159999999995</v>
      </c>
      <c r="P598">
        <v>52.5</v>
      </c>
      <c r="Q598">
        <v>26.986999999999998</v>
      </c>
    </row>
    <row r="599" spans="14:17" x14ac:dyDescent="0.25">
      <c r="N599">
        <v>17.71425</v>
      </c>
      <c r="O599">
        <v>83.036019999999994</v>
      </c>
      <c r="P599">
        <v>52.1</v>
      </c>
      <c r="Q599">
        <v>27.006</v>
      </c>
    </row>
    <row r="600" spans="14:17" x14ac:dyDescent="0.25">
      <c r="N600">
        <v>17.713979999999999</v>
      </c>
      <c r="O600">
        <v>83.035539999999997</v>
      </c>
      <c r="P600">
        <v>51.2</v>
      </c>
      <c r="Q600">
        <v>27.065999999999999</v>
      </c>
    </row>
    <row r="601" spans="14:17" x14ac:dyDescent="0.25">
      <c r="N601">
        <v>17.713920000000002</v>
      </c>
      <c r="O601">
        <v>83.035430000000005</v>
      </c>
      <c r="P601">
        <v>51</v>
      </c>
      <c r="Q601">
        <v>27.079000000000001</v>
      </c>
    </row>
    <row r="602" spans="14:17" x14ac:dyDescent="0.25">
      <c r="N602">
        <v>17.71359</v>
      </c>
      <c r="O602">
        <v>83.034660000000002</v>
      </c>
      <c r="P602">
        <v>49.7</v>
      </c>
      <c r="Q602">
        <v>27.169</v>
      </c>
    </row>
    <row r="603" spans="14:17" x14ac:dyDescent="0.25">
      <c r="N603">
        <v>17.713570000000001</v>
      </c>
      <c r="O603">
        <v>83.034639999999996</v>
      </c>
      <c r="P603">
        <v>49.6</v>
      </c>
      <c r="Q603">
        <v>27.172000000000001</v>
      </c>
    </row>
    <row r="604" spans="14:17" x14ac:dyDescent="0.25">
      <c r="N604">
        <v>17.713370000000001</v>
      </c>
      <c r="O604">
        <v>83.034170000000003</v>
      </c>
      <c r="P604">
        <v>47.9</v>
      </c>
      <c r="Q604">
        <v>27.225999999999999</v>
      </c>
    </row>
    <row r="605" spans="14:17" x14ac:dyDescent="0.25">
      <c r="N605">
        <v>17.71332</v>
      </c>
      <c r="O605">
        <v>83.034049999999993</v>
      </c>
      <c r="P605">
        <v>47.7</v>
      </c>
      <c r="Q605">
        <v>27.24</v>
      </c>
    </row>
    <row r="606" spans="14:17" x14ac:dyDescent="0.25">
      <c r="N606">
        <v>17.71321</v>
      </c>
      <c r="O606">
        <v>83.033810000000003</v>
      </c>
      <c r="P606">
        <v>47.8</v>
      </c>
      <c r="Q606">
        <v>27.268000000000001</v>
      </c>
    </row>
    <row r="607" spans="14:17" x14ac:dyDescent="0.25">
      <c r="N607">
        <v>17.713049999999999</v>
      </c>
      <c r="O607">
        <v>83.03349</v>
      </c>
      <c r="P607">
        <v>47.9</v>
      </c>
      <c r="Q607">
        <v>27.306999999999999</v>
      </c>
    </row>
    <row r="608" spans="14:17" x14ac:dyDescent="0.25">
      <c r="N608">
        <v>17.713049999999999</v>
      </c>
      <c r="O608">
        <v>83.033479999999997</v>
      </c>
      <c r="P608">
        <v>48</v>
      </c>
      <c r="Q608">
        <v>27.308</v>
      </c>
    </row>
    <row r="609" spans="14:17" x14ac:dyDescent="0.25">
      <c r="N609">
        <v>17.712980000000002</v>
      </c>
      <c r="O609">
        <v>83.033330000000007</v>
      </c>
      <c r="P609">
        <v>47.9</v>
      </c>
      <c r="Q609">
        <v>27.324999999999999</v>
      </c>
    </row>
    <row r="610" spans="14:17" x14ac:dyDescent="0.25">
      <c r="N610">
        <v>17.712700000000002</v>
      </c>
      <c r="O610">
        <v>83.032709999999994</v>
      </c>
      <c r="P610">
        <v>46</v>
      </c>
      <c r="Q610">
        <v>27.398</v>
      </c>
    </row>
    <row r="611" spans="14:17" x14ac:dyDescent="0.25">
      <c r="N611">
        <v>17.712430000000001</v>
      </c>
      <c r="O611">
        <v>83.032110000000003</v>
      </c>
      <c r="P611">
        <v>44.8</v>
      </c>
      <c r="Q611">
        <v>27.469000000000001</v>
      </c>
    </row>
    <row r="612" spans="14:17" x14ac:dyDescent="0.25">
      <c r="N612">
        <v>17.71237</v>
      </c>
      <c r="O612">
        <v>83.031980000000004</v>
      </c>
      <c r="P612">
        <v>44.5</v>
      </c>
      <c r="Q612">
        <v>27.484000000000002</v>
      </c>
    </row>
    <row r="613" spans="14:17" x14ac:dyDescent="0.25">
      <c r="N613">
        <v>17.712260000000001</v>
      </c>
      <c r="O613">
        <v>83.031750000000002</v>
      </c>
      <c r="P613">
        <v>43.8</v>
      </c>
      <c r="Q613">
        <v>27.510999999999999</v>
      </c>
    </row>
    <row r="614" spans="14:17" x14ac:dyDescent="0.25">
      <c r="N614">
        <v>17.712129999999998</v>
      </c>
      <c r="O614">
        <v>83.031459999999996</v>
      </c>
      <c r="P614">
        <v>42.8</v>
      </c>
      <c r="Q614">
        <v>27.545000000000002</v>
      </c>
    </row>
    <row r="615" spans="14:17" x14ac:dyDescent="0.25">
      <c r="N615">
        <v>17.71208</v>
      </c>
      <c r="O615">
        <v>83.031329999999997</v>
      </c>
      <c r="P615">
        <v>42.4</v>
      </c>
      <c r="Q615">
        <v>27.56</v>
      </c>
    </row>
    <row r="616" spans="14:17" x14ac:dyDescent="0.25">
      <c r="N616">
        <v>17.7119</v>
      </c>
      <c r="O616">
        <v>83.030940000000001</v>
      </c>
      <c r="P616">
        <v>41.2</v>
      </c>
      <c r="Q616">
        <v>27.606000000000002</v>
      </c>
    </row>
    <row r="617" spans="14:17" x14ac:dyDescent="0.25">
      <c r="N617">
        <v>17.711790000000001</v>
      </c>
      <c r="O617">
        <v>83.030690000000007</v>
      </c>
      <c r="P617">
        <v>40.5</v>
      </c>
      <c r="Q617">
        <v>27.635000000000002</v>
      </c>
    </row>
    <row r="618" spans="14:17" x14ac:dyDescent="0.25">
      <c r="N618">
        <v>17.71152</v>
      </c>
      <c r="O618">
        <v>83.030069999999995</v>
      </c>
      <c r="P618">
        <v>38.1</v>
      </c>
      <c r="Q618">
        <v>27.707000000000001</v>
      </c>
    </row>
    <row r="619" spans="14:17" x14ac:dyDescent="0.25">
      <c r="N619">
        <v>17.711320000000001</v>
      </c>
      <c r="O619">
        <v>83.029619999999994</v>
      </c>
      <c r="P619">
        <v>36.299999999999997</v>
      </c>
      <c r="Q619">
        <v>27.76</v>
      </c>
    </row>
    <row r="620" spans="14:17" x14ac:dyDescent="0.25">
      <c r="N620">
        <v>17.711210000000001</v>
      </c>
      <c r="O620">
        <v>83.029430000000005</v>
      </c>
      <c r="P620">
        <v>35.5</v>
      </c>
      <c r="Q620">
        <v>27.783999999999999</v>
      </c>
    </row>
    <row r="621" spans="14:17" x14ac:dyDescent="0.25">
      <c r="N621">
        <v>17.711040000000001</v>
      </c>
      <c r="O621">
        <v>83.029250000000005</v>
      </c>
      <c r="P621">
        <v>34.5</v>
      </c>
      <c r="Q621">
        <v>27.811</v>
      </c>
    </row>
    <row r="622" spans="14:17" x14ac:dyDescent="0.25">
      <c r="N622">
        <v>17.71095</v>
      </c>
      <c r="O622">
        <v>83.029179999999997</v>
      </c>
      <c r="P622">
        <v>33.9</v>
      </c>
      <c r="Q622">
        <v>27.823</v>
      </c>
    </row>
    <row r="623" spans="14:17" x14ac:dyDescent="0.25">
      <c r="N623">
        <v>17.710719999999998</v>
      </c>
      <c r="O623">
        <v>83.028999999999996</v>
      </c>
      <c r="P623">
        <v>33.4</v>
      </c>
      <c r="Q623">
        <v>27.855</v>
      </c>
    </row>
    <row r="624" spans="14:17" x14ac:dyDescent="0.25">
      <c r="N624">
        <v>17.710280000000001</v>
      </c>
      <c r="O624">
        <v>83.028689999999997</v>
      </c>
      <c r="P624">
        <v>33.1</v>
      </c>
      <c r="Q624">
        <v>27.914000000000001</v>
      </c>
    </row>
    <row r="625" spans="14:17" x14ac:dyDescent="0.25">
      <c r="N625">
        <v>17.710229999999999</v>
      </c>
      <c r="O625">
        <v>83.028649999999999</v>
      </c>
      <c r="P625">
        <v>33</v>
      </c>
      <c r="Q625">
        <v>27.920999999999999</v>
      </c>
    </row>
    <row r="626" spans="14:17" x14ac:dyDescent="0.25">
      <c r="N626">
        <v>17.709790000000002</v>
      </c>
      <c r="O626">
        <v>83.028329999999997</v>
      </c>
      <c r="P626">
        <v>32</v>
      </c>
      <c r="Q626">
        <v>27.981000000000002</v>
      </c>
    </row>
    <row r="627" spans="14:17" x14ac:dyDescent="0.25">
      <c r="N627">
        <v>17.70946</v>
      </c>
      <c r="O627">
        <v>83.028099999999995</v>
      </c>
      <c r="P627">
        <v>32.200000000000003</v>
      </c>
      <c r="Q627">
        <v>28.024999999999999</v>
      </c>
    </row>
    <row r="628" spans="14:17" x14ac:dyDescent="0.25">
      <c r="N628">
        <v>17.70872</v>
      </c>
      <c r="O628">
        <v>83.02758</v>
      </c>
      <c r="P628">
        <v>31.1</v>
      </c>
      <c r="Q628">
        <v>28.123999999999999</v>
      </c>
    </row>
    <row r="629" spans="14:17" x14ac:dyDescent="0.25">
      <c r="N629">
        <v>17.70862</v>
      </c>
      <c r="O629">
        <v>83.027510000000007</v>
      </c>
      <c r="P629">
        <v>31</v>
      </c>
      <c r="Q629">
        <v>28.137</v>
      </c>
    </row>
    <row r="630" spans="14:17" x14ac:dyDescent="0.25">
      <c r="N630">
        <v>17.707909999999998</v>
      </c>
      <c r="O630">
        <v>83.027010000000004</v>
      </c>
      <c r="P630">
        <v>31.5</v>
      </c>
      <c r="Q630">
        <v>28.231999999999999</v>
      </c>
    </row>
    <row r="631" spans="14:17" x14ac:dyDescent="0.25">
      <c r="N631">
        <v>17.707650000000001</v>
      </c>
      <c r="O631">
        <v>83.026830000000004</v>
      </c>
      <c r="P631">
        <v>31.1</v>
      </c>
      <c r="Q631">
        <v>28.266999999999999</v>
      </c>
    </row>
    <row r="632" spans="14:17" x14ac:dyDescent="0.25">
      <c r="N632">
        <v>17.706790000000002</v>
      </c>
      <c r="O632">
        <v>83.026200000000003</v>
      </c>
      <c r="P632">
        <v>29.5</v>
      </c>
      <c r="Q632">
        <v>28.384</v>
      </c>
    </row>
    <row r="633" spans="14:17" x14ac:dyDescent="0.25">
      <c r="N633">
        <v>17.706620000000001</v>
      </c>
      <c r="O633">
        <v>83.026089999999996</v>
      </c>
      <c r="P633">
        <v>29.3</v>
      </c>
      <c r="Q633">
        <v>28.405999999999999</v>
      </c>
    </row>
    <row r="634" spans="14:17" x14ac:dyDescent="0.25">
      <c r="N634">
        <v>17.706520000000001</v>
      </c>
      <c r="O634">
        <v>83.026020000000003</v>
      </c>
      <c r="P634">
        <v>29.2</v>
      </c>
      <c r="Q634">
        <v>28.419</v>
      </c>
    </row>
    <row r="635" spans="14:17" x14ac:dyDescent="0.25">
      <c r="N635">
        <v>17.70635</v>
      </c>
      <c r="O635">
        <v>83.025919999999999</v>
      </c>
      <c r="P635">
        <v>28.6</v>
      </c>
      <c r="Q635">
        <v>28.440999999999999</v>
      </c>
    </row>
    <row r="636" spans="14:17" x14ac:dyDescent="0.25">
      <c r="N636">
        <v>17.70627</v>
      </c>
      <c r="O636">
        <v>83.025869999999998</v>
      </c>
      <c r="P636">
        <v>28.4</v>
      </c>
      <c r="Q636">
        <v>28.451000000000001</v>
      </c>
    </row>
    <row r="637" spans="14:17" x14ac:dyDescent="0.25">
      <c r="N637">
        <v>17.705349999999999</v>
      </c>
      <c r="O637">
        <v>83.025409999999994</v>
      </c>
      <c r="P637">
        <v>27.1</v>
      </c>
      <c r="Q637">
        <v>28.565000000000001</v>
      </c>
    </row>
    <row r="638" spans="14:17" x14ac:dyDescent="0.25">
      <c r="N638">
        <v>17.705200000000001</v>
      </c>
      <c r="O638">
        <v>83.025329999999997</v>
      </c>
      <c r="P638">
        <v>27.1</v>
      </c>
      <c r="Q638">
        <v>28.584</v>
      </c>
    </row>
    <row r="639" spans="14:17" x14ac:dyDescent="0.25">
      <c r="N639">
        <v>17.704910000000002</v>
      </c>
      <c r="O639">
        <v>83.025189999999995</v>
      </c>
      <c r="P639">
        <v>26.5</v>
      </c>
      <c r="Q639">
        <v>28.619</v>
      </c>
    </row>
    <row r="640" spans="14:17" x14ac:dyDescent="0.25">
      <c r="N640">
        <v>17.70421</v>
      </c>
      <c r="O640">
        <v>83.024900000000002</v>
      </c>
      <c r="P640">
        <v>26</v>
      </c>
      <c r="Q640">
        <v>28.702999999999999</v>
      </c>
    </row>
    <row r="641" spans="14:17" x14ac:dyDescent="0.25">
      <c r="N641">
        <v>17.70373</v>
      </c>
      <c r="O641">
        <v>83.024709999999999</v>
      </c>
      <c r="P641">
        <v>26.1</v>
      </c>
      <c r="Q641">
        <v>28.76</v>
      </c>
    </row>
    <row r="642" spans="14:17" x14ac:dyDescent="0.25">
      <c r="N642">
        <v>17.703389999999999</v>
      </c>
      <c r="O642">
        <v>83.024600000000007</v>
      </c>
      <c r="P642">
        <v>26.6</v>
      </c>
      <c r="Q642">
        <v>28.8</v>
      </c>
    </row>
    <row r="643" spans="14:17" x14ac:dyDescent="0.25">
      <c r="N643">
        <v>17.70299</v>
      </c>
      <c r="O643">
        <v>83.024540000000002</v>
      </c>
      <c r="P643">
        <v>26.9</v>
      </c>
      <c r="Q643">
        <v>28.844999999999999</v>
      </c>
    </row>
    <row r="644" spans="14:17" x14ac:dyDescent="0.25">
      <c r="N644">
        <v>17.701730000000001</v>
      </c>
      <c r="O644">
        <v>83.024360000000001</v>
      </c>
      <c r="P644">
        <v>26</v>
      </c>
      <c r="Q644">
        <v>28.986000000000001</v>
      </c>
    </row>
    <row r="645" spans="14:17" x14ac:dyDescent="0.25">
      <c r="N645">
        <v>17.701540000000001</v>
      </c>
      <c r="O645">
        <v>83.024320000000003</v>
      </c>
      <c r="P645">
        <v>26.3</v>
      </c>
      <c r="Q645">
        <v>29.007999999999999</v>
      </c>
    </row>
    <row r="646" spans="14:17" x14ac:dyDescent="0.25">
      <c r="N646">
        <v>17.700959999999998</v>
      </c>
      <c r="O646">
        <v>83.024150000000006</v>
      </c>
      <c r="P646">
        <v>27.4</v>
      </c>
      <c r="Q646">
        <v>29.074999999999999</v>
      </c>
    </row>
    <row r="647" spans="14:17" x14ac:dyDescent="0.25">
      <c r="N647">
        <v>17.70083</v>
      </c>
      <c r="O647">
        <v>83.024090000000001</v>
      </c>
      <c r="P647">
        <v>27.5</v>
      </c>
      <c r="Q647">
        <v>29.091000000000001</v>
      </c>
    </row>
    <row r="648" spans="14:17" x14ac:dyDescent="0.25">
      <c r="N648">
        <v>17.70072</v>
      </c>
      <c r="O648">
        <v>83.024050000000003</v>
      </c>
      <c r="P648">
        <v>27.7</v>
      </c>
      <c r="Q648">
        <v>29.103999999999999</v>
      </c>
    </row>
    <row r="649" spans="14:17" x14ac:dyDescent="0.25">
      <c r="N649">
        <v>17.700430000000001</v>
      </c>
      <c r="O649">
        <v>83.023870000000002</v>
      </c>
      <c r="P649">
        <v>28.4</v>
      </c>
      <c r="Q649">
        <v>29.140999999999998</v>
      </c>
    </row>
    <row r="650" spans="14:17" x14ac:dyDescent="0.25">
      <c r="N650">
        <v>17.700019999999999</v>
      </c>
      <c r="O650">
        <v>83.023600000000002</v>
      </c>
      <c r="P650">
        <v>29.1</v>
      </c>
      <c r="Q650">
        <v>29.195</v>
      </c>
    </row>
    <row r="651" spans="14:17" x14ac:dyDescent="0.25">
      <c r="N651">
        <v>17.699750000000002</v>
      </c>
      <c r="O651">
        <v>83.023420000000002</v>
      </c>
      <c r="P651">
        <v>29.3</v>
      </c>
      <c r="Q651">
        <v>29.231000000000002</v>
      </c>
    </row>
    <row r="652" spans="14:17" x14ac:dyDescent="0.25">
      <c r="N652">
        <v>17.698599999999999</v>
      </c>
      <c r="O652">
        <v>83.022649999999999</v>
      </c>
      <c r="P652">
        <v>28.7</v>
      </c>
      <c r="Q652">
        <v>29.382000000000001</v>
      </c>
    </row>
    <row r="653" spans="14:17" x14ac:dyDescent="0.25">
      <c r="N653">
        <v>17.6982</v>
      </c>
      <c r="O653">
        <v>83.022319999999993</v>
      </c>
      <c r="P653">
        <v>28.1</v>
      </c>
      <c r="Q653">
        <v>29.439</v>
      </c>
    </row>
    <row r="654" spans="14:17" x14ac:dyDescent="0.25">
      <c r="N654">
        <v>17.69792</v>
      </c>
      <c r="O654">
        <v>83.022170000000003</v>
      </c>
      <c r="P654">
        <v>28.4</v>
      </c>
      <c r="Q654">
        <v>29.474</v>
      </c>
    </row>
    <row r="655" spans="14:17" x14ac:dyDescent="0.25">
      <c r="N655">
        <v>17.696929999999998</v>
      </c>
      <c r="O655">
        <v>83.021889999999999</v>
      </c>
      <c r="P655">
        <v>27.8</v>
      </c>
      <c r="Q655">
        <v>29.588000000000001</v>
      </c>
    </row>
    <row r="656" spans="14:17" x14ac:dyDescent="0.25">
      <c r="N656">
        <v>17.696470000000001</v>
      </c>
      <c r="O656">
        <v>83.021739999999994</v>
      </c>
      <c r="P656">
        <v>27.1</v>
      </c>
      <c r="Q656">
        <v>29.641999999999999</v>
      </c>
    </row>
    <row r="657" spans="14:17" x14ac:dyDescent="0.25">
      <c r="N657">
        <v>17.69519</v>
      </c>
      <c r="O657">
        <v>83.021420000000006</v>
      </c>
      <c r="P657">
        <v>27.9</v>
      </c>
      <c r="Q657">
        <v>29.788</v>
      </c>
    </row>
    <row r="658" spans="14:17" x14ac:dyDescent="0.25">
      <c r="N658">
        <v>17.693680000000001</v>
      </c>
      <c r="O658">
        <v>83.021150000000006</v>
      </c>
      <c r="P658">
        <v>27.7</v>
      </c>
      <c r="Q658">
        <v>29.959</v>
      </c>
    </row>
    <row r="659" spans="14:17" x14ac:dyDescent="0.25">
      <c r="N659">
        <v>17.692879999999999</v>
      </c>
      <c r="O659">
        <v>83.020949999999999</v>
      </c>
      <c r="P659">
        <v>27.1</v>
      </c>
      <c r="Q659">
        <v>30.05</v>
      </c>
    </row>
    <row r="660" spans="14:17" x14ac:dyDescent="0.25">
      <c r="N660">
        <v>17.692440000000001</v>
      </c>
      <c r="O660">
        <v>83.020820000000001</v>
      </c>
      <c r="P660">
        <v>27.5</v>
      </c>
      <c r="Q660">
        <v>30.100999999999999</v>
      </c>
    </row>
    <row r="661" spans="14:17" x14ac:dyDescent="0.25">
      <c r="N661">
        <v>17.692139999999998</v>
      </c>
      <c r="O661">
        <v>83.020719999999997</v>
      </c>
      <c r="P661">
        <v>28</v>
      </c>
      <c r="Q661">
        <v>30.135999999999999</v>
      </c>
    </row>
    <row r="662" spans="14:17" x14ac:dyDescent="0.25">
      <c r="N662">
        <v>17.691839999999999</v>
      </c>
      <c r="O662">
        <v>83.020619999999994</v>
      </c>
      <c r="P662">
        <v>29</v>
      </c>
      <c r="Q662">
        <v>30.170999999999999</v>
      </c>
    </row>
    <row r="663" spans="14:17" x14ac:dyDescent="0.25">
      <c r="N663">
        <v>17.691739999999999</v>
      </c>
      <c r="O663">
        <v>83.020579999999995</v>
      </c>
      <c r="P663">
        <v>29.3</v>
      </c>
      <c r="Q663">
        <v>30.183</v>
      </c>
    </row>
    <row r="664" spans="14:17" x14ac:dyDescent="0.25">
      <c r="N664">
        <v>17.691590000000001</v>
      </c>
      <c r="O664">
        <v>83.020529999999994</v>
      </c>
      <c r="P664">
        <v>29.8</v>
      </c>
      <c r="Q664">
        <v>30.201000000000001</v>
      </c>
    </row>
    <row r="665" spans="14:17" x14ac:dyDescent="0.25">
      <c r="N665">
        <v>17.691379999999999</v>
      </c>
      <c r="O665">
        <v>83.020420000000001</v>
      </c>
      <c r="P665">
        <v>30.2</v>
      </c>
      <c r="Q665">
        <v>30.227</v>
      </c>
    </row>
    <row r="666" spans="14:17" x14ac:dyDescent="0.25">
      <c r="N666">
        <v>17.69096</v>
      </c>
      <c r="O666">
        <v>83.020179999999996</v>
      </c>
      <c r="P666">
        <v>29.8</v>
      </c>
      <c r="Q666">
        <v>30.28</v>
      </c>
    </row>
    <row r="667" spans="14:17" x14ac:dyDescent="0.25">
      <c r="N667">
        <v>17.69032</v>
      </c>
      <c r="O667">
        <v>83.019859999999994</v>
      </c>
      <c r="P667">
        <v>28.9</v>
      </c>
      <c r="Q667">
        <v>30.359000000000002</v>
      </c>
    </row>
    <row r="668" spans="14:17" x14ac:dyDescent="0.25">
      <c r="N668">
        <v>17.689979999999998</v>
      </c>
      <c r="O668">
        <v>83.0197</v>
      </c>
      <c r="P668">
        <v>28.9</v>
      </c>
      <c r="Q668">
        <v>30.4</v>
      </c>
    </row>
    <row r="669" spans="14:17" x14ac:dyDescent="0.25">
      <c r="N669">
        <v>17.687999999999999</v>
      </c>
      <c r="O669">
        <v>83.018910000000005</v>
      </c>
      <c r="P669">
        <v>28</v>
      </c>
      <c r="Q669">
        <v>30.635999999999999</v>
      </c>
    </row>
    <row r="670" spans="14:17" x14ac:dyDescent="0.25">
      <c r="N670">
        <v>17.687850000000001</v>
      </c>
      <c r="O670">
        <v>83.018910000000005</v>
      </c>
      <c r="P670">
        <v>28.2</v>
      </c>
      <c r="Q670">
        <v>30.652999999999999</v>
      </c>
    </row>
    <row r="671" spans="14:17" x14ac:dyDescent="0.25">
      <c r="N671">
        <v>17.687850000000001</v>
      </c>
      <c r="O671">
        <v>83.018910000000005</v>
      </c>
      <c r="P671">
        <v>28.2</v>
      </c>
      <c r="Q671">
        <v>30.652999999999999</v>
      </c>
    </row>
    <row r="672" spans="14:17" x14ac:dyDescent="0.25">
      <c r="N672">
        <v>17.687899999999999</v>
      </c>
      <c r="O672">
        <v>83.021169999999998</v>
      </c>
      <c r="P672">
        <v>28</v>
      </c>
      <c r="Q672">
        <v>30.893000000000001</v>
      </c>
    </row>
    <row r="673" spans="14:17" x14ac:dyDescent="0.25">
      <c r="N673">
        <v>17.68787</v>
      </c>
      <c r="O673">
        <v>83.021199999999993</v>
      </c>
      <c r="P673">
        <v>28.2</v>
      </c>
      <c r="Q673">
        <v>30.896999999999998</v>
      </c>
    </row>
    <row r="674" spans="14:17" x14ac:dyDescent="0.25">
      <c r="N674">
        <v>17.688040000000001</v>
      </c>
      <c r="O674">
        <v>83.024630000000002</v>
      </c>
      <c r="P674">
        <v>28.6</v>
      </c>
      <c r="Q674">
        <v>31.262</v>
      </c>
    </row>
    <row r="675" spans="14:17" x14ac:dyDescent="0.25">
      <c r="N675">
        <v>17.688120000000001</v>
      </c>
      <c r="O675">
        <v>83.025769999999994</v>
      </c>
      <c r="P675">
        <v>27</v>
      </c>
      <c r="Q675">
        <v>31.382999999999999</v>
      </c>
    </row>
    <row r="676" spans="14:17" x14ac:dyDescent="0.25">
      <c r="N676">
        <v>17.688140000000001</v>
      </c>
      <c r="O676">
        <v>83.026120000000006</v>
      </c>
      <c r="P676">
        <v>26.9</v>
      </c>
      <c r="Q676">
        <v>31.42</v>
      </c>
    </row>
    <row r="677" spans="14:17" x14ac:dyDescent="0.25">
      <c r="N677">
        <v>17.68817</v>
      </c>
      <c r="O677">
        <v>83.02637</v>
      </c>
      <c r="P677">
        <v>26.8</v>
      </c>
      <c r="Q677">
        <v>31.446999999999999</v>
      </c>
    </row>
    <row r="678" spans="14:17" x14ac:dyDescent="0.25">
      <c r="N678">
        <v>17.688210000000002</v>
      </c>
      <c r="O678">
        <v>83.026619999999994</v>
      </c>
      <c r="P678">
        <v>26.7</v>
      </c>
      <c r="Q678">
        <v>31.474</v>
      </c>
    </row>
    <row r="679" spans="14:17" x14ac:dyDescent="0.25">
      <c r="N679">
        <v>17.688279999999999</v>
      </c>
      <c r="O679">
        <v>83.026889999999995</v>
      </c>
      <c r="P679">
        <v>26.6</v>
      </c>
      <c r="Q679">
        <v>31.503</v>
      </c>
    </row>
    <row r="680" spans="14:17" x14ac:dyDescent="0.25">
      <c r="N680">
        <v>17.688469999999999</v>
      </c>
      <c r="O680">
        <v>83.027540000000002</v>
      </c>
      <c r="P680">
        <v>26.1</v>
      </c>
      <c r="Q680">
        <v>31.574999999999999</v>
      </c>
    </row>
    <row r="681" spans="14:17" x14ac:dyDescent="0.25">
      <c r="N681">
        <v>17.688700000000001</v>
      </c>
      <c r="O681">
        <v>83.028369999999995</v>
      </c>
      <c r="P681">
        <v>25.2</v>
      </c>
      <c r="Q681">
        <v>31.667000000000002</v>
      </c>
    </row>
    <row r="682" spans="14:17" x14ac:dyDescent="0.25">
      <c r="N682">
        <v>17.68899</v>
      </c>
      <c r="O682">
        <v>83.029700000000005</v>
      </c>
      <c r="P682">
        <v>25.2</v>
      </c>
      <c r="Q682">
        <v>31.812000000000001</v>
      </c>
    </row>
    <row r="683" spans="14:17" x14ac:dyDescent="0.25">
      <c r="N683">
        <v>17.689</v>
      </c>
      <c r="O683">
        <v>83.029920000000004</v>
      </c>
      <c r="P683">
        <v>24.9</v>
      </c>
      <c r="Q683">
        <v>31.835000000000001</v>
      </c>
    </row>
    <row r="684" spans="14:17" x14ac:dyDescent="0.25">
      <c r="N684">
        <v>17.68899</v>
      </c>
      <c r="O684">
        <v>83.030019999999993</v>
      </c>
      <c r="P684">
        <v>24.7</v>
      </c>
      <c r="Q684">
        <v>31.846</v>
      </c>
    </row>
    <row r="685" spans="14:17" x14ac:dyDescent="0.25">
      <c r="N685">
        <v>17.688929999999999</v>
      </c>
      <c r="O685">
        <v>83.030180000000001</v>
      </c>
      <c r="P685">
        <v>24.6</v>
      </c>
      <c r="Q685">
        <v>31.864000000000001</v>
      </c>
    </row>
    <row r="686" spans="14:17" x14ac:dyDescent="0.25">
      <c r="N686">
        <v>17.6889</v>
      </c>
      <c r="O686">
        <v>83.030240000000006</v>
      </c>
      <c r="P686">
        <v>24.6</v>
      </c>
      <c r="Q686">
        <v>31.870999999999999</v>
      </c>
    </row>
    <row r="687" spans="14:17" x14ac:dyDescent="0.25">
      <c r="N687">
        <v>17.68881</v>
      </c>
      <c r="O687">
        <v>83.030389999999997</v>
      </c>
      <c r="P687">
        <v>24.7</v>
      </c>
      <c r="Q687">
        <v>31.89</v>
      </c>
    </row>
    <row r="688" spans="14:17" x14ac:dyDescent="0.25">
      <c r="N688">
        <v>17.688749999999999</v>
      </c>
      <c r="O688">
        <v>83.030469999999994</v>
      </c>
      <c r="P688">
        <v>24.8</v>
      </c>
      <c r="Q688">
        <v>31.901</v>
      </c>
    </row>
    <row r="689" spans="14:17" x14ac:dyDescent="0.25">
      <c r="N689">
        <v>17.688749999999999</v>
      </c>
      <c r="O689">
        <v>83.030469999999994</v>
      </c>
      <c r="P689">
        <v>24.8</v>
      </c>
      <c r="Q689">
        <v>31.901</v>
      </c>
    </row>
    <row r="690" spans="14:17" x14ac:dyDescent="0.25">
      <c r="N690">
        <v>17.688610000000001</v>
      </c>
      <c r="O690">
        <v>83.030330000000006</v>
      </c>
      <c r="P690">
        <v>25.4</v>
      </c>
      <c r="Q690">
        <v>31.922000000000001</v>
      </c>
    </row>
    <row r="691" spans="14:17" x14ac:dyDescent="0.25">
      <c r="N691">
        <v>17.688510000000001</v>
      </c>
      <c r="O691">
        <v>83.030249999999995</v>
      </c>
      <c r="P691">
        <v>25.8</v>
      </c>
      <c r="Q691">
        <v>31.936</v>
      </c>
    </row>
    <row r="692" spans="14:17" x14ac:dyDescent="0.25">
      <c r="N692">
        <v>17.68843</v>
      </c>
      <c r="O692">
        <v>83.030180000000001</v>
      </c>
      <c r="P692">
        <v>26.1</v>
      </c>
      <c r="Q692">
        <v>31.948</v>
      </c>
    </row>
    <row r="693" spans="14:17" x14ac:dyDescent="0.25">
      <c r="N693">
        <v>17.68834</v>
      </c>
      <c r="O693">
        <v>83.030119999999997</v>
      </c>
      <c r="P693">
        <v>26.4</v>
      </c>
      <c r="Q693">
        <v>31.96</v>
      </c>
    </row>
    <row r="694" spans="14:17" x14ac:dyDescent="0.25">
      <c r="N694">
        <v>17.688210000000002</v>
      </c>
      <c r="O694">
        <v>83.030060000000006</v>
      </c>
      <c r="P694">
        <v>26.9</v>
      </c>
      <c r="Q694">
        <v>31.975999999999999</v>
      </c>
    </row>
    <row r="695" spans="14:17" x14ac:dyDescent="0.25">
      <c r="N695">
        <v>17.688089999999999</v>
      </c>
      <c r="O695">
        <v>83.03</v>
      </c>
      <c r="P695">
        <v>27.3</v>
      </c>
      <c r="Q695">
        <v>31.99</v>
      </c>
    </row>
    <row r="696" spans="14:17" x14ac:dyDescent="0.25">
      <c r="N696">
        <v>17.68797</v>
      </c>
      <c r="O696">
        <v>83.029929999999993</v>
      </c>
      <c r="P696">
        <v>27.8</v>
      </c>
      <c r="Q696">
        <v>32.006</v>
      </c>
    </row>
    <row r="697" spans="14:17" x14ac:dyDescent="0.25">
      <c r="N697">
        <v>17.687840000000001</v>
      </c>
      <c r="O697">
        <v>83.029880000000006</v>
      </c>
      <c r="P697">
        <v>27.5</v>
      </c>
      <c r="Q697">
        <v>32.021000000000001</v>
      </c>
    </row>
    <row r="698" spans="14:17" x14ac:dyDescent="0.25">
      <c r="N698">
        <v>17.6877</v>
      </c>
      <c r="O698">
        <v>83.029820000000001</v>
      </c>
      <c r="P698">
        <v>27.1</v>
      </c>
      <c r="Q698">
        <v>32.037999999999997</v>
      </c>
    </row>
    <row r="699" spans="14:17" x14ac:dyDescent="0.25">
      <c r="N699">
        <v>17.68685</v>
      </c>
      <c r="O699">
        <v>83.029430000000005</v>
      </c>
      <c r="P699">
        <v>25.5</v>
      </c>
      <c r="Q699">
        <v>32.140999999999998</v>
      </c>
    </row>
    <row r="700" spans="14:17" x14ac:dyDescent="0.25">
      <c r="N700">
        <v>17.68599</v>
      </c>
      <c r="O700">
        <v>83.029049999999998</v>
      </c>
      <c r="P700">
        <v>25.2</v>
      </c>
      <c r="Q700">
        <v>32.244999999999997</v>
      </c>
    </row>
    <row r="701" spans="14:17" x14ac:dyDescent="0.25">
      <c r="N701">
        <v>17.684640000000002</v>
      </c>
      <c r="O701">
        <v>83.028440000000003</v>
      </c>
      <c r="P701">
        <v>24</v>
      </c>
      <c r="Q701">
        <v>32.408999999999999</v>
      </c>
    </row>
    <row r="702" spans="14:17" x14ac:dyDescent="0.25">
      <c r="N702">
        <v>17.683589999999999</v>
      </c>
      <c r="O702">
        <v>83.027979999999999</v>
      </c>
      <c r="P702">
        <v>25.3</v>
      </c>
      <c r="Q702">
        <v>32.534999999999997</v>
      </c>
    </row>
    <row r="703" spans="14:17" x14ac:dyDescent="0.25">
      <c r="N703">
        <v>17.682870000000001</v>
      </c>
      <c r="O703">
        <v>83.027640000000005</v>
      </c>
      <c r="P703">
        <v>25.7</v>
      </c>
      <c r="Q703">
        <v>32.622999999999998</v>
      </c>
    </row>
    <row r="704" spans="14:17" x14ac:dyDescent="0.25">
      <c r="N704">
        <v>17.682649999999999</v>
      </c>
      <c r="O704">
        <v>83.027550000000005</v>
      </c>
      <c r="P704">
        <v>25.5</v>
      </c>
      <c r="Q704">
        <v>32.65</v>
      </c>
    </row>
    <row r="705" spans="14:17" x14ac:dyDescent="0.25">
      <c r="N705">
        <v>17.679970000000001</v>
      </c>
      <c r="O705">
        <v>83.026319999999998</v>
      </c>
      <c r="P705">
        <v>24.3</v>
      </c>
      <c r="Q705">
        <v>32.975000000000001</v>
      </c>
    </row>
    <row r="706" spans="14:17" x14ac:dyDescent="0.25">
      <c r="N706">
        <v>17.679829999999999</v>
      </c>
      <c r="O706">
        <v>83.026250000000005</v>
      </c>
      <c r="P706">
        <v>24.1</v>
      </c>
      <c r="Q706">
        <v>32.991999999999997</v>
      </c>
    </row>
    <row r="707" spans="14:17" x14ac:dyDescent="0.25">
      <c r="N707">
        <v>17.679690000000001</v>
      </c>
      <c r="O707">
        <v>83.026179999999997</v>
      </c>
      <c r="P707">
        <v>24.1</v>
      </c>
      <c r="Q707">
        <v>33.01</v>
      </c>
    </row>
    <row r="708" spans="14:17" x14ac:dyDescent="0.25">
      <c r="N708">
        <v>17.679559999999999</v>
      </c>
      <c r="O708">
        <v>83.026110000000003</v>
      </c>
      <c r="P708">
        <v>24.4</v>
      </c>
      <c r="Q708">
        <v>33.026000000000003</v>
      </c>
    </row>
    <row r="709" spans="14:17" x14ac:dyDescent="0.25">
      <c r="N709">
        <v>17.67942</v>
      </c>
      <c r="O709">
        <v>83.026039999999995</v>
      </c>
      <c r="P709">
        <v>24.7</v>
      </c>
      <c r="Q709">
        <v>33.042999999999999</v>
      </c>
    </row>
    <row r="710" spans="14:17" x14ac:dyDescent="0.25">
      <c r="N710">
        <v>17.679259999999999</v>
      </c>
      <c r="O710">
        <v>83.025919999999999</v>
      </c>
      <c r="P710">
        <v>25.2</v>
      </c>
      <c r="Q710">
        <v>33.064999999999998</v>
      </c>
    </row>
    <row r="711" spans="14:17" x14ac:dyDescent="0.25">
      <c r="N711">
        <v>17.679200000000002</v>
      </c>
      <c r="O711">
        <v>83.025880000000001</v>
      </c>
      <c r="P711">
        <v>25.4</v>
      </c>
      <c r="Q711">
        <v>33.073</v>
      </c>
    </row>
    <row r="712" spans="14:17" x14ac:dyDescent="0.25">
      <c r="N712">
        <v>17.678989999999999</v>
      </c>
      <c r="O712">
        <v>83.025729999999996</v>
      </c>
      <c r="P712">
        <v>26.3</v>
      </c>
      <c r="Q712">
        <v>33.100999999999999</v>
      </c>
    </row>
    <row r="713" spans="14:17" x14ac:dyDescent="0.25">
      <c r="N713">
        <v>17.678799999999999</v>
      </c>
      <c r="O713">
        <v>83.025570000000002</v>
      </c>
      <c r="P713">
        <v>27.3</v>
      </c>
      <c r="Q713">
        <v>33.128</v>
      </c>
    </row>
    <row r="714" spans="14:17" x14ac:dyDescent="0.25">
      <c r="N714">
        <v>17.678609999999999</v>
      </c>
      <c r="O714">
        <v>83.025419999999997</v>
      </c>
      <c r="P714">
        <v>28.1</v>
      </c>
      <c r="Q714">
        <v>33.155000000000001</v>
      </c>
    </row>
    <row r="715" spans="14:17" x14ac:dyDescent="0.25">
      <c r="N715">
        <v>17.67848</v>
      </c>
      <c r="O715">
        <v>83.025300000000001</v>
      </c>
      <c r="P715">
        <v>28.6</v>
      </c>
      <c r="Q715">
        <v>33.173999999999999</v>
      </c>
    </row>
    <row r="716" spans="14:17" x14ac:dyDescent="0.25">
      <c r="N716">
        <v>17.678360000000001</v>
      </c>
      <c r="O716">
        <v>83.025189999999995</v>
      </c>
      <c r="P716">
        <v>29</v>
      </c>
      <c r="Q716">
        <v>33.192</v>
      </c>
    </row>
    <row r="717" spans="14:17" x14ac:dyDescent="0.25">
      <c r="N717">
        <v>17.678239999999999</v>
      </c>
      <c r="O717">
        <v>83.025059999999996</v>
      </c>
      <c r="P717">
        <v>29</v>
      </c>
      <c r="Q717">
        <v>33.210999999999999</v>
      </c>
    </row>
    <row r="718" spans="14:17" x14ac:dyDescent="0.25">
      <c r="N718">
        <v>17.678129999999999</v>
      </c>
      <c r="O718">
        <v>83.024919999999995</v>
      </c>
      <c r="P718">
        <v>28.8</v>
      </c>
      <c r="Q718">
        <v>33.229999999999997</v>
      </c>
    </row>
    <row r="719" spans="14:17" x14ac:dyDescent="0.25">
      <c r="N719">
        <v>17.67802</v>
      </c>
      <c r="O719">
        <v>83.024789999999996</v>
      </c>
      <c r="P719">
        <v>28.6</v>
      </c>
      <c r="Q719">
        <v>33.249000000000002</v>
      </c>
    </row>
    <row r="720" spans="14:17" x14ac:dyDescent="0.25">
      <c r="N720">
        <v>17.677910000000001</v>
      </c>
      <c r="O720">
        <v>83.024659999999997</v>
      </c>
      <c r="P720">
        <v>28.4</v>
      </c>
      <c r="Q720">
        <v>33.267000000000003</v>
      </c>
    </row>
    <row r="721" spans="14:17" x14ac:dyDescent="0.25">
      <c r="N721">
        <v>17.677810000000001</v>
      </c>
      <c r="O721">
        <v>83.024529999999999</v>
      </c>
      <c r="P721">
        <v>28.2</v>
      </c>
      <c r="Q721">
        <v>33.284999999999997</v>
      </c>
    </row>
    <row r="722" spans="14:17" x14ac:dyDescent="0.25">
      <c r="N722">
        <v>17.677710000000001</v>
      </c>
      <c r="O722">
        <v>83.024389999999997</v>
      </c>
      <c r="P722">
        <v>28</v>
      </c>
      <c r="Q722">
        <v>33.302999999999997</v>
      </c>
    </row>
    <row r="723" spans="14:17" x14ac:dyDescent="0.25">
      <c r="N723">
        <v>17.677659999999999</v>
      </c>
      <c r="O723">
        <v>83.024299999999997</v>
      </c>
      <c r="P723">
        <v>28.1</v>
      </c>
      <c r="Q723">
        <v>33.314999999999998</v>
      </c>
    </row>
    <row r="724" spans="14:17" x14ac:dyDescent="0.25">
      <c r="N724">
        <v>17.67756</v>
      </c>
      <c r="O724">
        <v>83.024150000000006</v>
      </c>
      <c r="P724">
        <v>28.3</v>
      </c>
      <c r="Q724">
        <v>33.334000000000003</v>
      </c>
    </row>
    <row r="725" spans="14:17" x14ac:dyDescent="0.25">
      <c r="N725">
        <v>17.677420000000001</v>
      </c>
      <c r="O725">
        <v>83.023910000000001</v>
      </c>
      <c r="P725">
        <v>28.4</v>
      </c>
      <c r="Q725">
        <v>33.363999999999997</v>
      </c>
    </row>
    <row r="726" spans="14:17" x14ac:dyDescent="0.25">
      <c r="N726">
        <v>17.67717</v>
      </c>
      <c r="O726">
        <v>83.023399999999995</v>
      </c>
      <c r="P726">
        <v>28.3</v>
      </c>
      <c r="Q726">
        <v>33.424999999999997</v>
      </c>
    </row>
    <row r="727" spans="14:17" x14ac:dyDescent="0.25">
      <c r="N727">
        <v>17.677109999999999</v>
      </c>
      <c r="O727">
        <v>83.023259999999993</v>
      </c>
      <c r="P727">
        <v>28.3</v>
      </c>
      <c r="Q727">
        <v>33.441000000000003</v>
      </c>
    </row>
    <row r="728" spans="14:17" x14ac:dyDescent="0.25">
      <c r="N728">
        <v>17.677050000000001</v>
      </c>
      <c r="O728">
        <v>83.023089999999996</v>
      </c>
      <c r="P728">
        <v>28.1</v>
      </c>
      <c r="Q728">
        <v>33.46</v>
      </c>
    </row>
    <row r="729" spans="14:17" x14ac:dyDescent="0.25">
      <c r="N729">
        <v>17.67699</v>
      </c>
      <c r="O729">
        <v>83.022909999999996</v>
      </c>
      <c r="P729">
        <v>28</v>
      </c>
      <c r="Q729">
        <v>33.479999999999997</v>
      </c>
    </row>
    <row r="730" spans="14:17" x14ac:dyDescent="0.25">
      <c r="N730">
        <v>17.676939999999998</v>
      </c>
      <c r="O730">
        <v>83.022739999999999</v>
      </c>
      <c r="P730">
        <v>27.9</v>
      </c>
      <c r="Q730">
        <v>33.499000000000002</v>
      </c>
    </row>
    <row r="731" spans="14:17" x14ac:dyDescent="0.25">
      <c r="N731">
        <v>17.676880000000001</v>
      </c>
      <c r="O731">
        <v>83.022570000000002</v>
      </c>
      <c r="P731">
        <v>27.7</v>
      </c>
      <c r="Q731">
        <v>33.518000000000001</v>
      </c>
    </row>
    <row r="732" spans="14:17" x14ac:dyDescent="0.25">
      <c r="N732">
        <v>17.676839999999999</v>
      </c>
      <c r="O732">
        <v>83.022350000000003</v>
      </c>
      <c r="P732">
        <v>27.5</v>
      </c>
      <c r="Q732">
        <v>33.542000000000002</v>
      </c>
    </row>
    <row r="733" spans="14:17" x14ac:dyDescent="0.25">
      <c r="N733">
        <v>17.6768</v>
      </c>
      <c r="O733">
        <v>83.022139999999993</v>
      </c>
      <c r="P733">
        <v>27.6</v>
      </c>
      <c r="Q733">
        <v>33.564999999999998</v>
      </c>
    </row>
    <row r="734" spans="14:17" x14ac:dyDescent="0.25">
      <c r="N734">
        <v>17.676770000000001</v>
      </c>
      <c r="O734">
        <v>83.021919999999994</v>
      </c>
      <c r="P734">
        <v>27.7</v>
      </c>
      <c r="Q734">
        <v>33.588000000000001</v>
      </c>
    </row>
    <row r="735" spans="14:17" x14ac:dyDescent="0.25">
      <c r="N735">
        <v>17.676739999999999</v>
      </c>
      <c r="O735">
        <v>83.021709999999999</v>
      </c>
      <c r="P735">
        <v>27.9</v>
      </c>
      <c r="Q735">
        <v>33.610999999999997</v>
      </c>
    </row>
    <row r="736" spans="14:17" x14ac:dyDescent="0.25">
      <c r="N736">
        <v>17.67651</v>
      </c>
      <c r="O736">
        <v>83.019530000000003</v>
      </c>
      <c r="P736">
        <v>35.1</v>
      </c>
      <c r="Q736">
        <v>33.844000000000001</v>
      </c>
    </row>
    <row r="737" spans="14:17" x14ac:dyDescent="0.25">
      <c r="N737">
        <v>17.676380000000002</v>
      </c>
      <c r="O737">
        <v>83.0184</v>
      </c>
      <c r="P737">
        <v>37</v>
      </c>
      <c r="Q737">
        <v>33.963999999999999</v>
      </c>
    </row>
    <row r="738" spans="14:17" x14ac:dyDescent="0.25">
      <c r="N738">
        <v>17.676069999999999</v>
      </c>
      <c r="O738">
        <v>83.015839999999997</v>
      </c>
      <c r="P738">
        <v>32.1</v>
      </c>
      <c r="Q738">
        <v>34.238</v>
      </c>
    </row>
    <row r="739" spans="14:17" x14ac:dyDescent="0.25">
      <c r="N739">
        <v>17.675909999999998</v>
      </c>
      <c r="O739">
        <v>83.014489999999995</v>
      </c>
      <c r="P739">
        <v>33.9</v>
      </c>
      <c r="Q739">
        <v>34.381999999999998</v>
      </c>
    </row>
    <row r="740" spans="14:17" x14ac:dyDescent="0.25">
      <c r="N740">
        <v>17.675809999999998</v>
      </c>
      <c r="O740">
        <v>83.013540000000006</v>
      </c>
      <c r="P740">
        <v>36.4</v>
      </c>
      <c r="Q740">
        <v>34.484000000000002</v>
      </c>
    </row>
    <row r="741" spans="14:17" x14ac:dyDescent="0.25">
      <c r="N741">
        <v>17.675799999999999</v>
      </c>
      <c r="O741">
        <v>83.013459999999995</v>
      </c>
      <c r="P741">
        <v>36.6</v>
      </c>
      <c r="Q741">
        <v>34.491999999999997</v>
      </c>
    </row>
    <row r="742" spans="14:17" x14ac:dyDescent="0.25">
      <c r="N742">
        <v>17.675640000000001</v>
      </c>
      <c r="O742">
        <v>83.011920000000003</v>
      </c>
      <c r="P742">
        <v>37.9</v>
      </c>
      <c r="Q742">
        <v>34.656999999999996</v>
      </c>
    </row>
    <row r="743" spans="14:17" x14ac:dyDescent="0.25">
      <c r="N743">
        <v>17.67558</v>
      </c>
      <c r="O743">
        <v>83.011349999999993</v>
      </c>
      <c r="P743">
        <v>36.799999999999997</v>
      </c>
      <c r="Q743">
        <v>34.716999999999999</v>
      </c>
    </row>
    <row r="744" spans="14:17" x14ac:dyDescent="0.25">
      <c r="N744">
        <v>17.675509999999999</v>
      </c>
      <c r="O744">
        <v>83.010639999999995</v>
      </c>
      <c r="P744">
        <v>35.299999999999997</v>
      </c>
      <c r="Q744">
        <v>34.792999999999999</v>
      </c>
    </row>
    <row r="745" spans="14:17" x14ac:dyDescent="0.25">
      <c r="N745">
        <v>17.6753</v>
      </c>
      <c r="O745">
        <v>83.008430000000004</v>
      </c>
      <c r="P745">
        <v>38.6</v>
      </c>
      <c r="Q745">
        <v>35.029000000000003</v>
      </c>
    </row>
    <row r="746" spans="14:17" x14ac:dyDescent="0.25">
      <c r="N746">
        <v>17.675080000000001</v>
      </c>
      <c r="O746">
        <v>83.006339999999994</v>
      </c>
      <c r="P746">
        <v>35.1</v>
      </c>
      <c r="Q746">
        <v>35.252000000000002</v>
      </c>
    </row>
    <row r="747" spans="14:17" x14ac:dyDescent="0.25">
      <c r="N747">
        <v>17.67483</v>
      </c>
      <c r="O747">
        <v>83.003550000000004</v>
      </c>
      <c r="P747">
        <v>30.3</v>
      </c>
      <c r="Q747">
        <v>35.548999999999999</v>
      </c>
    </row>
    <row r="748" spans="14:17" x14ac:dyDescent="0.25">
      <c r="N748">
        <v>17.674669999999999</v>
      </c>
      <c r="O748">
        <v>83.001930000000002</v>
      </c>
      <c r="P748">
        <v>30.9</v>
      </c>
      <c r="Q748">
        <v>35.722000000000001</v>
      </c>
    </row>
    <row r="749" spans="14:17" x14ac:dyDescent="0.25">
      <c r="N749">
        <v>17.67456</v>
      </c>
      <c r="O749">
        <v>83.000979999999998</v>
      </c>
      <c r="P749">
        <v>30</v>
      </c>
      <c r="Q749">
        <v>35.823</v>
      </c>
    </row>
    <row r="750" spans="14:17" x14ac:dyDescent="0.25">
      <c r="N750">
        <v>17.67454</v>
      </c>
      <c r="O750">
        <v>83.000839999999997</v>
      </c>
      <c r="P750">
        <v>29.9</v>
      </c>
      <c r="Q750">
        <v>35.838000000000001</v>
      </c>
    </row>
    <row r="751" spans="14:17" x14ac:dyDescent="0.25">
      <c r="N751">
        <v>17.674530000000001</v>
      </c>
      <c r="O751">
        <v>83.000780000000006</v>
      </c>
      <c r="P751">
        <v>29.8</v>
      </c>
      <c r="Q751">
        <v>35.844999999999999</v>
      </c>
    </row>
    <row r="752" spans="14:17" x14ac:dyDescent="0.25">
      <c r="N752">
        <v>17.674489999999999</v>
      </c>
      <c r="O752">
        <v>83.000500000000002</v>
      </c>
      <c r="P752">
        <v>29.3</v>
      </c>
      <c r="Q752">
        <v>35.875</v>
      </c>
    </row>
    <row r="753" spans="14:17" x14ac:dyDescent="0.25">
      <c r="N753">
        <v>17.674469999999999</v>
      </c>
      <c r="O753">
        <v>83.000360000000001</v>
      </c>
      <c r="P753">
        <v>29</v>
      </c>
      <c r="Q753">
        <v>35.89</v>
      </c>
    </row>
    <row r="754" spans="14:17" x14ac:dyDescent="0.25">
      <c r="N754">
        <v>17.674469999999999</v>
      </c>
      <c r="O754">
        <v>83.000029999999995</v>
      </c>
      <c r="P754">
        <v>29.1</v>
      </c>
      <c r="Q754">
        <v>35.924999999999997</v>
      </c>
    </row>
    <row r="755" spans="14:17" x14ac:dyDescent="0.25">
      <c r="N755">
        <v>17.674499999999998</v>
      </c>
      <c r="O755">
        <v>82.999549999999999</v>
      </c>
      <c r="P755">
        <v>29.6</v>
      </c>
      <c r="Q755">
        <v>35.975999999999999</v>
      </c>
    </row>
    <row r="756" spans="14:17" x14ac:dyDescent="0.25">
      <c r="N756">
        <v>17.67455</v>
      </c>
      <c r="O756">
        <v>82.999219999999994</v>
      </c>
      <c r="P756">
        <v>30.3</v>
      </c>
      <c r="Q756">
        <v>36.011000000000003</v>
      </c>
    </row>
    <row r="757" spans="14:17" x14ac:dyDescent="0.25">
      <c r="N757">
        <v>17.674589999999998</v>
      </c>
      <c r="O757">
        <v>82.998980000000003</v>
      </c>
      <c r="P757">
        <v>30.9</v>
      </c>
      <c r="Q757">
        <v>36.036999999999999</v>
      </c>
    </row>
    <row r="758" spans="14:17" x14ac:dyDescent="0.25">
      <c r="N758">
        <v>17.67464</v>
      </c>
      <c r="O758">
        <v>82.998720000000006</v>
      </c>
      <c r="P758">
        <v>31.3</v>
      </c>
      <c r="Q758">
        <v>36.064999999999998</v>
      </c>
    </row>
    <row r="759" spans="14:17" x14ac:dyDescent="0.25">
      <c r="N759">
        <v>17.674679999999999</v>
      </c>
      <c r="O759">
        <v>82.998580000000004</v>
      </c>
      <c r="P759">
        <v>31.6</v>
      </c>
      <c r="Q759">
        <v>36.081000000000003</v>
      </c>
    </row>
    <row r="760" spans="14:17" x14ac:dyDescent="0.25">
      <c r="N760">
        <v>17.674779999999998</v>
      </c>
      <c r="O760">
        <v>82.998239999999996</v>
      </c>
      <c r="P760">
        <v>32.299999999999997</v>
      </c>
      <c r="Q760">
        <v>36.118000000000002</v>
      </c>
    </row>
    <row r="761" spans="14:17" x14ac:dyDescent="0.25">
      <c r="N761">
        <v>17.67492</v>
      </c>
      <c r="O761">
        <v>82.997860000000003</v>
      </c>
      <c r="P761">
        <v>32.299999999999997</v>
      </c>
      <c r="Q761">
        <v>36.161999999999999</v>
      </c>
    </row>
    <row r="762" spans="14:17" x14ac:dyDescent="0.25">
      <c r="N762">
        <v>17.674990000000001</v>
      </c>
      <c r="O762">
        <v>82.997690000000006</v>
      </c>
      <c r="P762">
        <v>32.1</v>
      </c>
      <c r="Q762">
        <v>36.180999999999997</v>
      </c>
    </row>
    <row r="763" spans="14:17" x14ac:dyDescent="0.25">
      <c r="N763">
        <v>17.67512</v>
      </c>
      <c r="O763">
        <v>82.997420000000005</v>
      </c>
      <c r="P763">
        <v>31.4</v>
      </c>
      <c r="Q763">
        <v>36.213000000000001</v>
      </c>
    </row>
    <row r="764" spans="14:17" x14ac:dyDescent="0.25">
      <c r="N764">
        <v>17.675219999999999</v>
      </c>
      <c r="O764">
        <v>82.997259999999997</v>
      </c>
      <c r="P764">
        <v>31.2</v>
      </c>
      <c r="Q764">
        <v>36.234000000000002</v>
      </c>
    </row>
    <row r="765" spans="14:17" x14ac:dyDescent="0.25">
      <c r="N765">
        <v>17.675329999999999</v>
      </c>
      <c r="O765">
        <v>82.997069999999994</v>
      </c>
      <c r="P765">
        <v>31.2</v>
      </c>
      <c r="Q765">
        <v>36.256999999999998</v>
      </c>
    </row>
    <row r="766" spans="14:17" x14ac:dyDescent="0.25">
      <c r="N766">
        <v>17.675619999999999</v>
      </c>
      <c r="O766">
        <v>82.996660000000006</v>
      </c>
      <c r="P766">
        <v>32.299999999999997</v>
      </c>
      <c r="Q766">
        <v>36.311</v>
      </c>
    </row>
    <row r="767" spans="14:17" x14ac:dyDescent="0.25">
      <c r="N767">
        <v>17.675699999999999</v>
      </c>
      <c r="O767">
        <v>82.996570000000006</v>
      </c>
      <c r="P767">
        <v>32.5</v>
      </c>
      <c r="Q767">
        <v>36.323999999999998</v>
      </c>
    </row>
    <row r="768" spans="14:17" x14ac:dyDescent="0.25">
      <c r="N768">
        <v>17.675789999999999</v>
      </c>
      <c r="O768">
        <v>82.996440000000007</v>
      </c>
      <c r="P768">
        <v>32.700000000000003</v>
      </c>
      <c r="Q768">
        <v>36.341000000000001</v>
      </c>
    </row>
    <row r="769" spans="14:17" x14ac:dyDescent="0.25">
      <c r="N769">
        <v>17.675920000000001</v>
      </c>
      <c r="O769">
        <v>82.996279999999999</v>
      </c>
      <c r="P769">
        <v>32.9</v>
      </c>
      <c r="Q769">
        <v>36.363999999999997</v>
      </c>
    </row>
    <row r="770" spans="14:17" x14ac:dyDescent="0.25">
      <c r="N770">
        <v>17.677109999999999</v>
      </c>
      <c r="O770">
        <v>82.994839999999996</v>
      </c>
      <c r="P770">
        <v>30.3</v>
      </c>
      <c r="Q770">
        <v>36.566000000000003</v>
      </c>
    </row>
    <row r="771" spans="14:17" x14ac:dyDescent="0.25">
      <c r="N771">
        <v>17.67886</v>
      </c>
      <c r="O771">
        <v>82.992580000000004</v>
      </c>
      <c r="P771">
        <v>30</v>
      </c>
      <c r="Q771">
        <v>36.875</v>
      </c>
    </row>
    <row r="772" spans="14:17" x14ac:dyDescent="0.25">
      <c r="N772">
        <v>17.680040000000002</v>
      </c>
      <c r="O772">
        <v>82.991100000000003</v>
      </c>
      <c r="P772">
        <v>31.4</v>
      </c>
      <c r="Q772">
        <v>37.08</v>
      </c>
    </row>
    <row r="773" spans="14:17" x14ac:dyDescent="0.25">
      <c r="N773">
        <v>17.680479999999999</v>
      </c>
      <c r="O773">
        <v>82.990549999999999</v>
      </c>
      <c r="P773">
        <v>31.5</v>
      </c>
      <c r="Q773">
        <v>37.155999999999999</v>
      </c>
    </row>
    <row r="774" spans="14:17" x14ac:dyDescent="0.25">
      <c r="N774">
        <v>17.68103</v>
      </c>
      <c r="O774">
        <v>82.989850000000004</v>
      </c>
      <c r="P774">
        <v>30</v>
      </c>
      <c r="Q774">
        <v>37.252000000000002</v>
      </c>
    </row>
    <row r="775" spans="14:17" x14ac:dyDescent="0.25">
      <c r="N775">
        <v>17.681660000000001</v>
      </c>
      <c r="O775">
        <v>82.989090000000004</v>
      </c>
      <c r="P775">
        <v>31</v>
      </c>
      <c r="Q775">
        <v>37.359000000000002</v>
      </c>
    </row>
    <row r="776" spans="14:17" x14ac:dyDescent="0.25">
      <c r="N776">
        <v>17.68271</v>
      </c>
      <c r="O776">
        <v>82.987719999999996</v>
      </c>
      <c r="P776">
        <v>27.8</v>
      </c>
      <c r="Q776">
        <v>37.545000000000002</v>
      </c>
    </row>
    <row r="777" spans="14:17" x14ac:dyDescent="0.25">
      <c r="N777">
        <v>17.683299999999999</v>
      </c>
      <c r="O777">
        <v>82.986959999999996</v>
      </c>
      <c r="P777">
        <v>29.6</v>
      </c>
      <c r="Q777">
        <v>37.649000000000001</v>
      </c>
    </row>
    <row r="778" spans="14:17" x14ac:dyDescent="0.25">
      <c r="N778">
        <v>17.683409999999999</v>
      </c>
      <c r="O778">
        <v>82.986810000000006</v>
      </c>
      <c r="P778">
        <v>30.3</v>
      </c>
      <c r="Q778">
        <v>37.668999999999997</v>
      </c>
    </row>
    <row r="779" spans="14:17" x14ac:dyDescent="0.25">
      <c r="N779">
        <v>17.683489999999999</v>
      </c>
      <c r="O779">
        <v>82.986680000000007</v>
      </c>
      <c r="P779">
        <v>30.8</v>
      </c>
      <c r="Q779">
        <v>37.686</v>
      </c>
    </row>
    <row r="780" spans="14:17" x14ac:dyDescent="0.25">
      <c r="N780">
        <v>17.683589999999999</v>
      </c>
      <c r="O780">
        <v>82.986400000000003</v>
      </c>
      <c r="P780">
        <v>31.3</v>
      </c>
      <c r="Q780">
        <v>37.716999999999999</v>
      </c>
    </row>
    <row r="781" spans="14:17" x14ac:dyDescent="0.25">
      <c r="N781">
        <v>17.683620000000001</v>
      </c>
      <c r="O781">
        <v>82.986289999999997</v>
      </c>
      <c r="P781">
        <v>31.5</v>
      </c>
      <c r="Q781">
        <v>37.729999999999997</v>
      </c>
    </row>
    <row r="782" spans="14:17" x14ac:dyDescent="0.25">
      <c r="N782">
        <v>17.68365</v>
      </c>
      <c r="O782">
        <v>82.986130000000003</v>
      </c>
      <c r="P782">
        <v>31.7</v>
      </c>
      <c r="Q782">
        <v>37.747</v>
      </c>
    </row>
    <row r="783" spans="14:17" x14ac:dyDescent="0.25">
      <c r="N783">
        <v>17.683679999999999</v>
      </c>
      <c r="O783">
        <v>82.985939999999999</v>
      </c>
      <c r="P783">
        <v>32</v>
      </c>
      <c r="Q783">
        <v>37.767000000000003</v>
      </c>
    </row>
    <row r="784" spans="14:17" x14ac:dyDescent="0.25">
      <c r="N784">
        <v>17.683679999999999</v>
      </c>
      <c r="O784">
        <v>82.985849999999999</v>
      </c>
      <c r="P784">
        <v>32.1</v>
      </c>
      <c r="Q784">
        <v>37.777000000000001</v>
      </c>
    </row>
    <row r="785" spans="14:17" x14ac:dyDescent="0.25">
      <c r="N785">
        <v>17.683679999999999</v>
      </c>
      <c r="O785">
        <v>82.985669999999999</v>
      </c>
      <c r="P785">
        <v>32.5</v>
      </c>
      <c r="Q785">
        <v>37.795999999999999</v>
      </c>
    </row>
    <row r="786" spans="14:17" x14ac:dyDescent="0.25">
      <c r="N786">
        <v>17.68366</v>
      </c>
      <c r="O786">
        <v>82.985500000000002</v>
      </c>
      <c r="P786">
        <v>32.799999999999997</v>
      </c>
      <c r="Q786">
        <v>37.814</v>
      </c>
    </row>
    <row r="787" spans="14:17" x14ac:dyDescent="0.25">
      <c r="N787">
        <v>17.68364</v>
      </c>
      <c r="O787">
        <v>82.985380000000006</v>
      </c>
      <c r="P787">
        <v>33</v>
      </c>
      <c r="Q787">
        <v>37.826999999999998</v>
      </c>
    </row>
    <row r="788" spans="14:17" x14ac:dyDescent="0.25">
      <c r="N788">
        <v>17.683589999999999</v>
      </c>
      <c r="O788">
        <v>82.985230000000001</v>
      </c>
      <c r="P788">
        <v>33.200000000000003</v>
      </c>
      <c r="Q788">
        <v>37.844000000000001</v>
      </c>
    </row>
    <row r="789" spans="14:17" x14ac:dyDescent="0.25">
      <c r="N789">
        <v>17.683540000000001</v>
      </c>
      <c r="O789">
        <v>82.985069999999993</v>
      </c>
      <c r="P789">
        <v>33.200000000000003</v>
      </c>
      <c r="Q789">
        <v>37.862000000000002</v>
      </c>
    </row>
    <row r="790" spans="14:17" x14ac:dyDescent="0.25">
      <c r="N790">
        <v>17.683489999999999</v>
      </c>
      <c r="O790">
        <v>82.984979999999993</v>
      </c>
      <c r="P790">
        <v>33.1</v>
      </c>
      <c r="Q790">
        <v>37.872999999999998</v>
      </c>
    </row>
    <row r="791" spans="14:17" x14ac:dyDescent="0.25">
      <c r="N791">
        <v>17.683450000000001</v>
      </c>
      <c r="O791">
        <v>82.984889999999993</v>
      </c>
      <c r="P791">
        <v>33</v>
      </c>
      <c r="Q791">
        <v>37.883000000000003</v>
      </c>
    </row>
    <row r="792" spans="14:17" x14ac:dyDescent="0.25">
      <c r="N792">
        <v>17.683389999999999</v>
      </c>
      <c r="O792">
        <v>82.984780000000001</v>
      </c>
      <c r="P792">
        <v>32.799999999999997</v>
      </c>
      <c r="Q792">
        <v>37.896999999999998</v>
      </c>
    </row>
    <row r="793" spans="14:17" x14ac:dyDescent="0.25">
      <c r="N793">
        <v>17.68329</v>
      </c>
      <c r="O793">
        <v>82.984639999999999</v>
      </c>
      <c r="P793">
        <v>32.5</v>
      </c>
      <c r="Q793">
        <v>37.914999999999999</v>
      </c>
    </row>
    <row r="794" spans="14:17" x14ac:dyDescent="0.25">
      <c r="N794">
        <v>17.683109999999999</v>
      </c>
      <c r="O794">
        <v>82.984380000000002</v>
      </c>
      <c r="P794">
        <v>32.1</v>
      </c>
      <c r="Q794">
        <v>37.948999999999998</v>
      </c>
    </row>
    <row r="795" spans="14:17" x14ac:dyDescent="0.25">
      <c r="N795">
        <v>17.683</v>
      </c>
      <c r="O795">
        <v>82.984219999999993</v>
      </c>
      <c r="P795">
        <v>32.299999999999997</v>
      </c>
      <c r="Q795">
        <v>37.97</v>
      </c>
    </row>
    <row r="796" spans="14:17" x14ac:dyDescent="0.25">
      <c r="N796">
        <v>17.682310000000001</v>
      </c>
      <c r="O796">
        <v>82.983310000000003</v>
      </c>
      <c r="P796">
        <v>32.4</v>
      </c>
      <c r="Q796">
        <v>38.094000000000001</v>
      </c>
    </row>
    <row r="797" spans="14:17" x14ac:dyDescent="0.25">
      <c r="N797">
        <v>17.681920000000002</v>
      </c>
      <c r="O797">
        <v>82.982770000000002</v>
      </c>
      <c r="P797">
        <v>32</v>
      </c>
      <c r="Q797">
        <v>38.165999999999997</v>
      </c>
    </row>
    <row r="798" spans="14:17" x14ac:dyDescent="0.25">
      <c r="N798">
        <v>17.681709999999999</v>
      </c>
      <c r="O798">
        <v>82.982470000000006</v>
      </c>
      <c r="P798">
        <v>32.1</v>
      </c>
      <c r="Q798">
        <v>38.204999999999998</v>
      </c>
    </row>
    <row r="799" spans="14:17" x14ac:dyDescent="0.25">
      <c r="N799">
        <v>17.68092</v>
      </c>
      <c r="O799">
        <v>82.981399999999994</v>
      </c>
      <c r="P799">
        <v>32.799999999999997</v>
      </c>
      <c r="Q799">
        <v>38.348999999999997</v>
      </c>
    </row>
    <row r="800" spans="14:17" x14ac:dyDescent="0.25">
      <c r="N800">
        <v>17.680109999999999</v>
      </c>
      <c r="O800">
        <v>82.980310000000003</v>
      </c>
      <c r="P800">
        <v>31.6</v>
      </c>
      <c r="Q800">
        <v>38.494999999999997</v>
      </c>
    </row>
    <row r="801" spans="14:17" x14ac:dyDescent="0.25">
      <c r="N801">
        <v>17.679929999999999</v>
      </c>
      <c r="O801">
        <v>82.980069999999998</v>
      </c>
      <c r="P801">
        <v>31.6</v>
      </c>
      <c r="Q801">
        <v>38.527999999999999</v>
      </c>
    </row>
    <row r="802" spans="14:17" x14ac:dyDescent="0.25">
      <c r="N802">
        <v>17.679320000000001</v>
      </c>
      <c r="O802">
        <v>82.979240000000004</v>
      </c>
      <c r="P802">
        <v>33</v>
      </c>
      <c r="Q802">
        <v>38.639000000000003</v>
      </c>
    </row>
    <row r="803" spans="14:17" x14ac:dyDescent="0.25">
      <c r="N803">
        <v>17.67841</v>
      </c>
      <c r="O803">
        <v>82.978110000000001</v>
      </c>
      <c r="P803">
        <v>33</v>
      </c>
      <c r="Q803">
        <v>38.795999999999999</v>
      </c>
    </row>
    <row r="804" spans="14:17" x14ac:dyDescent="0.25">
      <c r="N804">
        <v>17.677769999999999</v>
      </c>
      <c r="O804">
        <v>82.977289999999996</v>
      </c>
      <c r="P804">
        <v>30.1</v>
      </c>
      <c r="Q804">
        <v>38.908000000000001</v>
      </c>
    </row>
    <row r="805" spans="14:17" x14ac:dyDescent="0.25">
      <c r="N805">
        <v>17.676680000000001</v>
      </c>
      <c r="O805">
        <v>82.975800000000007</v>
      </c>
      <c r="P805">
        <v>27.3</v>
      </c>
      <c r="Q805">
        <v>39.106999999999999</v>
      </c>
    </row>
    <row r="806" spans="14:17" x14ac:dyDescent="0.25">
      <c r="N806">
        <v>17.675719999999998</v>
      </c>
      <c r="O806">
        <v>82.974310000000003</v>
      </c>
      <c r="P806">
        <v>28</v>
      </c>
      <c r="Q806">
        <v>39.298000000000002</v>
      </c>
    </row>
    <row r="807" spans="14:17" x14ac:dyDescent="0.25">
      <c r="N807">
        <v>17.674320000000002</v>
      </c>
      <c r="O807">
        <v>82.972120000000004</v>
      </c>
      <c r="P807">
        <v>29.1</v>
      </c>
      <c r="Q807">
        <v>39.578000000000003</v>
      </c>
    </row>
    <row r="808" spans="14:17" x14ac:dyDescent="0.25">
      <c r="N808">
        <v>17.674009999999999</v>
      </c>
      <c r="O808">
        <v>82.971630000000005</v>
      </c>
      <c r="P808">
        <v>29.7</v>
      </c>
      <c r="Q808">
        <v>39.64</v>
      </c>
    </row>
    <row r="809" spans="14:17" x14ac:dyDescent="0.25">
      <c r="N809">
        <v>17.673850000000002</v>
      </c>
      <c r="O809">
        <v>82.971410000000006</v>
      </c>
      <c r="P809">
        <v>29.7</v>
      </c>
      <c r="Q809">
        <v>39.67</v>
      </c>
    </row>
    <row r="810" spans="14:17" x14ac:dyDescent="0.25">
      <c r="N810">
        <v>17.673749999999998</v>
      </c>
      <c r="O810">
        <v>82.971249999999998</v>
      </c>
      <c r="P810">
        <v>29.3</v>
      </c>
      <c r="Q810">
        <v>39.69</v>
      </c>
    </row>
    <row r="811" spans="14:17" x14ac:dyDescent="0.25">
      <c r="N811">
        <v>17.673649999999999</v>
      </c>
      <c r="O811">
        <v>82.971130000000002</v>
      </c>
      <c r="P811">
        <v>28.9</v>
      </c>
      <c r="Q811">
        <v>39.707000000000001</v>
      </c>
    </row>
    <row r="812" spans="14:17" x14ac:dyDescent="0.25">
      <c r="N812">
        <v>17.673549999999999</v>
      </c>
      <c r="O812">
        <v>82.971000000000004</v>
      </c>
      <c r="P812">
        <v>28.5</v>
      </c>
      <c r="Q812">
        <v>39.725000000000001</v>
      </c>
    </row>
    <row r="813" spans="14:17" x14ac:dyDescent="0.25">
      <c r="N813">
        <v>17.673469999999998</v>
      </c>
      <c r="O813">
        <v>82.9709</v>
      </c>
      <c r="P813">
        <v>28.2</v>
      </c>
      <c r="Q813">
        <v>39.738</v>
      </c>
    </row>
    <row r="814" spans="14:17" x14ac:dyDescent="0.25">
      <c r="N814">
        <v>17.673369999999998</v>
      </c>
      <c r="O814">
        <v>82.970789999999994</v>
      </c>
      <c r="P814">
        <v>28</v>
      </c>
      <c r="Q814">
        <v>39.753999999999998</v>
      </c>
    </row>
    <row r="815" spans="14:17" x14ac:dyDescent="0.25">
      <c r="N815">
        <v>17.673279999999998</v>
      </c>
      <c r="O815">
        <v>82.970680000000002</v>
      </c>
      <c r="P815">
        <v>28.2</v>
      </c>
      <c r="Q815">
        <v>39.770000000000003</v>
      </c>
    </row>
    <row r="816" spans="14:17" x14ac:dyDescent="0.25">
      <c r="N816">
        <v>17.673179999999999</v>
      </c>
      <c r="O816">
        <v>82.970569999999995</v>
      </c>
      <c r="P816">
        <v>28.3</v>
      </c>
      <c r="Q816">
        <v>39.786000000000001</v>
      </c>
    </row>
    <row r="817" spans="14:17" x14ac:dyDescent="0.25">
      <c r="N817">
        <v>17.673079999999999</v>
      </c>
      <c r="O817">
        <v>82.970470000000006</v>
      </c>
      <c r="P817">
        <v>28.5</v>
      </c>
      <c r="Q817">
        <v>39.801000000000002</v>
      </c>
    </row>
    <row r="818" spans="14:17" x14ac:dyDescent="0.25">
      <c r="N818">
        <v>17.672969999999999</v>
      </c>
      <c r="O818">
        <v>82.970370000000003</v>
      </c>
      <c r="P818">
        <v>28.6</v>
      </c>
      <c r="Q818">
        <v>39.817999999999998</v>
      </c>
    </row>
    <row r="819" spans="14:17" x14ac:dyDescent="0.25">
      <c r="N819">
        <v>17.67287</v>
      </c>
      <c r="O819">
        <v>82.970269999999999</v>
      </c>
      <c r="P819">
        <v>28.8</v>
      </c>
      <c r="Q819">
        <v>39.832999999999998</v>
      </c>
    </row>
    <row r="820" spans="14:17" x14ac:dyDescent="0.25">
      <c r="N820">
        <v>17.672750000000001</v>
      </c>
      <c r="O820">
        <v>82.970160000000007</v>
      </c>
      <c r="P820">
        <v>28.8</v>
      </c>
      <c r="Q820">
        <v>39.850999999999999</v>
      </c>
    </row>
    <row r="821" spans="14:17" x14ac:dyDescent="0.25">
      <c r="N821">
        <v>17.672619999999998</v>
      </c>
      <c r="O821">
        <v>82.970050000000001</v>
      </c>
      <c r="P821">
        <v>28.6</v>
      </c>
      <c r="Q821">
        <v>39.869</v>
      </c>
    </row>
    <row r="822" spans="14:17" x14ac:dyDescent="0.25">
      <c r="N822">
        <v>17.672509999999999</v>
      </c>
      <c r="O822">
        <v>82.96996</v>
      </c>
      <c r="P822">
        <v>28.5</v>
      </c>
      <c r="Q822">
        <v>39.884999999999998</v>
      </c>
    </row>
    <row r="823" spans="14:17" x14ac:dyDescent="0.25">
      <c r="N823">
        <v>17.672370000000001</v>
      </c>
      <c r="O823">
        <v>82.969859999999997</v>
      </c>
      <c r="P823">
        <v>28.3</v>
      </c>
      <c r="Q823">
        <v>39.904000000000003</v>
      </c>
    </row>
    <row r="824" spans="14:17" x14ac:dyDescent="0.25">
      <c r="N824">
        <v>17.672260000000001</v>
      </c>
      <c r="O824">
        <v>82.969769999999997</v>
      </c>
      <c r="P824">
        <v>28.1</v>
      </c>
      <c r="Q824">
        <v>39.918999999999997</v>
      </c>
    </row>
    <row r="825" spans="14:17" x14ac:dyDescent="0.25">
      <c r="N825">
        <v>17.672129999999999</v>
      </c>
      <c r="O825">
        <v>82.969669999999994</v>
      </c>
      <c r="P825">
        <v>28.1</v>
      </c>
      <c r="Q825">
        <v>39.936999999999998</v>
      </c>
    </row>
    <row r="826" spans="14:17" x14ac:dyDescent="0.25">
      <c r="N826">
        <v>17.67202</v>
      </c>
      <c r="O826">
        <v>82.969589999999997</v>
      </c>
      <c r="P826">
        <v>28.3</v>
      </c>
      <c r="Q826">
        <v>39.951999999999998</v>
      </c>
    </row>
    <row r="827" spans="14:17" x14ac:dyDescent="0.25">
      <c r="N827">
        <v>17.671880000000002</v>
      </c>
      <c r="O827">
        <v>82.969489999999993</v>
      </c>
      <c r="P827">
        <v>28.5</v>
      </c>
      <c r="Q827">
        <v>39.970999999999997</v>
      </c>
    </row>
    <row r="828" spans="14:17" x14ac:dyDescent="0.25">
      <c r="N828">
        <v>17.67173</v>
      </c>
      <c r="O828">
        <v>82.969369999999998</v>
      </c>
      <c r="P828">
        <v>28.6</v>
      </c>
      <c r="Q828">
        <v>39.991999999999997</v>
      </c>
    </row>
    <row r="829" spans="14:17" x14ac:dyDescent="0.25">
      <c r="N829">
        <v>17.671669999999999</v>
      </c>
      <c r="O829">
        <v>82.969329999999999</v>
      </c>
      <c r="P829">
        <v>28.6</v>
      </c>
      <c r="Q829">
        <v>40</v>
      </c>
    </row>
    <row r="830" spans="14:17" x14ac:dyDescent="0.25">
      <c r="N830">
        <v>17.671610000000001</v>
      </c>
      <c r="O830">
        <v>82.969290000000001</v>
      </c>
      <c r="P830">
        <v>28.7</v>
      </c>
      <c r="Q830">
        <v>40.008000000000003</v>
      </c>
    </row>
    <row r="831" spans="14:17" x14ac:dyDescent="0.25">
      <c r="N831">
        <v>17.671479999999999</v>
      </c>
      <c r="O831">
        <v>82.969189999999998</v>
      </c>
      <c r="P831">
        <v>28.7</v>
      </c>
      <c r="Q831">
        <v>40.026000000000003</v>
      </c>
    </row>
    <row r="832" spans="14:17" x14ac:dyDescent="0.25">
      <c r="N832">
        <v>17.671140000000001</v>
      </c>
      <c r="O832">
        <v>82.968919999999997</v>
      </c>
      <c r="P832">
        <v>29.1</v>
      </c>
      <c r="Q832">
        <v>40.073</v>
      </c>
    </row>
    <row r="833" spans="14:17" x14ac:dyDescent="0.25">
      <c r="N833">
        <v>17.671019999999999</v>
      </c>
      <c r="O833">
        <v>82.968829999999997</v>
      </c>
      <c r="P833">
        <v>29.4</v>
      </c>
      <c r="Q833">
        <v>40.090000000000003</v>
      </c>
    </row>
    <row r="834" spans="14:17" x14ac:dyDescent="0.25">
      <c r="N834">
        <v>17.670919999999999</v>
      </c>
      <c r="O834">
        <v>82.968729999999994</v>
      </c>
      <c r="P834">
        <v>29.7</v>
      </c>
      <c r="Q834">
        <v>40.104999999999997</v>
      </c>
    </row>
    <row r="835" spans="14:17" x14ac:dyDescent="0.25">
      <c r="N835">
        <v>17.67089</v>
      </c>
      <c r="O835">
        <v>82.968699999999998</v>
      </c>
      <c r="P835">
        <v>29.7</v>
      </c>
      <c r="Q835">
        <v>40.11</v>
      </c>
    </row>
    <row r="836" spans="14:17" x14ac:dyDescent="0.25">
      <c r="N836">
        <v>17.670750000000002</v>
      </c>
      <c r="O836">
        <v>82.96857</v>
      </c>
      <c r="P836">
        <v>29.6</v>
      </c>
      <c r="Q836">
        <v>40.130000000000003</v>
      </c>
    </row>
    <row r="837" spans="14:17" x14ac:dyDescent="0.25">
      <c r="N837">
        <v>17.670660000000002</v>
      </c>
      <c r="O837">
        <v>82.96848</v>
      </c>
      <c r="P837">
        <v>29.5</v>
      </c>
      <c r="Q837">
        <v>40.143999999999998</v>
      </c>
    </row>
    <row r="838" spans="14:17" x14ac:dyDescent="0.25">
      <c r="N838">
        <v>17.670590000000001</v>
      </c>
      <c r="O838">
        <v>82.968389999999999</v>
      </c>
      <c r="P838">
        <v>29.5</v>
      </c>
      <c r="Q838">
        <v>40.155999999999999</v>
      </c>
    </row>
    <row r="839" spans="14:17" x14ac:dyDescent="0.25">
      <c r="N839">
        <v>17.670580000000001</v>
      </c>
      <c r="O839">
        <v>82.968379999999996</v>
      </c>
      <c r="P839">
        <v>29.5</v>
      </c>
      <c r="Q839">
        <v>40.158000000000001</v>
      </c>
    </row>
    <row r="840" spans="14:17" x14ac:dyDescent="0.25">
      <c r="N840">
        <v>17.67051</v>
      </c>
      <c r="O840">
        <v>82.968299999999999</v>
      </c>
      <c r="P840">
        <v>29.4</v>
      </c>
      <c r="Q840">
        <v>40.17</v>
      </c>
    </row>
    <row r="841" spans="14:17" x14ac:dyDescent="0.25">
      <c r="N841">
        <v>17.67043</v>
      </c>
      <c r="O841">
        <v>82.968180000000004</v>
      </c>
      <c r="P841">
        <v>29.4</v>
      </c>
      <c r="Q841">
        <v>40.185000000000002</v>
      </c>
    </row>
    <row r="842" spans="14:17" x14ac:dyDescent="0.25">
      <c r="N842">
        <v>17.67032</v>
      </c>
      <c r="O842">
        <v>82.968040000000002</v>
      </c>
      <c r="P842">
        <v>29.4</v>
      </c>
      <c r="Q842">
        <v>40.204000000000001</v>
      </c>
    </row>
    <row r="843" spans="14:17" x14ac:dyDescent="0.25">
      <c r="N843">
        <v>17.670280000000002</v>
      </c>
      <c r="O843">
        <v>82.967960000000005</v>
      </c>
      <c r="P843">
        <v>29.5</v>
      </c>
      <c r="Q843">
        <v>40.213999999999999</v>
      </c>
    </row>
    <row r="844" spans="14:17" x14ac:dyDescent="0.25">
      <c r="N844">
        <v>17.670169999999999</v>
      </c>
      <c r="O844">
        <v>82.96781</v>
      </c>
      <c r="P844">
        <v>29.5</v>
      </c>
      <c r="Q844">
        <v>40.234000000000002</v>
      </c>
    </row>
    <row r="845" spans="14:17" x14ac:dyDescent="0.25">
      <c r="N845">
        <v>17.669930000000001</v>
      </c>
      <c r="O845">
        <v>82.967460000000003</v>
      </c>
      <c r="P845">
        <v>29.4</v>
      </c>
      <c r="Q845">
        <v>40.28</v>
      </c>
    </row>
    <row r="846" spans="14:17" x14ac:dyDescent="0.25">
      <c r="N846">
        <v>17.669720000000002</v>
      </c>
      <c r="O846">
        <v>82.967140000000001</v>
      </c>
      <c r="P846">
        <v>29.9</v>
      </c>
      <c r="Q846">
        <v>40.320999999999998</v>
      </c>
    </row>
    <row r="847" spans="14:17" x14ac:dyDescent="0.25">
      <c r="N847">
        <v>17.669160000000002</v>
      </c>
      <c r="O847">
        <v>82.966250000000002</v>
      </c>
      <c r="P847">
        <v>32</v>
      </c>
      <c r="Q847">
        <v>40.433999999999997</v>
      </c>
    </row>
    <row r="848" spans="14:17" x14ac:dyDescent="0.25">
      <c r="N848">
        <v>17.669129999999999</v>
      </c>
      <c r="O848">
        <v>82.966179999999994</v>
      </c>
      <c r="P848">
        <v>32.1</v>
      </c>
      <c r="Q848">
        <v>40.442</v>
      </c>
    </row>
    <row r="849" spans="14:17" x14ac:dyDescent="0.25">
      <c r="N849">
        <v>17.669060000000002</v>
      </c>
      <c r="O849">
        <v>82.96602</v>
      </c>
      <c r="P849">
        <v>32.4</v>
      </c>
      <c r="Q849">
        <v>40.460999999999999</v>
      </c>
    </row>
    <row r="850" spans="14:17" x14ac:dyDescent="0.25">
      <c r="N850">
        <v>17.66893</v>
      </c>
      <c r="O850">
        <v>82.965720000000005</v>
      </c>
      <c r="P850">
        <v>32.6</v>
      </c>
      <c r="Q850">
        <v>40.496000000000002</v>
      </c>
    </row>
    <row r="851" spans="14:17" x14ac:dyDescent="0.25">
      <c r="N851">
        <v>17.668880000000001</v>
      </c>
      <c r="O851">
        <v>82.965540000000004</v>
      </c>
      <c r="P851">
        <v>32.700000000000003</v>
      </c>
      <c r="Q851">
        <v>40.515999999999998</v>
      </c>
    </row>
    <row r="852" spans="14:17" x14ac:dyDescent="0.25">
      <c r="N852">
        <v>17.66882</v>
      </c>
      <c r="O852">
        <v>82.965339999999998</v>
      </c>
      <c r="P852">
        <v>33</v>
      </c>
      <c r="Q852">
        <v>40.537999999999997</v>
      </c>
    </row>
    <row r="853" spans="14:17" x14ac:dyDescent="0.25">
      <c r="N853">
        <v>17.66873</v>
      </c>
      <c r="O853">
        <v>82.965000000000003</v>
      </c>
      <c r="P853">
        <v>33.5</v>
      </c>
      <c r="Q853">
        <v>40.575000000000003</v>
      </c>
    </row>
    <row r="854" spans="14:17" x14ac:dyDescent="0.25">
      <c r="N854">
        <v>17.668620000000001</v>
      </c>
      <c r="O854">
        <v>82.96454</v>
      </c>
      <c r="P854">
        <v>34.200000000000003</v>
      </c>
      <c r="Q854">
        <v>40.625999999999998</v>
      </c>
    </row>
    <row r="855" spans="14:17" x14ac:dyDescent="0.25">
      <c r="N855">
        <v>17.668520000000001</v>
      </c>
      <c r="O855">
        <v>82.964150000000004</v>
      </c>
      <c r="P855">
        <v>35.200000000000003</v>
      </c>
      <c r="Q855">
        <v>40.668999999999997</v>
      </c>
    </row>
    <row r="856" spans="14:17" x14ac:dyDescent="0.25">
      <c r="N856">
        <v>17.668089999999999</v>
      </c>
      <c r="O856">
        <v>82.962500000000006</v>
      </c>
      <c r="P856">
        <v>35.9</v>
      </c>
      <c r="Q856">
        <v>40.85</v>
      </c>
    </row>
    <row r="857" spans="14:17" x14ac:dyDescent="0.25">
      <c r="N857">
        <v>17.6678</v>
      </c>
      <c r="O857">
        <v>82.961410000000001</v>
      </c>
      <c r="P857">
        <v>34.6</v>
      </c>
      <c r="Q857">
        <v>40.97</v>
      </c>
    </row>
    <row r="858" spans="14:17" x14ac:dyDescent="0.25">
      <c r="N858">
        <v>17.667359999999999</v>
      </c>
      <c r="O858">
        <v>82.959639999999993</v>
      </c>
      <c r="P858">
        <v>32.299999999999997</v>
      </c>
      <c r="Q858">
        <v>41.164000000000001</v>
      </c>
    </row>
    <row r="859" spans="14:17" x14ac:dyDescent="0.25">
      <c r="N859">
        <v>17.667310000000001</v>
      </c>
      <c r="O859">
        <v>82.959419999999994</v>
      </c>
      <c r="P859">
        <v>31.4</v>
      </c>
      <c r="Q859">
        <v>41.188000000000002</v>
      </c>
    </row>
    <row r="860" spans="14:17" x14ac:dyDescent="0.25">
      <c r="N860">
        <v>17.66696</v>
      </c>
      <c r="O860">
        <v>82.957909999999998</v>
      </c>
      <c r="P860">
        <v>30.5</v>
      </c>
      <c r="Q860">
        <v>41.353000000000002</v>
      </c>
    </row>
    <row r="861" spans="14:17" x14ac:dyDescent="0.25">
      <c r="N861">
        <v>17.666740000000001</v>
      </c>
      <c r="O861">
        <v>82.95684</v>
      </c>
      <c r="P861">
        <v>29.3</v>
      </c>
      <c r="Q861">
        <v>41.469000000000001</v>
      </c>
    </row>
    <row r="862" spans="14:17" x14ac:dyDescent="0.25">
      <c r="N862">
        <v>17.66666</v>
      </c>
      <c r="O862">
        <v>82.956379999999996</v>
      </c>
      <c r="P862">
        <v>28</v>
      </c>
      <c r="Q862">
        <v>41.518999999999998</v>
      </c>
    </row>
    <row r="863" spans="14:17" x14ac:dyDescent="0.25">
      <c r="N863">
        <v>17.66639</v>
      </c>
      <c r="O863">
        <v>82.955129999999997</v>
      </c>
      <c r="P863">
        <v>29.4</v>
      </c>
      <c r="Q863">
        <v>41.655000000000001</v>
      </c>
    </row>
    <row r="864" spans="14:17" x14ac:dyDescent="0.25">
      <c r="N864">
        <v>17.66619</v>
      </c>
      <c r="O864">
        <v>82.9542</v>
      </c>
      <c r="P864">
        <v>30.3</v>
      </c>
      <c r="Q864">
        <v>41.756</v>
      </c>
    </row>
    <row r="865" spans="14:17" x14ac:dyDescent="0.25">
      <c r="N865">
        <v>17.66583</v>
      </c>
      <c r="O865">
        <v>82.952430000000007</v>
      </c>
      <c r="P865">
        <v>33.700000000000003</v>
      </c>
      <c r="Q865">
        <v>41.948</v>
      </c>
    </row>
    <row r="866" spans="14:17" x14ac:dyDescent="0.25">
      <c r="N866">
        <v>17.665489999999998</v>
      </c>
      <c r="O866">
        <v>82.950689999999994</v>
      </c>
      <c r="P866">
        <v>36.200000000000003</v>
      </c>
      <c r="Q866">
        <v>42.136000000000003</v>
      </c>
    </row>
    <row r="867" spans="14:17" x14ac:dyDescent="0.25">
      <c r="N867">
        <v>17.665289999999999</v>
      </c>
      <c r="O867">
        <v>82.949680000000001</v>
      </c>
      <c r="P867">
        <v>35.299999999999997</v>
      </c>
      <c r="Q867">
        <v>42.244999999999997</v>
      </c>
    </row>
    <row r="868" spans="14:17" x14ac:dyDescent="0.25">
      <c r="N868">
        <v>17.66526</v>
      </c>
      <c r="O868">
        <v>82.949479999999994</v>
      </c>
      <c r="P868">
        <v>34.6</v>
      </c>
      <c r="Q868">
        <v>42.267000000000003</v>
      </c>
    </row>
    <row r="869" spans="14:17" x14ac:dyDescent="0.25">
      <c r="N869">
        <v>17.665050000000001</v>
      </c>
      <c r="O869">
        <v>82.948250000000002</v>
      </c>
      <c r="P869">
        <v>32.299999999999997</v>
      </c>
      <c r="Q869">
        <v>42.399000000000001</v>
      </c>
    </row>
    <row r="870" spans="14:17" x14ac:dyDescent="0.25">
      <c r="N870">
        <v>17.664960000000001</v>
      </c>
      <c r="O870">
        <v>82.947710000000001</v>
      </c>
      <c r="P870">
        <v>31.6</v>
      </c>
      <c r="Q870">
        <v>42.457999999999998</v>
      </c>
    </row>
    <row r="871" spans="14:17" x14ac:dyDescent="0.25">
      <c r="N871">
        <v>17.664840000000002</v>
      </c>
      <c r="O871">
        <v>82.94717</v>
      </c>
      <c r="P871">
        <v>31.9</v>
      </c>
      <c r="Q871">
        <v>42.515999999999998</v>
      </c>
    </row>
    <row r="872" spans="14:17" x14ac:dyDescent="0.25">
      <c r="N872">
        <v>17.664809999999999</v>
      </c>
      <c r="O872">
        <v>82.947050000000004</v>
      </c>
      <c r="P872">
        <v>32.200000000000003</v>
      </c>
      <c r="Q872">
        <v>42.53</v>
      </c>
    </row>
    <row r="873" spans="14:17" x14ac:dyDescent="0.25">
      <c r="N873">
        <v>17.66478</v>
      </c>
      <c r="O873">
        <v>82.946950000000001</v>
      </c>
      <c r="P873">
        <v>32.5</v>
      </c>
      <c r="Q873">
        <v>42.540999999999997</v>
      </c>
    </row>
    <row r="874" spans="14:17" x14ac:dyDescent="0.25">
      <c r="N874">
        <v>17.664739999999998</v>
      </c>
      <c r="O874">
        <v>82.946839999999995</v>
      </c>
      <c r="P874">
        <v>32.9</v>
      </c>
      <c r="Q874">
        <v>42.552999999999997</v>
      </c>
    </row>
    <row r="875" spans="14:17" x14ac:dyDescent="0.25">
      <c r="N875">
        <v>17.6647</v>
      </c>
      <c r="O875">
        <v>82.946709999999996</v>
      </c>
      <c r="P875">
        <v>33.4</v>
      </c>
      <c r="Q875">
        <v>42.567999999999998</v>
      </c>
    </row>
    <row r="876" spans="14:17" x14ac:dyDescent="0.25">
      <c r="N876">
        <v>17.664650000000002</v>
      </c>
      <c r="O876">
        <v>82.946600000000004</v>
      </c>
      <c r="P876">
        <v>33.799999999999997</v>
      </c>
      <c r="Q876">
        <v>42.581000000000003</v>
      </c>
    </row>
    <row r="877" spans="14:17" x14ac:dyDescent="0.25">
      <c r="N877">
        <v>17.6646</v>
      </c>
      <c r="O877">
        <v>82.946479999999994</v>
      </c>
      <c r="P877">
        <v>34.299999999999997</v>
      </c>
      <c r="Q877">
        <v>42.594000000000001</v>
      </c>
    </row>
    <row r="878" spans="14:17" x14ac:dyDescent="0.25">
      <c r="N878">
        <v>17.664560000000002</v>
      </c>
      <c r="O878">
        <v>82.946380000000005</v>
      </c>
      <c r="P878">
        <v>34.700000000000003</v>
      </c>
      <c r="Q878">
        <v>42.606000000000002</v>
      </c>
    </row>
    <row r="879" spans="14:17" x14ac:dyDescent="0.25">
      <c r="N879">
        <v>17.66451</v>
      </c>
      <c r="O879">
        <v>82.946280000000002</v>
      </c>
      <c r="P879">
        <v>35</v>
      </c>
      <c r="Q879">
        <v>42.618000000000002</v>
      </c>
    </row>
    <row r="880" spans="14:17" x14ac:dyDescent="0.25">
      <c r="N880">
        <v>17.664480000000001</v>
      </c>
      <c r="O880">
        <v>82.946209999999994</v>
      </c>
      <c r="P880">
        <v>35.299999999999997</v>
      </c>
      <c r="Q880">
        <v>42.625999999999998</v>
      </c>
    </row>
    <row r="881" spans="14:17" x14ac:dyDescent="0.25">
      <c r="N881">
        <v>17.664439999999999</v>
      </c>
      <c r="O881">
        <v>82.946129999999997</v>
      </c>
      <c r="P881">
        <v>35.6</v>
      </c>
      <c r="Q881">
        <v>42.636000000000003</v>
      </c>
    </row>
    <row r="882" spans="14:17" x14ac:dyDescent="0.25">
      <c r="N882">
        <v>17.664400000000001</v>
      </c>
      <c r="O882">
        <v>82.946060000000003</v>
      </c>
      <c r="P882">
        <v>35.700000000000003</v>
      </c>
      <c r="Q882">
        <v>42.643999999999998</v>
      </c>
    </row>
    <row r="883" spans="14:17" x14ac:dyDescent="0.25">
      <c r="N883">
        <v>17.664359999999999</v>
      </c>
      <c r="O883">
        <v>82.945999999999998</v>
      </c>
      <c r="P883">
        <v>35.700000000000003</v>
      </c>
      <c r="Q883">
        <v>42.652000000000001</v>
      </c>
    </row>
    <row r="884" spans="14:17" x14ac:dyDescent="0.25">
      <c r="N884">
        <v>17.664300000000001</v>
      </c>
      <c r="O884">
        <v>82.945909999999998</v>
      </c>
      <c r="P884">
        <v>35.799999999999997</v>
      </c>
      <c r="Q884">
        <v>42.664000000000001</v>
      </c>
    </row>
    <row r="885" spans="14:17" x14ac:dyDescent="0.25">
      <c r="N885">
        <v>17.664239999999999</v>
      </c>
      <c r="O885">
        <v>82.945809999999994</v>
      </c>
      <c r="P885">
        <v>35.799999999999997</v>
      </c>
      <c r="Q885">
        <v>42.676000000000002</v>
      </c>
    </row>
    <row r="886" spans="14:17" x14ac:dyDescent="0.25">
      <c r="N886">
        <v>17.664190000000001</v>
      </c>
      <c r="O886">
        <v>82.945719999999994</v>
      </c>
      <c r="P886">
        <v>35.9</v>
      </c>
      <c r="Q886">
        <v>42.686999999999998</v>
      </c>
    </row>
    <row r="887" spans="14:17" x14ac:dyDescent="0.25">
      <c r="N887">
        <v>17.66413</v>
      </c>
      <c r="O887">
        <v>82.945629999999994</v>
      </c>
      <c r="P887">
        <v>35.9</v>
      </c>
      <c r="Q887">
        <v>42.698999999999998</v>
      </c>
    </row>
    <row r="888" spans="14:17" x14ac:dyDescent="0.25">
      <c r="N888">
        <v>17.664059999999999</v>
      </c>
      <c r="O888">
        <v>82.945549999999997</v>
      </c>
      <c r="P888">
        <v>35.9</v>
      </c>
      <c r="Q888">
        <v>42.710999999999999</v>
      </c>
    </row>
    <row r="889" spans="14:17" x14ac:dyDescent="0.25">
      <c r="N889">
        <v>17.664000000000001</v>
      </c>
      <c r="O889">
        <v>82.945459999999997</v>
      </c>
      <c r="P889">
        <v>36</v>
      </c>
      <c r="Q889">
        <v>42.722000000000001</v>
      </c>
    </row>
    <row r="890" spans="14:17" x14ac:dyDescent="0.25">
      <c r="N890">
        <v>17.66395</v>
      </c>
      <c r="O890">
        <v>82.945390000000003</v>
      </c>
      <c r="P890">
        <v>36</v>
      </c>
      <c r="Q890">
        <v>42.731000000000002</v>
      </c>
    </row>
    <row r="891" spans="14:17" x14ac:dyDescent="0.25">
      <c r="N891">
        <v>17.663889999999999</v>
      </c>
      <c r="O891">
        <v>82.945319999999995</v>
      </c>
      <c r="P891">
        <v>35.9</v>
      </c>
      <c r="Q891">
        <v>42.741</v>
      </c>
    </row>
    <row r="892" spans="14:17" x14ac:dyDescent="0.25">
      <c r="N892">
        <v>17.663789999999999</v>
      </c>
      <c r="O892">
        <v>82.945179999999993</v>
      </c>
      <c r="P892">
        <v>35.799999999999997</v>
      </c>
      <c r="Q892">
        <v>42.76</v>
      </c>
    </row>
    <row r="893" spans="14:17" x14ac:dyDescent="0.25">
      <c r="N893">
        <v>17.663450000000001</v>
      </c>
      <c r="O893">
        <v>82.944749999999999</v>
      </c>
      <c r="P893">
        <v>35.299999999999997</v>
      </c>
      <c r="Q893">
        <v>42.819000000000003</v>
      </c>
    </row>
    <row r="894" spans="14:17" x14ac:dyDescent="0.25">
      <c r="N894">
        <v>17.662400000000002</v>
      </c>
      <c r="O894">
        <v>82.943380000000005</v>
      </c>
      <c r="P894">
        <v>35.6</v>
      </c>
      <c r="Q894">
        <v>43.006</v>
      </c>
    </row>
    <row r="895" spans="14:17" x14ac:dyDescent="0.25">
      <c r="N895">
        <v>17.66178</v>
      </c>
      <c r="O895">
        <v>82.942580000000007</v>
      </c>
      <c r="P895">
        <v>35.799999999999997</v>
      </c>
      <c r="Q895">
        <v>43.115000000000002</v>
      </c>
    </row>
    <row r="896" spans="14:17" x14ac:dyDescent="0.25">
      <c r="N896">
        <v>17.661449999999999</v>
      </c>
      <c r="O896">
        <v>82.942089999999993</v>
      </c>
      <c r="P896">
        <v>35.4</v>
      </c>
      <c r="Q896">
        <v>43.179000000000002</v>
      </c>
    </row>
    <row r="897" spans="14:17" x14ac:dyDescent="0.25">
      <c r="N897">
        <v>17.661239999999999</v>
      </c>
      <c r="O897">
        <v>82.941670000000002</v>
      </c>
      <c r="P897">
        <v>35</v>
      </c>
      <c r="Q897">
        <v>43.228999999999999</v>
      </c>
    </row>
    <row r="898" spans="14:17" x14ac:dyDescent="0.25">
      <c r="N898">
        <v>17.661100000000001</v>
      </c>
      <c r="O898">
        <v>82.941360000000003</v>
      </c>
      <c r="P898">
        <v>34.700000000000003</v>
      </c>
      <c r="Q898">
        <v>43.265000000000001</v>
      </c>
    </row>
    <row r="899" spans="14:17" x14ac:dyDescent="0.25">
      <c r="N899">
        <v>17.661049999999999</v>
      </c>
      <c r="O899">
        <v>82.941209999999998</v>
      </c>
      <c r="P899">
        <v>34.5</v>
      </c>
      <c r="Q899">
        <v>43.281999999999996</v>
      </c>
    </row>
    <row r="900" spans="14:17" x14ac:dyDescent="0.25">
      <c r="N900">
        <v>17.66094</v>
      </c>
      <c r="O900">
        <v>82.940910000000002</v>
      </c>
      <c r="P900">
        <v>34</v>
      </c>
      <c r="Q900">
        <v>43.316000000000003</v>
      </c>
    </row>
    <row r="901" spans="14:17" x14ac:dyDescent="0.25">
      <c r="N901">
        <v>17.660900000000002</v>
      </c>
      <c r="O901">
        <v>82.940790000000007</v>
      </c>
      <c r="P901">
        <v>33.799999999999997</v>
      </c>
      <c r="Q901">
        <v>43.33</v>
      </c>
    </row>
    <row r="902" spans="14:17" x14ac:dyDescent="0.25">
      <c r="N902">
        <v>17.660830000000001</v>
      </c>
      <c r="O902">
        <v>82.940550000000002</v>
      </c>
      <c r="P902">
        <v>33.4</v>
      </c>
      <c r="Q902">
        <v>43.356999999999999</v>
      </c>
    </row>
    <row r="903" spans="14:17" x14ac:dyDescent="0.25">
      <c r="N903">
        <v>17.660779999999999</v>
      </c>
      <c r="O903">
        <v>82.940380000000005</v>
      </c>
      <c r="P903">
        <v>33.6</v>
      </c>
      <c r="Q903">
        <v>43.375</v>
      </c>
    </row>
    <row r="904" spans="14:17" x14ac:dyDescent="0.25">
      <c r="N904">
        <v>17.660730000000001</v>
      </c>
      <c r="O904">
        <v>82.940240000000003</v>
      </c>
      <c r="P904">
        <v>33.6</v>
      </c>
      <c r="Q904">
        <v>43.390999999999998</v>
      </c>
    </row>
    <row r="905" spans="14:17" x14ac:dyDescent="0.25">
      <c r="N905">
        <v>17.660689999999999</v>
      </c>
      <c r="O905">
        <v>82.940089999999998</v>
      </c>
      <c r="P905">
        <v>33.700000000000003</v>
      </c>
      <c r="Q905">
        <v>43.408000000000001</v>
      </c>
    </row>
    <row r="906" spans="14:17" x14ac:dyDescent="0.25">
      <c r="N906">
        <v>17.660630000000001</v>
      </c>
      <c r="O906">
        <v>82.939940000000007</v>
      </c>
      <c r="P906">
        <v>33.6</v>
      </c>
      <c r="Q906">
        <v>43.424999999999997</v>
      </c>
    </row>
    <row r="907" spans="14:17" x14ac:dyDescent="0.25">
      <c r="N907">
        <v>17.660060000000001</v>
      </c>
      <c r="O907">
        <v>82.93817</v>
      </c>
      <c r="P907">
        <v>34.299999999999997</v>
      </c>
      <c r="Q907">
        <v>43.622999999999998</v>
      </c>
    </row>
    <row r="908" spans="14:17" x14ac:dyDescent="0.25">
      <c r="N908">
        <v>17.65982</v>
      </c>
      <c r="O908">
        <v>82.937479999999994</v>
      </c>
      <c r="P908">
        <v>34.5</v>
      </c>
      <c r="Q908">
        <v>43.701000000000001</v>
      </c>
    </row>
    <row r="909" spans="14:17" x14ac:dyDescent="0.25">
      <c r="N909">
        <v>17.659479999999999</v>
      </c>
      <c r="O909">
        <v>82.936419999999998</v>
      </c>
      <c r="P909">
        <v>35.1</v>
      </c>
      <c r="Q909">
        <v>43.82</v>
      </c>
    </row>
    <row r="910" spans="14:17" x14ac:dyDescent="0.25">
      <c r="N910">
        <v>17.65924</v>
      </c>
      <c r="O910">
        <v>82.935699999999997</v>
      </c>
      <c r="P910">
        <v>35.200000000000003</v>
      </c>
      <c r="Q910">
        <v>43.901000000000003</v>
      </c>
    </row>
    <row r="911" spans="14:17" x14ac:dyDescent="0.25">
      <c r="N911">
        <v>17.659189999999999</v>
      </c>
      <c r="O911">
        <v>82.935550000000006</v>
      </c>
      <c r="P911">
        <v>35.1</v>
      </c>
      <c r="Q911">
        <v>43.917999999999999</v>
      </c>
    </row>
    <row r="912" spans="14:17" x14ac:dyDescent="0.25">
      <c r="N912">
        <v>17.65915</v>
      </c>
      <c r="O912">
        <v>82.935419999999993</v>
      </c>
      <c r="P912">
        <v>35</v>
      </c>
      <c r="Q912">
        <v>43.932000000000002</v>
      </c>
    </row>
    <row r="913" spans="14:17" x14ac:dyDescent="0.25">
      <c r="N913">
        <v>17.659099999999999</v>
      </c>
      <c r="O913">
        <v>82.935299999999998</v>
      </c>
      <c r="P913">
        <v>34.9</v>
      </c>
      <c r="Q913">
        <v>43.945999999999998</v>
      </c>
    </row>
    <row r="914" spans="14:17" x14ac:dyDescent="0.25">
      <c r="N914">
        <v>17.65906</v>
      </c>
      <c r="O914">
        <v>82.935169999999999</v>
      </c>
      <c r="P914">
        <v>34.799999999999997</v>
      </c>
      <c r="Q914">
        <v>43.96</v>
      </c>
    </row>
    <row r="915" spans="14:17" x14ac:dyDescent="0.25">
      <c r="N915">
        <v>17.659030000000001</v>
      </c>
      <c r="O915">
        <v>82.935090000000002</v>
      </c>
      <c r="P915">
        <v>34.6</v>
      </c>
      <c r="Q915">
        <v>43.97</v>
      </c>
    </row>
    <row r="916" spans="14:17" x14ac:dyDescent="0.25">
      <c r="N916">
        <v>17.658999999999999</v>
      </c>
      <c r="O916">
        <v>82.935019999999994</v>
      </c>
      <c r="P916">
        <v>34.5</v>
      </c>
      <c r="Q916">
        <v>43.978000000000002</v>
      </c>
    </row>
    <row r="917" spans="14:17" x14ac:dyDescent="0.25">
      <c r="N917">
        <v>17.65898</v>
      </c>
      <c r="O917">
        <v>82.934979999999996</v>
      </c>
      <c r="P917">
        <v>34.4</v>
      </c>
      <c r="Q917">
        <v>43.981999999999999</v>
      </c>
    </row>
    <row r="918" spans="14:17" x14ac:dyDescent="0.25">
      <c r="N918">
        <v>17.65897</v>
      </c>
      <c r="O918">
        <v>82.934950000000001</v>
      </c>
      <c r="P918">
        <v>34.299999999999997</v>
      </c>
      <c r="Q918">
        <v>43.985999999999997</v>
      </c>
    </row>
    <row r="919" spans="14:17" x14ac:dyDescent="0.25">
      <c r="N919">
        <v>17.658940000000001</v>
      </c>
      <c r="O919">
        <v>82.934870000000004</v>
      </c>
      <c r="P919">
        <v>34.200000000000003</v>
      </c>
      <c r="Q919">
        <v>43.994999999999997</v>
      </c>
    </row>
    <row r="920" spans="14:17" x14ac:dyDescent="0.25">
      <c r="N920">
        <v>17.658899999999999</v>
      </c>
      <c r="O920">
        <v>82.934799999999996</v>
      </c>
      <c r="P920">
        <v>34</v>
      </c>
      <c r="Q920">
        <v>44.003999999999998</v>
      </c>
    </row>
    <row r="921" spans="14:17" x14ac:dyDescent="0.25">
      <c r="N921">
        <v>17.65887</v>
      </c>
      <c r="O921">
        <v>82.934740000000005</v>
      </c>
      <c r="P921">
        <v>33.9</v>
      </c>
      <c r="Q921">
        <v>44.011000000000003</v>
      </c>
    </row>
    <row r="922" spans="14:17" x14ac:dyDescent="0.25">
      <c r="N922">
        <v>17.658840000000001</v>
      </c>
      <c r="O922">
        <v>82.93468</v>
      </c>
      <c r="P922">
        <v>33.799999999999997</v>
      </c>
      <c r="Q922">
        <v>44.018000000000001</v>
      </c>
    </row>
    <row r="923" spans="14:17" x14ac:dyDescent="0.25">
      <c r="N923">
        <v>17.658840000000001</v>
      </c>
      <c r="O923">
        <v>82.934669999999997</v>
      </c>
      <c r="P923">
        <v>33.799999999999997</v>
      </c>
      <c r="Q923">
        <v>44.018999999999998</v>
      </c>
    </row>
    <row r="924" spans="14:17" x14ac:dyDescent="0.25">
      <c r="N924">
        <v>17.658809999999999</v>
      </c>
      <c r="O924">
        <v>82.934600000000003</v>
      </c>
      <c r="P924">
        <v>33.6</v>
      </c>
      <c r="Q924">
        <v>44.027000000000001</v>
      </c>
    </row>
    <row r="925" spans="14:17" x14ac:dyDescent="0.25">
      <c r="N925">
        <v>17.658760000000001</v>
      </c>
      <c r="O925">
        <v>82.934520000000006</v>
      </c>
      <c r="P925">
        <v>33.5</v>
      </c>
      <c r="Q925">
        <v>44.036999999999999</v>
      </c>
    </row>
    <row r="926" spans="14:17" x14ac:dyDescent="0.25">
      <c r="N926">
        <v>17.658719999999999</v>
      </c>
      <c r="O926">
        <v>82.934439999999995</v>
      </c>
      <c r="P926">
        <v>33.4</v>
      </c>
      <c r="Q926">
        <v>44.046999999999997</v>
      </c>
    </row>
    <row r="927" spans="14:17" x14ac:dyDescent="0.25">
      <c r="N927">
        <v>17.658670000000001</v>
      </c>
      <c r="O927">
        <v>82.934370000000001</v>
      </c>
      <c r="P927">
        <v>33.4</v>
      </c>
      <c r="Q927">
        <v>44.055999999999997</v>
      </c>
    </row>
    <row r="928" spans="14:17" x14ac:dyDescent="0.25">
      <c r="N928">
        <v>17.658629999999999</v>
      </c>
      <c r="O928">
        <v>82.934299999999993</v>
      </c>
      <c r="P928">
        <v>33.4</v>
      </c>
      <c r="Q928">
        <v>44.064999999999998</v>
      </c>
    </row>
    <row r="929" spans="14:17" x14ac:dyDescent="0.25">
      <c r="N929">
        <v>17.658580000000001</v>
      </c>
      <c r="O929">
        <v>82.934229999999999</v>
      </c>
      <c r="P929">
        <v>33.4</v>
      </c>
      <c r="Q929">
        <v>44.073999999999998</v>
      </c>
    </row>
    <row r="930" spans="14:17" x14ac:dyDescent="0.25">
      <c r="N930">
        <v>17.658529999999999</v>
      </c>
      <c r="O930">
        <v>82.934160000000006</v>
      </c>
      <c r="P930">
        <v>33.5</v>
      </c>
      <c r="Q930">
        <v>44.082999999999998</v>
      </c>
    </row>
    <row r="931" spans="14:17" x14ac:dyDescent="0.25">
      <c r="N931">
        <v>17.65849</v>
      </c>
      <c r="O931">
        <v>82.934089999999998</v>
      </c>
      <c r="P931">
        <v>33.5</v>
      </c>
      <c r="Q931">
        <v>44.091999999999999</v>
      </c>
    </row>
    <row r="932" spans="14:17" x14ac:dyDescent="0.25">
      <c r="N932">
        <v>17.658439999999999</v>
      </c>
      <c r="O932">
        <v>82.934020000000004</v>
      </c>
      <c r="P932">
        <v>33.6</v>
      </c>
      <c r="Q932">
        <v>44.100999999999999</v>
      </c>
    </row>
    <row r="933" spans="14:17" x14ac:dyDescent="0.25">
      <c r="N933">
        <v>17.658370000000001</v>
      </c>
      <c r="O933">
        <v>82.933920000000001</v>
      </c>
      <c r="P933">
        <v>33.9</v>
      </c>
      <c r="Q933">
        <v>44.115000000000002</v>
      </c>
    </row>
    <row r="934" spans="14:17" x14ac:dyDescent="0.25">
      <c r="N934">
        <v>17.658300000000001</v>
      </c>
      <c r="O934">
        <v>82.93383</v>
      </c>
      <c r="P934">
        <v>34.1</v>
      </c>
      <c r="Q934">
        <v>44.127000000000002</v>
      </c>
    </row>
    <row r="935" spans="14:17" x14ac:dyDescent="0.25">
      <c r="N935">
        <v>17.65823</v>
      </c>
      <c r="O935">
        <v>82.93374</v>
      </c>
      <c r="P935">
        <v>34.299999999999997</v>
      </c>
      <c r="Q935">
        <v>44.139000000000003</v>
      </c>
    </row>
    <row r="936" spans="14:17" x14ac:dyDescent="0.25">
      <c r="N936">
        <v>17.658159999999999</v>
      </c>
      <c r="O936">
        <v>82.933660000000003</v>
      </c>
      <c r="P936">
        <v>34.5</v>
      </c>
      <c r="Q936">
        <v>44.151000000000003</v>
      </c>
    </row>
    <row r="937" spans="14:17" x14ac:dyDescent="0.25">
      <c r="N937">
        <v>17.65794</v>
      </c>
      <c r="O937">
        <v>82.93338</v>
      </c>
      <c r="P937">
        <v>35.299999999999997</v>
      </c>
      <c r="Q937">
        <v>44.189</v>
      </c>
    </row>
    <row r="938" spans="14:17" x14ac:dyDescent="0.25">
      <c r="N938">
        <v>17.65728</v>
      </c>
      <c r="O938">
        <v>82.932580000000002</v>
      </c>
      <c r="P938">
        <v>36</v>
      </c>
      <c r="Q938">
        <v>44.301000000000002</v>
      </c>
    </row>
    <row r="939" spans="14:17" x14ac:dyDescent="0.25">
      <c r="N939">
        <v>17.657150000000001</v>
      </c>
      <c r="O939">
        <v>82.932419999999993</v>
      </c>
      <c r="P939">
        <v>36</v>
      </c>
      <c r="Q939">
        <v>44.323999999999998</v>
      </c>
    </row>
    <row r="940" spans="14:17" x14ac:dyDescent="0.25">
      <c r="N940">
        <v>17.65701</v>
      </c>
      <c r="O940">
        <v>82.932249999999996</v>
      </c>
      <c r="P940">
        <v>36.200000000000003</v>
      </c>
      <c r="Q940">
        <v>44.347999999999999</v>
      </c>
    </row>
    <row r="941" spans="14:17" x14ac:dyDescent="0.25">
      <c r="N941">
        <v>17.656860000000002</v>
      </c>
      <c r="O941">
        <v>82.932040000000001</v>
      </c>
      <c r="P941">
        <v>36.700000000000003</v>
      </c>
      <c r="Q941">
        <v>44.375</v>
      </c>
    </row>
    <row r="942" spans="14:17" x14ac:dyDescent="0.25">
      <c r="N942">
        <v>17.656700000000001</v>
      </c>
      <c r="O942">
        <v>82.931820000000002</v>
      </c>
      <c r="P942">
        <v>37.1</v>
      </c>
      <c r="Q942">
        <v>44.405000000000001</v>
      </c>
    </row>
    <row r="943" spans="14:17" x14ac:dyDescent="0.25">
      <c r="N943">
        <v>17.656549999999999</v>
      </c>
      <c r="O943">
        <v>82.93159</v>
      </c>
      <c r="P943">
        <v>37.700000000000003</v>
      </c>
      <c r="Q943">
        <v>44.433999999999997</v>
      </c>
    </row>
    <row r="944" spans="14:17" x14ac:dyDescent="0.25">
      <c r="N944">
        <v>17.656389999999998</v>
      </c>
      <c r="O944">
        <v>82.931349999999995</v>
      </c>
      <c r="P944">
        <v>38.5</v>
      </c>
      <c r="Q944">
        <v>44.465000000000003</v>
      </c>
    </row>
    <row r="945" spans="14:17" x14ac:dyDescent="0.25">
      <c r="N945">
        <v>17.655999999999999</v>
      </c>
      <c r="O945">
        <v>82.93074</v>
      </c>
      <c r="P945">
        <v>40.700000000000003</v>
      </c>
      <c r="Q945">
        <v>44.542999999999999</v>
      </c>
    </row>
    <row r="946" spans="14:17" x14ac:dyDescent="0.25">
      <c r="N946">
        <v>17.65596</v>
      </c>
      <c r="O946">
        <v>82.930679999999995</v>
      </c>
      <c r="P946">
        <v>40.9</v>
      </c>
      <c r="Q946">
        <v>44.551000000000002</v>
      </c>
    </row>
    <row r="947" spans="14:17" x14ac:dyDescent="0.25">
      <c r="N947">
        <v>17.655940000000001</v>
      </c>
      <c r="O947">
        <v>82.93065</v>
      </c>
      <c r="P947">
        <v>41</v>
      </c>
      <c r="Q947">
        <v>44.555</v>
      </c>
    </row>
    <row r="948" spans="14:17" x14ac:dyDescent="0.25">
      <c r="N948">
        <v>17.65521</v>
      </c>
      <c r="O948">
        <v>82.929479999999998</v>
      </c>
      <c r="P948">
        <v>43</v>
      </c>
      <c r="Q948">
        <v>44.703000000000003</v>
      </c>
    </row>
    <row r="949" spans="14:17" x14ac:dyDescent="0.25">
      <c r="N949">
        <v>17.654789999999998</v>
      </c>
      <c r="O949">
        <v>82.928790000000006</v>
      </c>
      <c r="P949">
        <v>45</v>
      </c>
      <c r="Q949">
        <v>44.79</v>
      </c>
    </row>
    <row r="950" spans="14:17" x14ac:dyDescent="0.25">
      <c r="N950">
        <v>17.654620000000001</v>
      </c>
      <c r="O950">
        <v>82.9285</v>
      </c>
      <c r="P950">
        <v>45</v>
      </c>
      <c r="Q950">
        <v>44.826000000000001</v>
      </c>
    </row>
    <row r="951" spans="14:17" x14ac:dyDescent="0.25">
      <c r="N951">
        <v>17.654240000000001</v>
      </c>
      <c r="O951">
        <v>82.927850000000007</v>
      </c>
      <c r="P951">
        <v>45.3</v>
      </c>
      <c r="Q951">
        <v>44.906999999999996</v>
      </c>
    </row>
    <row r="952" spans="14:17" x14ac:dyDescent="0.25">
      <c r="N952">
        <v>17.65408</v>
      </c>
      <c r="O952">
        <v>82.927580000000006</v>
      </c>
      <c r="P952">
        <v>45.8</v>
      </c>
      <c r="Q952">
        <v>44.941000000000003</v>
      </c>
    </row>
    <row r="953" spans="14:17" x14ac:dyDescent="0.25">
      <c r="N953">
        <v>17.65372</v>
      </c>
      <c r="O953">
        <v>82.927019999999999</v>
      </c>
      <c r="P953">
        <v>44.6</v>
      </c>
      <c r="Q953">
        <v>45.012999999999998</v>
      </c>
    </row>
    <row r="954" spans="14:17" x14ac:dyDescent="0.25">
      <c r="N954">
        <v>17.65362</v>
      </c>
      <c r="O954">
        <v>82.92689</v>
      </c>
      <c r="P954">
        <v>44.2</v>
      </c>
      <c r="Q954">
        <v>45.03</v>
      </c>
    </row>
    <row r="955" spans="14:17" x14ac:dyDescent="0.25">
      <c r="N955">
        <v>17.653490000000001</v>
      </c>
      <c r="O955">
        <v>82.926699999999997</v>
      </c>
      <c r="P955">
        <v>44.2</v>
      </c>
      <c r="Q955">
        <v>45.055</v>
      </c>
    </row>
    <row r="956" spans="14:17" x14ac:dyDescent="0.25">
      <c r="N956">
        <v>17.653359999999999</v>
      </c>
      <c r="O956">
        <v>82.926540000000003</v>
      </c>
      <c r="P956">
        <v>44.2</v>
      </c>
      <c r="Q956">
        <v>45.076999999999998</v>
      </c>
    </row>
    <row r="957" spans="14:17" x14ac:dyDescent="0.25">
      <c r="N957">
        <v>17.65326</v>
      </c>
      <c r="O957">
        <v>82.926400000000001</v>
      </c>
      <c r="P957">
        <v>44.1</v>
      </c>
      <c r="Q957">
        <v>45.095999999999997</v>
      </c>
    </row>
    <row r="958" spans="14:17" x14ac:dyDescent="0.25">
      <c r="N958">
        <v>17.65315</v>
      </c>
      <c r="O958">
        <v>82.926259999999999</v>
      </c>
      <c r="P958">
        <v>43.9</v>
      </c>
      <c r="Q958">
        <v>45.115000000000002</v>
      </c>
    </row>
    <row r="959" spans="14:17" x14ac:dyDescent="0.25">
      <c r="N959">
        <v>17.653040000000001</v>
      </c>
      <c r="O959">
        <v>82.926119999999997</v>
      </c>
      <c r="P959">
        <v>43.7</v>
      </c>
      <c r="Q959">
        <v>45.134</v>
      </c>
    </row>
    <row r="960" spans="14:17" x14ac:dyDescent="0.25">
      <c r="N960">
        <v>17.652909999999999</v>
      </c>
      <c r="O960">
        <v>82.92595</v>
      </c>
      <c r="P960">
        <v>43.6</v>
      </c>
      <c r="Q960">
        <v>45.158000000000001</v>
      </c>
    </row>
    <row r="961" spans="14:17" x14ac:dyDescent="0.25">
      <c r="N961">
        <v>17.65288</v>
      </c>
      <c r="O961">
        <v>82.925899999999999</v>
      </c>
      <c r="P961">
        <v>43.6</v>
      </c>
      <c r="Q961">
        <v>45.164000000000001</v>
      </c>
    </row>
    <row r="962" spans="14:17" x14ac:dyDescent="0.25">
      <c r="N962">
        <v>17.65279</v>
      </c>
      <c r="O962">
        <v>82.925780000000003</v>
      </c>
      <c r="P962">
        <v>43.6</v>
      </c>
      <c r="Q962">
        <v>45.18</v>
      </c>
    </row>
    <row r="963" spans="14:17" x14ac:dyDescent="0.25">
      <c r="N963">
        <v>17.652650000000001</v>
      </c>
      <c r="O963">
        <v>82.925619999999995</v>
      </c>
      <c r="P963">
        <v>43.8</v>
      </c>
      <c r="Q963">
        <v>45.203000000000003</v>
      </c>
    </row>
    <row r="964" spans="14:17" x14ac:dyDescent="0.25">
      <c r="N964">
        <v>17.652539999999998</v>
      </c>
      <c r="O964">
        <v>82.925470000000004</v>
      </c>
      <c r="P964">
        <v>43.8</v>
      </c>
      <c r="Q964">
        <v>45.222999999999999</v>
      </c>
    </row>
    <row r="965" spans="14:17" x14ac:dyDescent="0.25">
      <c r="N965">
        <v>17.651730000000001</v>
      </c>
      <c r="O965">
        <v>82.924419999999998</v>
      </c>
      <c r="P965">
        <v>42</v>
      </c>
      <c r="Q965">
        <v>45.366999999999997</v>
      </c>
    </row>
    <row r="966" spans="14:17" x14ac:dyDescent="0.25">
      <c r="N966">
        <v>17.651630000000001</v>
      </c>
      <c r="O966">
        <v>82.924300000000002</v>
      </c>
      <c r="P966">
        <v>41.7</v>
      </c>
      <c r="Q966">
        <v>45.383000000000003</v>
      </c>
    </row>
    <row r="967" spans="14:17" x14ac:dyDescent="0.25">
      <c r="N967">
        <v>17.65136</v>
      </c>
      <c r="O967">
        <v>82.923950000000005</v>
      </c>
      <c r="P967">
        <v>41.8</v>
      </c>
      <c r="Q967">
        <v>45.430999999999997</v>
      </c>
    </row>
    <row r="968" spans="14:17" x14ac:dyDescent="0.25">
      <c r="N968">
        <v>17.651230000000002</v>
      </c>
      <c r="O968">
        <v>82.923779999999994</v>
      </c>
      <c r="P968">
        <v>41.8</v>
      </c>
      <c r="Q968">
        <v>45.454000000000001</v>
      </c>
    </row>
    <row r="969" spans="14:17" x14ac:dyDescent="0.25">
      <c r="N969">
        <v>17.651140000000002</v>
      </c>
      <c r="O969">
        <v>82.923649999999995</v>
      </c>
      <c r="P969">
        <v>41.6</v>
      </c>
      <c r="Q969">
        <v>45.470999999999997</v>
      </c>
    </row>
    <row r="970" spans="14:17" x14ac:dyDescent="0.25">
      <c r="N970">
        <v>17.651060000000001</v>
      </c>
      <c r="O970">
        <v>82.923519999999996</v>
      </c>
      <c r="P970">
        <v>41.3</v>
      </c>
      <c r="Q970">
        <v>45.488</v>
      </c>
    </row>
    <row r="971" spans="14:17" x14ac:dyDescent="0.25">
      <c r="N971">
        <v>17.651009999999999</v>
      </c>
      <c r="O971">
        <v>82.923429999999996</v>
      </c>
      <c r="P971">
        <v>41</v>
      </c>
      <c r="Q971">
        <v>45.499000000000002</v>
      </c>
    </row>
    <row r="972" spans="14:17" x14ac:dyDescent="0.25">
      <c r="N972">
        <v>17.650939999999999</v>
      </c>
      <c r="O972">
        <v>82.923310000000001</v>
      </c>
      <c r="P972">
        <v>40.700000000000003</v>
      </c>
      <c r="Q972">
        <v>45.514000000000003</v>
      </c>
    </row>
    <row r="973" spans="14:17" x14ac:dyDescent="0.25">
      <c r="N973">
        <v>17.650849999999998</v>
      </c>
      <c r="O973">
        <v>82.923119999999997</v>
      </c>
      <c r="P973">
        <v>40.200000000000003</v>
      </c>
      <c r="Q973">
        <v>45.536000000000001</v>
      </c>
    </row>
    <row r="974" spans="14:17" x14ac:dyDescent="0.25">
      <c r="N974">
        <v>17.650780000000001</v>
      </c>
      <c r="O974">
        <v>82.92295</v>
      </c>
      <c r="P974">
        <v>39.9</v>
      </c>
      <c r="Q974">
        <v>45.555999999999997</v>
      </c>
    </row>
    <row r="975" spans="14:17" x14ac:dyDescent="0.25">
      <c r="N975">
        <v>17.650749999999999</v>
      </c>
      <c r="O975">
        <v>82.922880000000006</v>
      </c>
      <c r="P975">
        <v>39.799999999999997</v>
      </c>
      <c r="Q975">
        <v>45.564</v>
      </c>
    </row>
    <row r="976" spans="14:17" x14ac:dyDescent="0.25">
      <c r="N976">
        <v>17.650739999999999</v>
      </c>
      <c r="O976">
        <v>82.922830000000005</v>
      </c>
      <c r="P976">
        <v>39.700000000000003</v>
      </c>
      <c r="Q976">
        <v>45.569000000000003</v>
      </c>
    </row>
    <row r="977" spans="14:17" x14ac:dyDescent="0.25">
      <c r="N977">
        <v>17.650690000000001</v>
      </c>
      <c r="O977">
        <v>82.922700000000006</v>
      </c>
      <c r="P977">
        <v>39.5</v>
      </c>
      <c r="Q977">
        <v>45.584000000000003</v>
      </c>
    </row>
    <row r="978" spans="14:17" x14ac:dyDescent="0.25">
      <c r="N978">
        <v>17.650649999999999</v>
      </c>
      <c r="O978">
        <v>82.922529999999995</v>
      </c>
      <c r="P978">
        <v>39.1</v>
      </c>
      <c r="Q978">
        <v>45.603000000000002</v>
      </c>
    </row>
    <row r="979" spans="14:17" x14ac:dyDescent="0.25">
      <c r="N979">
        <v>17.65061</v>
      </c>
      <c r="O979">
        <v>82.922399999999996</v>
      </c>
      <c r="P979">
        <v>38.9</v>
      </c>
      <c r="Q979">
        <v>45.616999999999997</v>
      </c>
    </row>
    <row r="980" spans="14:17" x14ac:dyDescent="0.25">
      <c r="N980">
        <v>17.650580000000001</v>
      </c>
      <c r="O980">
        <v>82.922240000000002</v>
      </c>
      <c r="P980">
        <v>38.5</v>
      </c>
      <c r="Q980">
        <v>45.634999999999998</v>
      </c>
    </row>
    <row r="981" spans="14:17" x14ac:dyDescent="0.25">
      <c r="N981">
        <v>17.65053</v>
      </c>
      <c r="O981">
        <v>82.92192</v>
      </c>
      <c r="P981">
        <v>37.6</v>
      </c>
      <c r="Q981">
        <v>45.668999999999997</v>
      </c>
    </row>
    <row r="982" spans="14:17" x14ac:dyDescent="0.25">
      <c r="N982">
        <v>17.650510000000001</v>
      </c>
      <c r="O982">
        <v>82.921719999999993</v>
      </c>
      <c r="P982">
        <v>36.9</v>
      </c>
      <c r="Q982">
        <v>45.69</v>
      </c>
    </row>
    <row r="983" spans="14:17" x14ac:dyDescent="0.25">
      <c r="N983">
        <v>17.650500000000001</v>
      </c>
      <c r="O983">
        <v>82.921549999999996</v>
      </c>
      <c r="P983">
        <v>36.299999999999997</v>
      </c>
      <c r="Q983">
        <v>45.707999999999998</v>
      </c>
    </row>
    <row r="984" spans="14:17" x14ac:dyDescent="0.25">
      <c r="N984">
        <v>17.650490000000001</v>
      </c>
      <c r="O984">
        <v>82.921350000000004</v>
      </c>
      <c r="P984">
        <v>35.6</v>
      </c>
      <c r="Q984">
        <v>45.73</v>
      </c>
    </row>
    <row r="985" spans="14:17" x14ac:dyDescent="0.25">
      <c r="N985">
        <v>17.650490000000001</v>
      </c>
      <c r="O985">
        <v>82.921000000000006</v>
      </c>
      <c r="P985">
        <v>35.1</v>
      </c>
      <c r="Q985">
        <v>45.767000000000003</v>
      </c>
    </row>
    <row r="986" spans="14:17" x14ac:dyDescent="0.25">
      <c r="N986">
        <v>17.650490000000001</v>
      </c>
      <c r="O986">
        <v>82.920599999999993</v>
      </c>
      <c r="P986">
        <v>34.6</v>
      </c>
      <c r="Q986">
        <v>45.808999999999997</v>
      </c>
    </row>
    <row r="987" spans="14:17" x14ac:dyDescent="0.25">
      <c r="N987">
        <v>17.650490000000001</v>
      </c>
      <c r="O987">
        <v>82.920199999999994</v>
      </c>
      <c r="P987">
        <v>34.6</v>
      </c>
      <c r="Q987">
        <v>45.851999999999997</v>
      </c>
    </row>
    <row r="988" spans="14:17" x14ac:dyDescent="0.25">
      <c r="N988">
        <v>17.650459999999999</v>
      </c>
      <c r="O988">
        <v>82.919589999999999</v>
      </c>
      <c r="P988">
        <v>34.299999999999997</v>
      </c>
      <c r="Q988">
        <v>45.917000000000002</v>
      </c>
    </row>
    <row r="989" spans="14:17" x14ac:dyDescent="0.25">
      <c r="N989">
        <v>17.65044</v>
      </c>
      <c r="O989">
        <v>82.919409999999999</v>
      </c>
      <c r="P989">
        <v>34.1</v>
      </c>
      <c r="Q989">
        <v>45.936</v>
      </c>
    </row>
    <row r="990" spans="14:17" x14ac:dyDescent="0.25">
      <c r="N990">
        <v>17.65043</v>
      </c>
      <c r="O990">
        <v>82.919219999999996</v>
      </c>
      <c r="P990">
        <v>34.1</v>
      </c>
      <c r="Q990">
        <v>45.956000000000003</v>
      </c>
    </row>
    <row r="991" spans="14:17" x14ac:dyDescent="0.25">
      <c r="N991">
        <v>17.65042</v>
      </c>
      <c r="O991">
        <v>82.919089999999997</v>
      </c>
      <c r="P991">
        <v>34.299999999999997</v>
      </c>
      <c r="Q991">
        <v>45.97</v>
      </c>
    </row>
    <row r="992" spans="14:17" x14ac:dyDescent="0.25">
      <c r="N992">
        <v>17.65035</v>
      </c>
      <c r="O992">
        <v>82.918719999999993</v>
      </c>
      <c r="P992">
        <v>34.9</v>
      </c>
      <c r="Q992">
        <v>46.01</v>
      </c>
    </row>
    <row r="993" spans="14:17" x14ac:dyDescent="0.25">
      <c r="N993">
        <v>17.650259999999999</v>
      </c>
      <c r="O993">
        <v>82.918400000000005</v>
      </c>
      <c r="P993">
        <v>35.299999999999997</v>
      </c>
      <c r="Q993">
        <v>46.045000000000002</v>
      </c>
    </row>
    <row r="994" spans="14:17" x14ac:dyDescent="0.25">
      <c r="N994">
        <v>17.650189999999998</v>
      </c>
      <c r="O994">
        <v>82.918130000000005</v>
      </c>
      <c r="P994">
        <v>35.700000000000003</v>
      </c>
      <c r="Q994">
        <v>46.075000000000003</v>
      </c>
    </row>
    <row r="995" spans="14:17" x14ac:dyDescent="0.25">
      <c r="N995">
        <v>17.650110000000002</v>
      </c>
      <c r="O995">
        <v>82.917910000000006</v>
      </c>
      <c r="P995">
        <v>35.9</v>
      </c>
      <c r="Q995">
        <v>46.1</v>
      </c>
    </row>
    <row r="996" spans="14:17" x14ac:dyDescent="0.25">
      <c r="N996">
        <v>17.649999999999999</v>
      </c>
      <c r="O996">
        <v>82.917640000000006</v>
      </c>
      <c r="P996">
        <v>36.5</v>
      </c>
      <c r="Q996">
        <v>46.131</v>
      </c>
    </row>
    <row r="997" spans="14:17" x14ac:dyDescent="0.25">
      <c r="N997">
        <v>17.649799999999999</v>
      </c>
      <c r="O997">
        <v>82.91722</v>
      </c>
      <c r="P997">
        <v>37.4</v>
      </c>
      <c r="Q997">
        <v>46.180999999999997</v>
      </c>
    </row>
    <row r="998" spans="14:17" x14ac:dyDescent="0.25">
      <c r="N998">
        <v>17.649560000000001</v>
      </c>
      <c r="O998">
        <v>82.916780000000003</v>
      </c>
      <c r="P998">
        <v>37</v>
      </c>
      <c r="Q998">
        <v>46.234999999999999</v>
      </c>
    </row>
    <row r="999" spans="14:17" x14ac:dyDescent="0.25">
      <c r="N999">
        <v>17.64913</v>
      </c>
      <c r="O999">
        <v>82.916020000000003</v>
      </c>
      <c r="P999">
        <v>34.5</v>
      </c>
      <c r="Q999">
        <v>46.328000000000003</v>
      </c>
    </row>
    <row r="1000" spans="14:17" x14ac:dyDescent="0.25">
      <c r="N1000">
        <v>17.649080000000001</v>
      </c>
      <c r="O1000">
        <v>82.91592</v>
      </c>
      <c r="P1000">
        <v>34.1</v>
      </c>
      <c r="Q1000">
        <v>46.34</v>
      </c>
    </row>
    <row r="1001" spans="14:17" x14ac:dyDescent="0.25">
      <c r="N1001">
        <v>17.648679999999999</v>
      </c>
      <c r="O1001">
        <v>82.915210000000002</v>
      </c>
      <c r="P1001">
        <v>33.799999999999997</v>
      </c>
      <c r="Q1001">
        <v>46.427999999999997</v>
      </c>
    </row>
    <row r="1002" spans="14:17" x14ac:dyDescent="0.25">
      <c r="N1002">
        <v>17.648499999999999</v>
      </c>
      <c r="O1002">
        <v>82.914879999999997</v>
      </c>
      <c r="P1002">
        <v>34.4</v>
      </c>
      <c r="Q1002">
        <v>46.468000000000004</v>
      </c>
    </row>
    <row r="1003" spans="14:17" x14ac:dyDescent="0.25">
      <c r="N1003">
        <v>17.64837</v>
      </c>
      <c r="O1003">
        <v>82.914659999999998</v>
      </c>
      <c r="P1003">
        <v>34.9</v>
      </c>
      <c r="Q1003">
        <v>46.496000000000002</v>
      </c>
    </row>
    <row r="1004" spans="14:17" x14ac:dyDescent="0.25">
      <c r="N1004">
        <v>17.648140000000001</v>
      </c>
      <c r="O1004">
        <v>82.914249999999996</v>
      </c>
      <c r="P1004">
        <v>34.9</v>
      </c>
      <c r="Q1004">
        <v>46.545999999999999</v>
      </c>
    </row>
    <row r="1005" spans="14:17" x14ac:dyDescent="0.25">
      <c r="N1005">
        <v>17.647919999999999</v>
      </c>
      <c r="O1005">
        <v>82.913809999999998</v>
      </c>
      <c r="P1005">
        <v>34.6</v>
      </c>
      <c r="Q1005">
        <v>46.598999999999997</v>
      </c>
    </row>
    <row r="1006" spans="14:17" x14ac:dyDescent="0.25">
      <c r="N1006">
        <v>17.647839999999999</v>
      </c>
      <c r="O1006">
        <v>82.913640000000001</v>
      </c>
      <c r="P1006">
        <v>34.1</v>
      </c>
      <c r="Q1006">
        <v>46.619</v>
      </c>
    </row>
    <row r="1007" spans="14:17" x14ac:dyDescent="0.25">
      <c r="N1007">
        <v>17.647790000000001</v>
      </c>
      <c r="O1007">
        <v>82.913510000000002</v>
      </c>
      <c r="P1007">
        <v>33.799999999999997</v>
      </c>
      <c r="Q1007">
        <v>46.634</v>
      </c>
    </row>
    <row r="1008" spans="14:17" x14ac:dyDescent="0.25">
      <c r="N1008">
        <v>17.647729999999999</v>
      </c>
      <c r="O1008">
        <v>82.91337</v>
      </c>
      <c r="P1008">
        <v>33.5</v>
      </c>
      <c r="Q1008">
        <v>46.65</v>
      </c>
    </row>
    <row r="1009" spans="14:17" x14ac:dyDescent="0.25">
      <c r="N1009">
        <v>17.647670000000002</v>
      </c>
      <c r="O1009">
        <v>82.913210000000007</v>
      </c>
      <c r="P1009">
        <v>33.1</v>
      </c>
      <c r="Q1009">
        <v>46.667999999999999</v>
      </c>
    </row>
    <row r="1010" spans="14:17" x14ac:dyDescent="0.25">
      <c r="N1010">
        <v>17.647390000000001</v>
      </c>
      <c r="O1010">
        <v>82.912379999999999</v>
      </c>
      <c r="P1010">
        <v>33.799999999999997</v>
      </c>
      <c r="Q1010">
        <v>46.762</v>
      </c>
    </row>
    <row r="1011" spans="14:17" x14ac:dyDescent="0.25">
      <c r="N1011">
        <v>17.647210000000001</v>
      </c>
      <c r="O1011">
        <v>82.911860000000004</v>
      </c>
      <c r="P1011">
        <v>33.799999999999997</v>
      </c>
      <c r="Q1011">
        <v>46.82</v>
      </c>
    </row>
    <row r="1012" spans="14:17" x14ac:dyDescent="0.25">
      <c r="N1012">
        <v>17.646660000000001</v>
      </c>
      <c r="O1012">
        <v>82.910250000000005</v>
      </c>
      <c r="P1012">
        <v>33.4</v>
      </c>
      <c r="Q1012">
        <v>47.002000000000002</v>
      </c>
    </row>
    <row r="1013" spans="14:17" x14ac:dyDescent="0.25">
      <c r="N1013">
        <v>17.646329999999999</v>
      </c>
      <c r="O1013">
        <v>82.909379999999999</v>
      </c>
      <c r="P1013">
        <v>35.6</v>
      </c>
      <c r="Q1013">
        <v>47.100999999999999</v>
      </c>
    </row>
    <row r="1014" spans="14:17" x14ac:dyDescent="0.25">
      <c r="N1014">
        <v>17.646260000000002</v>
      </c>
      <c r="O1014">
        <v>82.909199999999998</v>
      </c>
      <c r="P1014">
        <v>36</v>
      </c>
      <c r="Q1014">
        <v>47.122</v>
      </c>
    </row>
    <row r="1015" spans="14:17" x14ac:dyDescent="0.25">
      <c r="N1015">
        <v>17.6462</v>
      </c>
      <c r="O1015">
        <v>82.909059999999997</v>
      </c>
      <c r="P1015">
        <v>36.200000000000003</v>
      </c>
      <c r="Q1015">
        <v>47.137999999999998</v>
      </c>
    </row>
    <row r="1016" spans="14:17" x14ac:dyDescent="0.25">
      <c r="N1016">
        <v>17.646149999999999</v>
      </c>
      <c r="O1016">
        <v>82.908950000000004</v>
      </c>
      <c r="P1016">
        <v>36.200000000000003</v>
      </c>
      <c r="Q1016">
        <v>47.151000000000003</v>
      </c>
    </row>
    <row r="1017" spans="14:17" x14ac:dyDescent="0.25">
      <c r="N1017">
        <v>17.646100000000001</v>
      </c>
      <c r="O1017">
        <v>82.908860000000004</v>
      </c>
      <c r="P1017">
        <v>36.200000000000003</v>
      </c>
      <c r="Q1017">
        <v>47.161999999999999</v>
      </c>
    </row>
    <row r="1018" spans="14:17" x14ac:dyDescent="0.25">
      <c r="N1018">
        <v>17.646049999999999</v>
      </c>
      <c r="O1018">
        <v>82.908770000000004</v>
      </c>
      <c r="P1018">
        <v>36.200000000000003</v>
      </c>
      <c r="Q1018">
        <v>47.173000000000002</v>
      </c>
    </row>
    <row r="1019" spans="14:17" x14ac:dyDescent="0.25">
      <c r="N1019">
        <v>17.645990000000001</v>
      </c>
      <c r="O1019">
        <v>82.908670000000001</v>
      </c>
      <c r="P1019">
        <v>36.200000000000003</v>
      </c>
      <c r="Q1019">
        <v>47.186</v>
      </c>
    </row>
    <row r="1020" spans="14:17" x14ac:dyDescent="0.25">
      <c r="N1020">
        <v>17.64593</v>
      </c>
      <c r="O1020">
        <v>82.908550000000005</v>
      </c>
      <c r="P1020">
        <v>36.200000000000003</v>
      </c>
      <c r="Q1020">
        <v>47.2</v>
      </c>
    </row>
    <row r="1021" spans="14:17" x14ac:dyDescent="0.25">
      <c r="N1021">
        <v>17.645520000000001</v>
      </c>
      <c r="O1021">
        <v>82.907920000000004</v>
      </c>
      <c r="P1021">
        <v>34.700000000000003</v>
      </c>
      <c r="Q1021">
        <v>47.280999999999999</v>
      </c>
    </row>
    <row r="1022" spans="14:17" x14ac:dyDescent="0.25">
      <c r="N1022">
        <v>17.644539999999999</v>
      </c>
      <c r="O1022">
        <v>82.906530000000004</v>
      </c>
      <c r="P1022">
        <v>31.4</v>
      </c>
      <c r="Q1022">
        <v>47.463999999999999</v>
      </c>
    </row>
    <row r="1023" spans="14:17" x14ac:dyDescent="0.25">
      <c r="N1023">
        <v>17.644179999999999</v>
      </c>
      <c r="O1023">
        <v>82.906009999999995</v>
      </c>
      <c r="P1023">
        <v>30.4</v>
      </c>
      <c r="Q1023">
        <v>47.533000000000001</v>
      </c>
    </row>
    <row r="1024" spans="14:17" x14ac:dyDescent="0.25">
      <c r="N1024">
        <v>17.643740000000001</v>
      </c>
      <c r="O1024">
        <v>82.9054</v>
      </c>
      <c r="P1024">
        <v>30</v>
      </c>
      <c r="Q1024">
        <v>47.613999999999997</v>
      </c>
    </row>
    <row r="1025" spans="14:17" x14ac:dyDescent="0.25">
      <c r="N1025">
        <v>17.643660000000001</v>
      </c>
      <c r="O1025">
        <v>82.905280000000005</v>
      </c>
      <c r="P1025">
        <v>29.9</v>
      </c>
      <c r="Q1025">
        <v>47.628999999999998</v>
      </c>
    </row>
    <row r="1026" spans="14:17" x14ac:dyDescent="0.25">
      <c r="N1026">
        <v>17.64357</v>
      </c>
      <c r="O1026">
        <v>82.905159999999995</v>
      </c>
      <c r="P1026">
        <v>29.9</v>
      </c>
      <c r="Q1026">
        <v>47.645000000000003</v>
      </c>
    </row>
    <row r="1027" spans="14:17" x14ac:dyDescent="0.25">
      <c r="N1027">
        <v>17.64349</v>
      </c>
      <c r="O1027">
        <v>82.905019999999993</v>
      </c>
      <c r="P1027">
        <v>29.8</v>
      </c>
      <c r="Q1027">
        <v>47.662999999999997</v>
      </c>
    </row>
    <row r="1028" spans="14:17" x14ac:dyDescent="0.25">
      <c r="N1028">
        <v>17.643380000000001</v>
      </c>
      <c r="O1028">
        <v>82.904859999999999</v>
      </c>
      <c r="P1028">
        <v>29.9</v>
      </c>
      <c r="Q1028">
        <v>47.683999999999997</v>
      </c>
    </row>
    <row r="1029" spans="14:17" x14ac:dyDescent="0.25">
      <c r="N1029">
        <v>17.643270000000001</v>
      </c>
      <c r="O1029">
        <v>82.904679999999999</v>
      </c>
      <c r="P1029">
        <v>29.6</v>
      </c>
      <c r="Q1029">
        <v>47.706000000000003</v>
      </c>
    </row>
    <row r="1030" spans="14:17" x14ac:dyDescent="0.25">
      <c r="N1030">
        <v>17.643160000000002</v>
      </c>
      <c r="O1030">
        <v>82.904480000000007</v>
      </c>
      <c r="P1030">
        <v>29.5</v>
      </c>
      <c r="Q1030">
        <v>47.731000000000002</v>
      </c>
    </row>
    <row r="1031" spans="14:17" x14ac:dyDescent="0.25">
      <c r="N1031">
        <v>17.643059999999998</v>
      </c>
      <c r="O1031">
        <v>82.904300000000006</v>
      </c>
      <c r="P1031">
        <v>29.5</v>
      </c>
      <c r="Q1031">
        <v>47.753</v>
      </c>
    </row>
    <row r="1032" spans="14:17" x14ac:dyDescent="0.25">
      <c r="N1032">
        <v>17.642959999999999</v>
      </c>
      <c r="O1032">
        <v>82.904120000000006</v>
      </c>
      <c r="P1032">
        <v>29.2</v>
      </c>
      <c r="Q1032">
        <v>47.774999999999999</v>
      </c>
    </row>
    <row r="1033" spans="14:17" x14ac:dyDescent="0.25">
      <c r="N1033">
        <v>17.64263</v>
      </c>
      <c r="O1033">
        <v>82.90352</v>
      </c>
      <c r="P1033">
        <v>27.1</v>
      </c>
      <c r="Q1033">
        <v>47.848999999999997</v>
      </c>
    </row>
    <row r="1034" spans="14:17" x14ac:dyDescent="0.25">
      <c r="N1034">
        <v>17.64209</v>
      </c>
      <c r="O1034">
        <v>82.902550000000005</v>
      </c>
      <c r="P1034">
        <v>27.4</v>
      </c>
      <c r="Q1034">
        <v>47.968000000000004</v>
      </c>
    </row>
    <row r="1035" spans="14:17" x14ac:dyDescent="0.25">
      <c r="N1035">
        <v>17.641570000000002</v>
      </c>
      <c r="O1035">
        <v>82.901600000000002</v>
      </c>
      <c r="P1035">
        <v>28.8</v>
      </c>
      <c r="Q1035">
        <v>48.084000000000003</v>
      </c>
    </row>
    <row r="1036" spans="14:17" x14ac:dyDescent="0.25">
      <c r="N1036">
        <v>17.641539999999999</v>
      </c>
      <c r="O1036">
        <v>82.90155</v>
      </c>
      <c r="P1036">
        <v>28.9</v>
      </c>
      <c r="Q1036">
        <v>48.09</v>
      </c>
    </row>
    <row r="1037" spans="14:17" x14ac:dyDescent="0.25">
      <c r="N1037">
        <v>17.64143</v>
      </c>
      <c r="O1037">
        <v>82.90137</v>
      </c>
      <c r="P1037">
        <v>28.7</v>
      </c>
      <c r="Q1037">
        <v>48.113</v>
      </c>
    </row>
    <row r="1038" spans="14:17" x14ac:dyDescent="0.25">
      <c r="N1038">
        <v>17.641349999999999</v>
      </c>
      <c r="O1038">
        <v>82.901240000000001</v>
      </c>
      <c r="P1038">
        <v>28.4</v>
      </c>
      <c r="Q1038">
        <v>48.128999999999998</v>
      </c>
    </row>
    <row r="1039" spans="14:17" x14ac:dyDescent="0.25">
      <c r="N1039">
        <v>17.641259999999999</v>
      </c>
      <c r="O1039">
        <v>82.901110000000003</v>
      </c>
      <c r="P1039">
        <v>28</v>
      </c>
      <c r="Q1039">
        <v>48.146000000000001</v>
      </c>
    </row>
    <row r="1040" spans="14:17" x14ac:dyDescent="0.25">
      <c r="N1040">
        <v>17.641159999999999</v>
      </c>
      <c r="O1040">
        <v>82.900989999999993</v>
      </c>
      <c r="P1040">
        <v>27.7</v>
      </c>
      <c r="Q1040">
        <v>48.162999999999997</v>
      </c>
    </row>
    <row r="1041" spans="14:17" x14ac:dyDescent="0.25">
      <c r="N1041">
        <v>17.64106</v>
      </c>
      <c r="O1041">
        <v>82.900869999999998</v>
      </c>
      <c r="P1041">
        <v>27.5</v>
      </c>
      <c r="Q1041">
        <v>48.18</v>
      </c>
    </row>
    <row r="1042" spans="14:17" x14ac:dyDescent="0.25">
      <c r="N1042">
        <v>17.641020000000001</v>
      </c>
      <c r="O1042">
        <v>82.900819999999996</v>
      </c>
      <c r="P1042">
        <v>27.5</v>
      </c>
      <c r="Q1042">
        <v>48.186999999999998</v>
      </c>
    </row>
    <row r="1043" spans="14:17" x14ac:dyDescent="0.25">
      <c r="N1043">
        <v>17.640360000000001</v>
      </c>
      <c r="O1043">
        <v>82.90016</v>
      </c>
      <c r="P1043">
        <v>26.6</v>
      </c>
      <c r="Q1043">
        <v>48.289000000000001</v>
      </c>
    </row>
    <row r="1044" spans="14:17" x14ac:dyDescent="0.25">
      <c r="N1044">
        <v>17.639769999999999</v>
      </c>
      <c r="O1044">
        <v>82.89958</v>
      </c>
      <c r="P1044">
        <v>27.2</v>
      </c>
      <c r="Q1044">
        <v>48.378999999999998</v>
      </c>
    </row>
    <row r="1045" spans="14:17" x14ac:dyDescent="0.25">
      <c r="N1045">
        <v>17.639620000000001</v>
      </c>
      <c r="O1045">
        <v>82.899439999999998</v>
      </c>
      <c r="P1045">
        <v>27</v>
      </c>
      <c r="Q1045">
        <v>48.401000000000003</v>
      </c>
    </row>
    <row r="1046" spans="14:17" x14ac:dyDescent="0.25">
      <c r="N1046">
        <v>17.639469999999999</v>
      </c>
      <c r="O1046">
        <v>82.899299999999997</v>
      </c>
      <c r="P1046">
        <v>27.1</v>
      </c>
      <c r="Q1046">
        <v>48.423000000000002</v>
      </c>
    </row>
    <row r="1047" spans="14:17" x14ac:dyDescent="0.25">
      <c r="N1047">
        <v>17.639130000000002</v>
      </c>
      <c r="O1047">
        <v>82.898960000000002</v>
      </c>
      <c r="P1047">
        <v>28.1</v>
      </c>
      <c r="Q1047">
        <v>48.475999999999999</v>
      </c>
    </row>
    <row r="1048" spans="14:17" x14ac:dyDescent="0.25">
      <c r="N1048">
        <v>17.636399999999998</v>
      </c>
      <c r="O1048">
        <v>82.896230000000003</v>
      </c>
      <c r="P1048">
        <v>28.8</v>
      </c>
      <c r="Q1048">
        <v>48.895000000000003</v>
      </c>
    </row>
    <row r="1049" spans="14:17" x14ac:dyDescent="0.25">
      <c r="N1049">
        <v>17.635870000000001</v>
      </c>
      <c r="O1049">
        <v>82.895709999999994</v>
      </c>
      <c r="P1049">
        <v>28.2</v>
      </c>
      <c r="Q1049">
        <v>48.975999999999999</v>
      </c>
    </row>
    <row r="1050" spans="14:17" x14ac:dyDescent="0.25">
      <c r="N1050">
        <v>17.634399999999999</v>
      </c>
      <c r="O1050">
        <v>82.894369999999995</v>
      </c>
      <c r="P1050">
        <v>26.3</v>
      </c>
      <c r="Q1050">
        <v>49.192999999999998</v>
      </c>
    </row>
    <row r="1051" spans="14:17" x14ac:dyDescent="0.25">
      <c r="N1051">
        <v>17.634150000000002</v>
      </c>
      <c r="O1051">
        <v>82.894149999999996</v>
      </c>
      <c r="P1051">
        <v>26.6</v>
      </c>
      <c r="Q1051">
        <v>49.228999999999999</v>
      </c>
    </row>
    <row r="1052" spans="14:17" x14ac:dyDescent="0.25">
      <c r="N1052">
        <v>17.633929999999999</v>
      </c>
      <c r="O1052">
        <v>82.893919999999994</v>
      </c>
      <c r="P1052">
        <v>27</v>
      </c>
      <c r="Q1052">
        <v>49.264000000000003</v>
      </c>
    </row>
    <row r="1053" spans="14:17" x14ac:dyDescent="0.25">
      <c r="N1053">
        <v>17.63354</v>
      </c>
      <c r="O1053">
        <v>82.893569999999997</v>
      </c>
      <c r="P1053">
        <v>27</v>
      </c>
      <c r="Q1053">
        <v>49.320999999999998</v>
      </c>
    </row>
    <row r="1054" spans="14:17" x14ac:dyDescent="0.25">
      <c r="N1054">
        <v>17.63233</v>
      </c>
      <c r="O1054">
        <v>82.892499999999998</v>
      </c>
      <c r="P1054">
        <v>29.9</v>
      </c>
      <c r="Q1054">
        <v>49.497</v>
      </c>
    </row>
    <row r="1055" spans="14:17" x14ac:dyDescent="0.25">
      <c r="N1055">
        <v>17.631209999999999</v>
      </c>
      <c r="O1055">
        <v>82.891480000000001</v>
      </c>
      <c r="P1055">
        <v>26.5</v>
      </c>
      <c r="Q1055">
        <v>49.661999999999999</v>
      </c>
    </row>
    <row r="1056" spans="14:17" x14ac:dyDescent="0.25">
      <c r="N1056">
        <v>17.62959</v>
      </c>
      <c r="O1056">
        <v>82.890050000000002</v>
      </c>
      <c r="P1056">
        <v>23.4</v>
      </c>
      <c r="Q1056">
        <v>49.898000000000003</v>
      </c>
    </row>
    <row r="1057" spans="14:17" x14ac:dyDescent="0.25">
      <c r="N1057">
        <v>17.628979999999999</v>
      </c>
      <c r="O1057">
        <v>82.889489999999995</v>
      </c>
      <c r="P1057">
        <v>23.9</v>
      </c>
      <c r="Q1057">
        <v>49.988</v>
      </c>
    </row>
    <row r="1058" spans="14:17" x14ac:dyDescent="0.25">
      <c r="N1058">
        <v>17.628540000000001</v>
      </c>
      <c r="O1058">
        <v>82.889120000000005</v>
      </c>
      <c r="P1058">
        <v>25.7</v>
      </c>
      <c r="Q1058">
        <v>50.051000000000002</v>
      </c>
    </row>
    <row r="1059" spans="14:17" x14ac:dyDescent="0.25">
      <c r="N1059">
        <v>17.628119999999999</v>
      </c>
      <c r="O1059">
        <v>82.888729999999995</v>
      </c>
      <c r="P1059">
        <v>28.3</v>
      </c>
      <c r="Q1059">
        <v>50.113</v>
      </c>
    </row>
    <row r="1060" spans="14:17" x14ac:dyDescent="0.25">
      <c r="N1060">
        <v>17.62753</v>
      </c>
      <c r="O1060">
        <v>82.888170000000002</v>
      </c>
      <c r="P1060">
        <v>28.9</v>
      </c>
      <c r="Q1060">
        <v>50.201999999999998</v>
      </c>
    </row>
    <row r="1061" spans="14:17" x14ac:dyDescent="0.25">
      <c r="N1061">
        <v>17.626950000000001</v>
      </c>
      <c r="O1061">
        <v>82.887640000000005</v>
      </c>
      <c r="P1061">
        <v>27.1</v>
      </c>
      <c r="Q1061">
        <v>50.286999999999999</v>
      </c>
    </row>
    <row r="1062" spans="14:17" x14ac:dyDescent="0.25">
      <c r="N1062">
        <v>17.626259999999998</v>
      </c>
      <c r="O1062">
        <v>82.887</v>
      </c>
      <c r="P1062">
        <v>26.9</v>
      </c>
      <c r="Q1062">
        <v>50.39</v>
      </c>
    </row>
    <row r="1063" spans="14:17" x14ac:dyDescent="0.25">
      <c r="N1063">
        <v>17.62557</v>
      </c>
      <c r="O1063">
        <v>82.886359999999996</v>
      </c>
      <c r="P1063">
        <v>28.8</v>
      </c>
      <c r="Q1063">
        <v>50.491999999999997</v>
      </c>
    </row>
    <row r="1064" spans="14:17" x14ac:dyDescent="0.25">
      <c r="N1064">
        <v>17.624300000000002</v>
      </c>
      <c r="O1064">
        <v>82.885189999999994</v>
      </c>
      <c r="P1064">
        <v>25.9</v>
      </c>
      <c r="Q1064">
        <v>50.680999999999997</v>
      </c>
    </row>
    <row r="1065" spans="14:17" x14ac:dyDescent="0.25">
      <c r="N1065">
        <v>17.62379</v>
      </c>
      <c r="O1065">
        <v>82.884730000000005</v>
      </c>
      <c r="P1065">
        <v>26.4</v>
      </c>
      <c r="Q1065">
        <v>50.755000000000003</v>
      </c>
    </row>
    <row r="1066" spans="14:17" x14ac:dyDescent="0.25">
      <c r="N1066">
        <v>17.623290000000001</v>
      </c>
      <c r="O1066">
        <v>82.884249999999994</v>
      </c>
      <c r="P1066">
        <v>27.6</v>
      </c>
      <c r="Q1066">
        <v>50.831000000000003</v>
      </c>
    </row>
    <row r="1067" spans="14:17" x14ac:dyDescent="0.25">
      <c r="N1067">
        <v>17.622620000000001</v>
      </c>
      <c r="O1067">
        <v>82.883669999999995</v>
      </c>
      <c r="P1067">
        <v>26.7</v>
      </c>
      <c r="Q1067">
        <v>50.927999999999997</v>
      </c>
    </row>
    <row r="1068" spans="14:17" x14ac:dyDescent="0.25">
      <c r="N1068">
        <v>17.620909999999999</v>
      </c>
      <c r="O1068">
        <v>82.882180000000005</v>
      </c>
      <c r="P1068">
        <v>25.8</v>
      </c>
      <c r="Q1068">
        <v>51.174999999999997</v>
      </c>
    </row>
    <row r="1069" spans="14:17" x14ac:dyDescent="0.25">
      <c r="N1069">
        <v>17.62059</v>
      </c>
      <c r="O1069">
        <v>82.881870000000006</v>
      </c>
      <c r="P1069">
        <v>27.4</v>
      </c>
      <c r="Q1069">
        <v>51.223999999999997</v>
      </c>
    </row>
    <row r="1070" spans="14:17" x14ac:dyDescent="0.25">
      <c r="N1070">
        <v>17.620519999999999</v>
      </c>
      <c r="O1070">
        <v>82.881820000000005</v>
      </c>
      <c r="P1070">
        <v>27.7</v>
      </c>
      <c r="Q1070">
        <v>51.232999999999997</v>
      </c>
    </row>
    <row r="1071" spans="14:17" x14ac:dyDescent="0.25">
      <c r="N1071">
        <v>17.620460000000001</v>
      </c>
      <c r="O1071">
        <v>82.881780000000006</v>
      </c>
      <c r="P1071">
        <v>28</v>
      </c>
      <c r="Q1071">
        <v>51.241</v>
      </c>
    </row>
    <row r="1072" spans="14:17" x14ac:dyDescent="0.25">
      <c r="N1072">
        <v>17.620329999999999</v>
      </c>
      <c r="O1072">
        <v>82.881680000000003</v>
      </c>
      <c r="P1072">
        <v>28.7</v>
      </c>
      <c r="Q1072">
        <v>51.259</v>
      </c>
    </row>
    <row r="1073" spans="14:17" x14ac:dyDescent="0.25">
      <c r="N1073">
        <v>17.620200000000001</v>
      </c>
      <c r="O1073">
        <v>82.88158</v>
      </c>
      <c r="P1073">
        <v>29.3</v>
      </c>
      <c r="Q1073">
        <v>51.277000000000001</v>
      </c>
    </row>
    <row r="1074" spans="14:17" x14ac:dyDescent="0.25">
      <c r="N1074">
        <v>17.620069999999998</v>
      </c>
      <c r="O1074">
        <v>82.881479999999996</v>
      </c>
      <c r="P1074">
        <v>29.5</v>
      </c>
      <c r="Q1074">
        <v>51.295000000000002</v>
      </c>
    </row>
    <row r="1075" spans="14:17" x14ac:dyDescent="0.25">
      <c r="N1075">
        <v>17.61992</v>
      </c>
      <c r="O1075">
        <v>82.881399999999999</v>
      </c>
      <c r="P1075">
        <v>29.2</v>
      </c>
      <c r="Q1075">
        <v>51.313000000000002</v>
      </c>
    </row>
    <row r="1076" spans="14:17" x14ac:dyDescent="0.25">
      <c r="N1076">
        <v>17.619520000000001</v>
      </c>
      <c r="O1076">
        <v>82.881169999999997</v>
      </c>
      <c r="P1076">
        <v>29</v>
      </c>
      <c r="Q1076">
        <v>51.363999999999997</v>
      </c>
    </row>
    <row r="1077" spans="14:17" x14ac:dyDescent="0.25">
      <c r="N1077">
        <v>17.61936</v>
      </c>
      <c r="O1077">
        <v>82.881100000000004</v>
      </c>
      <c r="P1077">
        <v>29.2</v>
      </c>
      <c r="Q1077">
        <v>51.384</v>
      </c>
    </row>
    <row r="1078" spans="14:17" x14ac:dyDescent="0.25">
      <c r="N1078">
        <v>17.617760000000001</v>
      </c>
      <c r="O1078">
        <v>82.880399999999995</v>
      </c>
      <c r="P1078">
        <v>26.2</v>
      </c>
      <c r="Q1078">
        <v>51.576000000000001</v>
      </c>
    </row>
    <row r="1079" spans="14:17" x14ac:dyDescent="0.25">
      <c r="N1079">
        <v>17.617609999999999</v>
      </c>
      <c r="O1079">
        <v>82.880340000000004</v>
      </c>
      <c r="P1079">
        <v>26.4</v>
      </c>
      <c r="Q1079">
        <v>51.594000000000001</v>
      </c>
    </row>
    <row r="1080" spans="14:17" x14ac:dyDescent="0.25">
      <c r="N1080">
        <v>17.61739</v>
      </c>
      <c r="O1080">
        <v>82.880260000000007</v>
      </c>
      <c r="P1080">
        <v>26.7</v>
      </c>
      <c r="Q1080">
        <v>51.62</v>
      </c>
    </row>
    <row r="1081" spans="14:17" x14ac:dyDescent="0.25">
      <c r="N1081">
        <v>17.616990000000001</v>
      </c>
      <c r="O1081">
        <v>82.880110000000002</v>
      </c>
      <c r="P1081">
        <v>26.5</v>
      </c>
      <c r="Q1081">
        <v>51.667999999999999</v>
      </c>
    </row>
    <row r="1082" spans="14:17" x14ac:dyDescent="0.25">
      <c r="N1082">
        <v>17.615760000000002</v>
      </c>
      <c r="O1082">
        <v>82.879689999999997</v>
      </c>
      <c r="P1082">
        <v>26.1</v>
      </c>
      <c r="Q1082">
        <v>51.811999999999998</v>
      </c>
    </row>
    <row r="1083" spans="14:17" x14ac:dyDescent="0.25">
      <c r="N1083">
        <v>17.615659999999998</v>
      </c>
      <c r="O1083">
        <v>82.879660000000001</v>
      </c>
      <c r="P1083">
        <v>25.9</v>
      </c>
      <c r="Q1083">
        <v>51.823</v>
      </c>
    </row>
    <row r="1084" spans="14:17" x14ac:dyDescent="0.25">
      <c r="N1084">
        <v>17.614540000000002</v>
      </c>
      <c r="O1084">
        <v>82.879270000000005</v>
      </c>
      <c r="P1084">
        <v>25</v>
      </c>
      <c r="Q1084">
        <v>51.954000000000001</v>
      </c>
    </row>
    <row r="1085" spans="14:17" x14ac:dyDescent="0.25">
      <c r="N1085">
        <v>17.61403</v>
      </c>
      <c r="O1085">
        <v>82.879099999999994</v>
      </c>
      <c r="P1085">
        <v>26.1</v>
      </c>
      <c r="Q1085">
        <v>52.014000000000003</v>
      </c>
    </row>
    <row r="1086" spans="14:17" x14ac:dyDescent="0.25">
      <c r="N1086">
        <v>17.613399999999999</v>
      </c>
      <c r="O1086">
        <v>82.878879999999995</v>
      </c>
      <c r="P1086">
        <v>26.9</v>
      </c>
      <c r="Q1086">
        <v>52.088000000000001</v>
      </c>
    </row>
    <row r="1087" spans="14:17" x14ac:dyDescent="0.25">
      <c r="N1087">
        <v>17.612880000000001</v>
      </c>
      <c r="O1087">
        <v>82.878709999999998</v>
      </c>
      <c r="P1087">
        <v>26.6</v>
      </c>
      <c r="Q1087">
        <v>52.149000000000001</v>
      </c>
    </row>
    <row r="1088" spans="14:17" x14ac:dyDescent="0.25">
      <c r="N1088">
        <v>17.612349999999999</v>
      </c>
      <c r="O1088">
        <v>82.878529999999998</v>
      </c>
      <c r="P1088">
        <v>26.3</v>
      </c>
      <c r="Q1088">
        <v>52.210999999999999</v>
      </c>
    </row>
    <row r="1089" spans="14:17" x14ac:dyDescent="0.25">
      <c r="N1089">
        <v>17.612120000000001</v>
      </c>
      <c r="O1089">
        <v>82.878450000000001</v>
      </c>
      <c r="P1089">
        <v>27</v>
      </c>
      <c r="Q1089">
        <v>52.238</v>
      </c>
    </row>
    <row r="1090" spans="14:17" x14ac:dyDescent="0.25">
      <c r="N1090">
        <v>17.611979999999999</v>
      </c>
      <c r="O1090">
        <v>82.878410000000002</v>
      </c>
      <c r="P1090">
        <v>27.5</v>
      </c>
      <c r="Q1090">
        <v>52.253999999999998</v>
      </c>
    </row>
    <row r="1091" spans="14:17" x14ac:dyDescent="0.25">
      <c r="N1091">
        <v>17.611820000000002</v>
      </c>
      <c r="O1091">
        <v>82.878360000000001</v>
      </c>
      <c r="P1091">
        <v>28.1</v>
      </c>
      <c r="Q1091">
        <v>52.271999999999998</v>
      </c>
    </row>
    <row r="1092" spans="14:17" x14ac:dyDescent="0.25">
      <c r="N1092">
        <v>17.611719999999998</v>
      </c>
      <c r="O1092">
        <v>82.878339999999994</v>
      </c>
      <c r="P1092">
        <v>28.3</v>
      </c>
      <c r="Q1092">
        <v>52.283999999999999</v>
      </c>
    </row>
    <row r="1093" spans="14:17" x14ac:dyDescent="0.25">
      <c r="N1093">
        <v>17.611619999999998</v>
      </c>
      <c r="O1093">
        <v>82.878309999999999</v>
      </c>
      <c r="P1093">
        <v>28.2</v>
      </c>
      <c r="Q1093">
        <v>52.295000000000002</v>
      </c>
    </row>
    <row r="1094" spans="14:17" x14ac:dyDescent="0.25">
      <c r="N1094">
        <v>17.61149</v>
      </c>
      <c r="O1094">
        <v>82.878280000000004</v>
      </c>
      <c r="P1094">
        <v>28.1</v>
      </c>
      <c r="Q1094">
        <v>52.31</v>
      </c>
    </row>
    <row r="1095" spans="14:17" x14ac:dyDescent="0.25">
      <c r="N1095">
        <v>17.611350000000002</v>
      </c>
      <c r="O1095">
        <v>82.878249999999994</v>
      </c>
      <c r="P1095">
        <v>28</v>
      </c>
      <c r="Q1095">
        <v>52.326000000000001</v>
      </c>
    </row>
    <row r="1096" spans="14:17" x14ac:dyDescent="0.25">
      <c r="N1096">
        <v>17.611249999999998</v>
      </c>
      <c r="O1096">
        <v>82.878230000000002</v>
      </c>
      <c r="P1096">
        <v>27.9</v>
      </c>
      <c r="Q1096">
        <v>52.337000000000003</v>
      </c>
    </row>
    <row r="1097" spans="14:17" x14ac:dyDescent="0.25">
      <c r="N1097">
        <v>17.611139999999999</v>
      </c>
      <c r="O1097">
        <v>82.878209999999996</v>
      </c>
      <c r="P1097">
        <v>27.8</v>
      </c>
      <c r="Q1097">
        <v>52.35</v>
      </c>
    </row>
    <row r="1098" spans="14:17" x14ac:dyDescent="0.25">
      <c r="N1098">
        <v>17.61101</v>
      </c>
      <c r="O1098">
        <v>82.87818</v>
      </c>
      <c r="P1098">
        <v>27.7</v>
      </c>
      <c r="Q1098">
        <v>52.365000000000002</v>
      </c>
    </row>
    <row r="1099" spans="14:17" x14ac:dyDescent="0.25">
      <c r="N1099">
        <v>17.610299999999999</v>
      </c>
      <c r="O1099">
        <v>82.878050000000002</v>
      </c>
      <c r="P1099">
        <v>27.2</v>
      </c>
      <c r="Q1099">
        <v>52.445</v>
      </c>
    </row>
    <row r="1100" spans="14:17" x14ac:dyDescent="0.25">
      <c r="N1100">
        <v>17.6099</v>
      </c>
      <c r="O1100">
        <v>82.878</v>
      </c>
      <c r="P1100">
        <v>27.4</v>
      </c>
      <c r="Q1100">
        <v>52.49</v>
      </c>
    </row>
    <row r="1101" spans="14:17" x14ac:dyDescent="0.25">
      <c r="N1101">
        <v>17.609529999999999</v>
      </c>
      <c r="O1101">
        <v>82.877930000000006</v>
      </c>
      <c r="P1101">
        <v>27.7</v>
      </c>
      <c r="Q1101">
        <v>52.530999999999999</v>
      </c>
    </row>
    <row r="1102" spans="14:17" x14ac:dyDescent="0.25">
      <c r="N1102">
        <v>17.609470000000002</v>
      </c>
      <c r="O1102">
        <v>82.877920000000003</v>
      </c>
      <c r="P1102">
        <v>27.7</v>
      </c>
      <c r="Q1102">
        <v>52.537999999999997</v>
      </c>
    </row>
    <row r="1103" spans="14:17" x14ac:dyDescent="0.25">
      <c r="N1103">
        <v>17.60932</v>
      </c>
      <c r="O1103">
        <v>82.877899999999997</v>
      </c>
      <c r="P1103">
        <v>27.8</v>
      </c>
      <c r="Q1103">
        <v>52.555</v>
      </c>
    </row>
    <row r="1104" spans="14:17" x14ac:dyDescent="0.25">
      <c r="N1104">
        <v>17.609159999999999</v>
      </c>
      <c r="O1104">
        <v>82.877859999999998</v>
      </c>
      <c r="P1104">
        <v>27.8</v>
      </c>
      <c r="Q1104">
        <v>52.573</v>
      </c>
    </row>
    <row r="1105" spans="14:17" x14ac:dyDescent="0.25">
      <c r="N1105">
        <v>17.609010000000001</v>
      </c>
      <c r="O1105">
        <v>82.87782</v>
      </c>
      <c r="P1105">
        <v>27.8</v>
      </c>
      <c r="Q1105">
        <v>52.591000000000001</v>
      </c>
    </row>
    <row r="1106" spans="14:17" x14ac:dyDescent="0.25">
      <c r="N1106">
        <v>17.608889999999999</v>
      </c>
      <c r="O1106">
        <v>82.877790000000005</v>
      </c>
      <c r="P1106">
        <v>27.7</v>
      </c>
      <c r="Q1106">
        <v>52.603999999999999</v>
      </c>
    </row>
    <row r="1107" spans="14:17" x14ac:dyDescent="0.25">
      <c r="N1107">
        <v>17.608779999999999</v>
      </c>
      <c r="O1107">
        <v>82.877759999999995</v>
      </c>
      <c r="P1107">
        <v>27.7</v>
      </c>
      <c r="Q1107">
        <v>52.616999999999997</v>
      </c>
    </row>
    <row r="1108" spans="14:17" x14ac:dyDescent="0.25">
      <c r="N1108">
        <v>17.608640000000001</v>
      </c>
      <c r="O1108">
        <v>82.877719999999997</v>
      </c>
      <c r="P1108">
        <v>27.7</v>
      </c>
      <c r="Q1108">
        <v>52.633000000000003</v>
      </c>
    </row>
    <row r="1109" spans="14:17" x14ac:dyDescent="0.25">
      <c r="N1109">
        <v>17.60848</v>
      </c>
      <c r="O1109">
        <v>82.877669999999995</v>
      </c>
      <c r="P1109">
        <v>27.7</v>
      </c>
      <c r="Q1109">
        <v>52.652000000000001</v>
      </c>
    </row>
    <row r="1110" spans="14:17" x14ac:dyDescent="0.25">
      <c r="N1110">
        <v>17.60838</v>
      </c>
      <c r="O1110">
        <v>82.877629999999996</v>
      </c>
      <c r="P1110">
        <v>27.8</v>
      </c>
      <c r="Q1110">
        <v>52.664000000000001</v>
      </c>
    </row>
    <row r="1111" spans="14:17" x14ac:dyDescent="0.25">
      <c r="N1111">
        <v>17.608270000000001</v>
      </c>
      <c r="O1111">
        <v>82.877600000000001</v>
      </c>
      <c r="P1111">
        <v>27.9</v>
      </c>
      <c r="Q1111">
        <v>52.676000000000002</v>
      </c>
    </row>
    <row r="1112" spans="14:17" x14ac:dyDescent="0.25">
      <c r="N1112">
        <v>17.608070000000001</v>
      </c>
      <c r="O1112">
        <v>82.877499999999998</v>
      </c>
      <c r="P1112">
        <v>28.2</v>
      </c>
      <c r="Q1112">
        <v>52.701000000000001</v>
      </c>
    </row>
    <row r="1113" spans="14:17" x14ac:dyDescent="0.25">
      <c r="N1113">
        <v>17.60773</v>
      </c>
      <c r="O1113">
        <v>82.877380000000002</v>
      </c>
      <c r="P1113">
        <v>28.3</v>
      </c>
      <c r="Q1113">
        <v>52.741</v>
      </c>
    </row>
    <row r="1114" spans="14:17" x14ac:dyDescent="0.25">
      <c r="N1114">
        <v>17.607469999999999</v>
      </c>
      <c r="O1114">
        <v>82.877269999999996</v>
      </c>
      <c r="P1114">
        <v>28.3</v>
      </c>
      <c r="Q1114">
        <v>52.771999999999998</v>
      </c>
    </row>
    <row r="1115" spans="14:17" x14ac:dyDescent="0.25">
      <c r="N1115">
        <v>17.607230000000001</v>
      </c>
      <c r="O1115">
        <v>82.877179999999996</v>
      </c>
      <c r="P1115">
        <v>28.3</v>
      </c>
      <c r="Q1115">
        <v>52.8</v>
      </c>
    </row>
    <row r="1116" spans="14:17" x14ac:dyDescent="0.25">
      <c r="N1116">
        <v>17.606950000000001</v>
      </c>
      <c r="O1116">
        <v>82.877070000000003</v>
      </c>
      <c r="P1116">
        <v>28.6</v>
      </c>
      <c r="Q1116">
        <v>52.834000000000003</v>
      </c>
    </row>
    <row r="1117" spans="14:17" x14ac:dyDescent="0.25">
      <c r="N1117">
        <v>17.606670000000001</v>
      </c>
      <c r="O1117">
        <v>82.876949999999994</v>
      </c>
      <c r="P1117">
        <v>29.4</v>
      </c>
      <c r="Q1117">
        <v>52.866999999999997</v>
      </c>
    </row>
    <row r="1118" spans="14:17" x14ac:dyDescent="0.25">
      <c r="N1118">
        <v>17.60463</v>
      </c>
      <c r="O1118">
        <v>82.876069999999999</v>
      </c>
      <c r="P1118">
        <v>29.4</v>
      </c>
      <c r="Q1118">
        <v>53.113</v>
      </c>
    </row>
    <row r="1119" spans="14:17" x14ac:dyDescent="0.25">
      <c r="N1119">
        <v>17.603619999999999</v>
      </c>
      <c r="O1119">
        <v>82.875630000000001</v>
      </c>
      <c r="P1119">
        <v>30.4</v>
      </c>
      <c r="Q1119">
        <v>53.234999999999999</v>
      </c>
    </row>
    <row r="1120" spans="14:17" x14ac:dyDescent="0.25">
      <c r="N1120">
        <v>17.602799999999998</v>
      </c>
      <c r="O1120">
        <v>82.875299999999996</v>
      </c>
      <c r="P1120">
        <v>30</v>
      </c>
      <c r="Q1120">
        <v>53.332000000000001</v>
      </c>
    </row>
    <row r="1121" spans="14:17" x14ac:dyDescent="0.25">
      <c r="N1121">
        <v>17.601400000000002</v>
      </c>
      <c r="O1121">
        <v>82.874709999999993</v>
      </c>
      <c r="P1121">
        <v>28</v>
      </c>
      <c r="Q1121">
        <v>53.5</v>
      </c>
    </row>
    <row r="1122" spans="14:17" x14ac:dyDescent="0.25">
      <c r="N1122">
        <v>17.600760000000001</v>
      </c>
      <c r="O1122">
        <v>82.874470000000002</v>
      </c>
      <c r="P1122">
        <v>28.5</v>
      </c>
      <c r="Q1122">
        <v>53.576000000000001</v>
      </c>
    </row>
    <row r="1123" spans="14:17" x14ac:dyDescent="0.25">
      <c r="N1123">
        <v>17.600069999999999</v>
      </c>
      <c r="O1123">
        <v>82.874200000000002</v>
      </c>
      <c r="P1123">
        <v>25.4</v>
      </c>
      <c r="Q1123">
        <v>53.658000000000001</v>
      </c>
    </row>
    <row r="1124" spans="14:17" x14ac:dyDescent="0.25">
      <c r="N1124">
        <v>17.59958</v>
      </c>
      <c r="O1124">
        <v>82.874009999999998</v>
      </c>
      <c r="P1124">
        <v>25.2</v>
      </c>
      <c r="Q1124">
        <v>53.716000000000001</v>
      </c>
    </row>
    <row r="1125" spans="14:17" x14ac:dyDescent="0.25">
      <c r="N1125">
        <v>17.598780000000001</v>
      </c>
      <c r="O1125">
        <v>82.873670000000004</v>
      </c>
      <c r="P1125">
        <v>24.5</v>
      </c>
      <c r="Q1125">
        <v>53.811999999999998</v>
      </c>
    </row>
    <row r="1126" spans="14:17" x14ac:dyDescent="0.25">
      <c r="N1126">
        <v>17.598050000000001</v>
      </c>
      <c r="O1126">
        <v>82.873379999999997</v>
      </c>
      <c r="P1126">
        <v>23.8</v>
      </c>
      <c r="Q1126">
        <v>53.899000000000001</v>
      </c>
    </row>
    <row r="1127" spans="14:17" x14ac:dyDescent="0.25">
      <c r="N1127">
        <v>17.59768</v>
      </c>
      <c r="O1127">
        <v>82.873220000000003</v>
      </c>
      <c r="P1127">
        <v>22.6</v>
      </c>
      <c r="Q1127">
        <v>53.944000000000003</v>
      </c>
    </row>
    <row r="1128" spans="14:17" x14ac:dyDescent="0.25">
      <c r="N1128">
        <v>17.597539999999999</v>
      </c>
      <c r="O1128">
        <v>82.873170000000002</v>
      </c>
      <c r="P1128">
        <v>22.1</v>
      </c>
      <c r="Q1128">
        <v>53.96</v>
      </c>
    </row>
    <row r="1129" spans="14:17" x14ac:dyDescent="0.25">
      <c r="N1129">
        <v>17.596329999999998</v>
      </c>
      <c r="O1129">
        <v>82.872680000000003</v>
      </c>
      <c r="P1129">
        <v>22.9</v>
      </c>
      <c r="Q1129">
        <v>54.104999999999997</v>
      </c>
    </row>
    <row r="1130" spans="14:17" x14ac:dyDescent="0.25">
      <c r="N1130">
        <v>17.595590000000001</v>
      </c>
      <c r="O1130">
        <v>82.872380000000007</v>
      </c>
      <c r="P1130">
        <v>23.4</v>
      </c>
      <c r="Q1130">
        <v>54.192999999999998</v>
      </c>
    </row>
    <row r="1131" spans="14:17" x14ac:dyDescent="0.25">
      <c r="N1131">
        <v>17.595300000000002</v>
      </c>
      <c r="O1131">
        <v>82.872290000000007</v>
      </c>
      <c r="P1131">
        <v>23.5</v>
      </c>
      <c r="Q1131">
        <v>54.226999999999997</v>
      </c>
    </row>
    <row r="1132" spans="14:17" x14ac:dyDescent="0.25">
      <c r="N1132">
        <v>17.595230000000001</v>
      </c>
      <c r="O1132">
        <v>82.87227</v>
      </c>
      <c r="P1132">
        <v>23.4</v>
      </c>
      <c r="Q1132">
        <v>54.234999999999999</v>
      </c>
    </row>
    <row r="1133" spans="14:17" x14ac:dyDescent="0.25">
      <c r="N1133">
        <v>17.59402</v>
      </c>
      <c r="O1133">
        <v>82.871830000000003</v>
      </c>
      <c r="P1133">
        <v>22.3</v>
      </c>
      <c r="Q1133">
        <v>54.377000000000002</v>
      </c>
    </row>
    <row r="1134" spans="14:17" x14ac:dyDescent="0.25">
      <c r="N1134">
        <v>17.59346</v>
      </c>
      <c r="O1134">
        <v>82.871600000000001</v>
      </c>
      <c r="P1134">
        <v>20.8</v>
      </c>
      <c r="Q1134">
        <v>54.444000000000003</v>
      </c>
    </row>
    <row r="1135" spans="14:17" x14ac:dyDescent="0.25">
      <c r="N1135">
        <v>17.589320000000001</v>
      </c>
      <c r="O1135">
        <v>82.869929999999997</v>
      </c>
      <c r="P1135">
        <v>22.2</v>
      </c>
      <c r="Q1135">
        <v>54.938000000000002</v>
      </c>
    </row>
    <row r="1136" spans="14:17" x14ac:dyDescent="0.25">
      <c r="N1136">
        <v>17.58867</v>
      </c>
      <c r="O1136">
        <v>82.869659999999996</v>
      </c>
      <c r="P1136">
        <v>21.2</v>
      </c>
      <c r="Q1136">
        <v>55.015999999999998</v>
      </c>
    </row>
    <row r="1137" spans="14:17" x14ac:dyDescent="0.25">
      <c r="N1137">
        <v>17.58595</v>
      </c>
      <c r="O1137">
        <v>82.868570000000005</v>
      </c>
      <c r="P1137">
        <v>19</v>
      </c>
      <c r="Q1137">
        <v>55.34</v>
      </c>
    </row>
    <row r="1138" spans="14:17" x14ac:dyDescent="0.25">
      <c r="N1138">
        <v>17.585260000000002</v>
      </c>
      <c r="O1138">
        <v>82.868290000000002</v>
      </c>
      <c r="P1138">
        <v>19.5</v>
      </c>
      <c r="Q1138">
        <v>55.421999999999997</v>
      </c>
    </row>
    <row r="1139" spans="14:17" x14ac:dyDescent="0.25">
      <c r="N1139">
        <v>17.584099999999999</v>
      </c>
      <c r="O1139">
        <v>82.867829999999998</v>
      </c>
      <c r="P1139">
        <v>21</v>
      </c>
      <c r="Q1139">
        <v>55.56</v>
      </c>
    </row>
    <row r="1140" spans="14:17" x14ac:dyDescent="0.25">
      <c r="N1140">
        <v>17.583780000000001</v>
      </c>
      <c r="O1140">
        <v>82.867679999999993</v>
      </c>
      <c r="P1140">
        <v>19.399999999999999</v>
      </c>
      <c r="Q1140">
        <v>55.598999999999997</v>
      </c>
    </row>
    <row r="1141" spans="14:17" x14ac:dyDescent="0.25">
      <c r="N1141">
        <v>17.583670000000001</v>
      </c>
      <c r="O1141">
        <v>82.867630000000005</v>
      </c>
      <c r="P1141">
        <v>18.7</v>
      </c>
      <c r="Q1141">
        <v>55.613</v>
      </c>
    </row>
    <row r="1142" spans="14:17" x14ac:dyDescent="0.25">
      <c r="N1142">
        <v>17.58192</v>
      </c>
      <c r="O1142">
        <v>82.866730000000004</v>
      </c>
      <c r="P1142">
        <v>13.8</v>
      </c>
      <c r="Q1142">
        <v>55.83</v>
      </c>
    </row>
    <row r="1143" spans="14:17" x14ac:dyDescent="0.25">
      <c r="N1143">
        <v>17.580559999999998</v>
      </c>
      <c r="O1143">
        <v>82.866110000000006</v>
      </c>
      <c r="P1143">
        <v>16.3</v>
      </c>
      <c r="Q1143">
        <v>55.994999999999997</v>
      </c>
    </row>
    <row r="1144" spans="14:17" x14ac:dyDescent="0.25">
      <c r="N1144">
        <v>17.57714</v>
      </c>
      <c r="O1144">
        <v>82.864599999999996</v>
      </c>
      <c r="P1144">
        <v>16.399999999999999</v>
      </c>
      <c r="Q1144">
        <v>56.408000000000001</v>
      </c>
    </row>
    <row r="1145" spans="14:17" x14ac:dyDescent="0.25">
      <c r="N1145">
        <v>17.576540000000001</v>
      </c>
      <c r="O1145">
        <v>82.864360000000005</v>
      </c>
      <c r="P1145">
        <v>18</v>
      </c>
      <c r="Q1145">
        <v>56.478999999999999</v>
      </c>
    </row>
    <row r="1146" spans="14:17" x14ac:dyDescent="0.25">
      <c r="N1146">
        <v>17.576080000000001</v>
      </c>
      <c r="O1146">
        <v>82.864180000000005</v>
      </c>
      <c r="P1146">
        <v>18.600000000000001</v>
      </c>
      <c r="Q1146">
        <v>56.533999999999999</v>
      </c>
    </row>
    <row r="1147" spans="14:17" x14ac:dyDescent="0.25">
      <c r="N1147">
        <v>17.573930000000001</v>
      </c>
      <c r="O1147">
        <v>82.863339999999994</v>
      </c>
      <c r="P1147">
        <v>17.5</v>
      </c>
      <c r="Q1147">
        <v>56.789000000000001</v>
      </c>
    </row>
    <row r="1148" spans="14:17" x14ac:dyDescent="0.25">
      <c r="N1148">
        <v>17.573519999999998</v>
      </c>
      <c r="O1148">
        <v>82.863209999999995</v>
      </c>
      <c r="P1148">
        <v>17.7</v>
      </c>
      <c r="Q1148">
        <v>56.837000000000003</v>
      </c>
    </row>
    <row r="1149" spans="14:17" x14ac:dyDescent="0.25">
      <c r="N1149">
        <v>17.573370000000001</v>
      </c>
      <c r="O1149">
        <v>82.863169999999997</v>
      </c>
      <c r="P1149">
        <v>17.8</v>
      </c>
      <c r="Q1149">
        <v>56.853999999999999</v>
      </c>
    </row>
    <row r="1150" spans="14:17" x14ac:dyDescent="0.25">
      <c r="N1150">
        <v>17.573219999999999</v>
      </c>
      <c r="O1150">
        <v>82.863129999999998</v>
      </c>
      <c r="P1150">
        <v>17.7</v>
      </c>
      <c r="Q1150">
        <v>56.871000000000002</v>
      </c>
    </row>
    <row r="1151" spans="14:17" x14ac:dyDescent="0.25">
      <c r="N1151">
        <v>17.573039999999999</v>
      </c>
      <c r="O1151">
        <v>82.86309</v>
      </c>
      <c r="P1151">
        <v>17.5</v>
      </c>
      <c r="Q1151">
        <v>56.892000000000003</v>
      </c>
    </row>
    <row r="1152" spans="14:17" x14ac:dyDescent="0.25">
      <c r="N1152">
        <v>17.57281</v>
      </c>
      <c r="O1152">
        <v>82.863029999999995</v>
      </c>
      <c r="P1152">
        <v>17.3</v>
      </c>
      <c r="Q1152">
        <v>56.917999999999999</v>
      </c>
    </row>
    <row r="1153" spans="14:17" x14ac:dyDescent="0.25">
      <c r="N1153">
        <v>17.572610000000001</v>
      </c>
      <c r="O1153">
        <v>82.862979999999993</v>
      </c>
      <c r="P1153">
        <v>17</v>
      </c>
      <c r="Q1153">
        <v>56.941000000000003</v>
      </c>
    </row>
    <row r="1154" spans="14:17" x14ac:dyDescent="0.25">
      <c r="N1154">
        <v>17.572399999999998</v>
      </c>
      <c r="O1154">
        <v>82.862930000000006</v>
      </c>
      <c r="P1154">
        <v>17.100000000000001</v>
      </c>
      <c r="Q1154">
        <v>56.965000000000003</v>
      </c>
    </row>
    <row r="1155" spans="14:17" x14ac:dyDescent="0.25">
      <c r="N1155">
        <v>17.572189999999999</v>
      </c>
      <c r="O1155">
        <v>82.862899999999996</v>
      </c>
      <c r="P1155">
        <v>17.3</v>
      </c>
      <c r="Q1155">
        <v>56.988999999999997</v>
      </c>
    </row>
    <row r="1156" spans="14:17" x14ac:dyDescent="0.25">
      <c r="N1156">
        <v>17.572050000000001</v>
      </c>
      <c r="O1156">
        <v>82.862859999999998</v>
      </c>
      <c r="P1156">
        <v>17.399999999999999</v>
      </c>
      <c r="Q1156">
        <v>57.005000000000003</v>
      </c>
    </row>
    <row r="1157" spans="14:17" x14ac:dyDescent="0.25">
      <c r="N1157">
        <v>17.57189</v>
      </c>
      <c r="O1157">
        <v>82.862830000000002</v>
      </c>
      <c r="P1157">
        <v>17.5</v>
      </c>
      <c r="Q1157">
        <v>57.023000000000003</v>
      </c>
    </row>
    <row r="1158" spans="14:17" x14ac:dyDescent="0.25">
      <c r="N1158">
        <v>17.570609999999999</v>
      </c>
      <c r="O1158">
        <v>82.862629999999996</v>
      </c>
      <c r="P1158">
        <v>16.7</v>
      </c>
      <c r="Q1158">
        <v>57.167000000000002</v>
      </c>
    </row>
    <row r="1159" spans="14:17" x14ac:dyDescent="0.25">
      <c r="N1159">
        <v>17.570489999999999</v>
      </c>
      <c r="O1159">
        <v>82.862610000000004</v>
      </c>
      <c r="P1159">
        <v>16.7</v>
      </c>
      <c r="Q1159">
        <v>57.180999999999997</v>
      </c>
    </row>
    <row r="1160" spans="14:17" x14ac:dyDescent="0.25">
      <c r="N1160">
        <v>17.569649999999999</v>
      </c>
      <c r="O1160">
        <v>82.862480000000005</v>
      </c>
      <c r="P1160">
        <v>16.2</v>
      </c>
      <c r="Q1160">
        <v>57.274999999999999</v>
      </c>
    </row>
    <row r="1161" spans="14:17" x14ac:dyDescent="0.25">
      <c r="N1161">
        <v>17.56944</v>
      </c>
      <c r="O1161">
        <v>82.862449999999995</v>
      </c>
      <c r="P1161">
        <v>16</v>
      </c>
      <c r="Q1161">
        <v>57.298999999999999</v>
      </c>
    </row>
    <row r="1162" spans="14:17" x14ac:dyDescent="0.25">
      <c r="N1162">
        <v>17.569230000000001</v>
      </c>
      <c r="O1162">
        <v>82.86242</v>
      </c>
      <c r="P1162">
        <v>15.8</v>
      </c>
      <c r="Q1162">
        <v>57.322000000000003</v>
      </c>
    </row>
    <row r="1163" spans="14:17" x14ac:dyDescent="0.25">
      <c r="N1163">
        <v>17.569019999999998</v>
      </c>
      <c r="O1163">
        <v>82.862390000000005</v>
      </c>
      <c r="P1163">
        <v>15.6</v>
      </c>
      <c r="Q1163">
        <v>57.345999999999997</v>
      </c>
    </row>
    <row r="1164" spans="14:17" x14ac:dyDescent="0.25">
      <c r="N1164">
        <v>17.568809999999999</v>
      </c>
      <c r="O1164">
        <v>82.862359999999995</v>
      </c>
      <c r="P1164">
        <v>15.4</v>
      </c>
      <c r="Q1164">
        <v>57.369</v>
      </c>
    </row>
    <row r="1165" spans="14:17" x14ac:dyDescent="0.25">
      <c r="N1165">
        <v>17.568529999999999</v>
      </c>
      <c r="O1165">
        <v>82.862309999999994</v>
      </c>
      <c r="P1165">
        <v>15</v>
      </c>
      <c r="Q1165">
        <v>57.401000000000003</v>
      </c>
    </row>
    <row r="1166" spans="14:17" x14ac:dyDescent="0.25">
      <c r="N1166">
        <v>17.568390000000001</v>
      </c>
      <c r="O1166">
        <v>82.862290000000002</v>
      </c>
      <c r="P1166">
        <v>15</v>
      </c>
      <c r="Q1166">
        <v>57.417000000000002</v>
      </c>
    </row>
    <row r="1167" spans="14:17" x14ac:dyDescent="0.25">
      <c r="N1167">
        <v>17.568239999999999</v>
      </c>
      <c r="O1167">
        <v>82.862269999999995</v>
      </c>
      <c r="P1167">
        <v>15.1</v>
      </c>
      <c r="Q1167">
        <v>57.433999999999997</v>
      </c>
    </row>
    <row r="1168" spans="14:17" x14ac:dyDescent="0.25">
      <c r="N1168">
        <v>17.567139999999998</v>
      </c>
      <c r="O1168">
        <v>82.862099999999998</v>
      </c>
      <c r="P1168">
        <v>15.3</v>
      </c>
      <c r="Q1168">
        <v>57.557000000000002</v>
      </c>
    </row>
    <row r="1169" spans="14:17" x14ac:dyDescent="0.25">
      <c r="N1169">
        <v>17.566590000000001</v>
      </c>
      <c r="O1169">
        <v>82.862009999999998</v>
      </c>
      <c r="P1169">
        <v>15.5</v>
      </c>
      <c r="Q1169">
        <v>57.619</v>
      </c>
    </row>
    <row r="1170" spans="14:17" x14ac:dyDescent="0.25">
      <c r="N1170">
        <v>17.56616</v>
      </c>
      <c r="O1170">
        <v>82.861930000000001</v>
      </c>
      <c r="P1170">
        <v>16</v>
      </c>
      <c r="Q1170">
        <v>57.667999999999999</v>
      </c>
    </row>
    <row r="1171" spans="14:17" x14ac:dyDescent="0.25">
      <c r="N1171">
        <v>17.566040000000001</v>
      </c>
      <c r="O1171">
        <v>82.861900000000006</v>
      </c>
      <c r="P1171">
        <v>16.2</v>
      </c>
      <c r="Q1171">
        <v>57.682000000000002</v>
      </c>
    </row>
    <row r="1172" spans="14:17" x14ac:dyDescent="0.25">
      <c r="N1172">
        <v>17.565899999999999</v>
      </c>
      <c r="O1172">
        <v>82.861859999999993</v>
      </c>
      <c r="P1172">
        <v>16.5</v>
      </c>
      <c r="Q1172">
        <v>57.698</v>
      </c>
    </row>
    <row r="1173" spans="14:17" x14ac:dyDescent="0.25">
      <c r="N1173">
        <v>17.565750000000001</v>
      </c>
      <c r="O1173">
        <v>82.861819999999994</v>
      </c>
      <c r="P1173">
        <v>16.8</v>
      </c>
      <c r="Q1173">
        <v>57.715000000000003</v>
      </c>
    </row>
    <row r="1174" spans="14:17" x14ac:dyDescent="0.25">
      <c r="N1174">
        <v>17.565639999999998</v>
      </c>
      <c r="O1174">
        <v>82.861770000000007</v>
      </c>
      <c r="P1174">
        <v>17.3</v>
      </c>
      <c r="Q1174">
        <v>57.728000000000002</v>
      </c>
    </row>
    <row r="1175" spans="14:17" x14ac:dyDescent="0.25">
      <c r="N1175">
        <v>17.565560000000001</v>
      </c>
      <c r="O1175">
        <v>82.861739999999998</v>
      </c>
      <c r="P1175">
        <v>17.7</v>
      </c>
      <c r="Q1175">
        <v>57.738</v>
      </c>
    </row>
    <row r="1176" spans="14:17" x14ac:dyDescent="0.25">
      <c r="N1176">
        <v>17.565529999999999</v>
      </c>
      <c r="O1176">
        <v>82.861729999999994</v>
      </c>
      <c r="P1176">
        <v>17.8</v>
      </c>
      <c r="Q1176">
        <v>57.741</v>
      </c>
    </row>
    <row r="1177" spans="14:17" x14ac:dyDescent="0.25">
      <c r="N1177">
        <v>17.565339999999999</v>
      </c>
      <c r="O1177">
        <v>82.861639999999994</v>
      </c>
      <c r="P1177">
        <v>18.8</v>
      </c>
      <c r="Q1177">
        <v>57.765000000000001</v>
      </c>
    </row>
    <row r="1178" spans="14:17" x14ac:dyDescent="0.25">
      <c r="N1178">
        <v>17.565239999999999</v>
      </c>
      <c r="O1178">
        <v>82.861590000000007</v>
      </c>
      <c r="P1178">
        <v>19.2</v>
      </c>
      <c r="Q1178">
        <v>57.777000000000001</v>
      </c>
    </row>
    <row r="1179" spans="14:17" x14ac:dyDescent="0.25">
      <c r="N1179">
        <v>17.565180000000002</v>
      </c>
      <c r="O1179">
        <v>82.86157</v>
      </c>
      <c r="P1179">
        <v>19.399999999999999</v>
      </c>
      <c r="Q1179">
        <v>57.783999999999999</v>
      </c>
    </row>
    <row r="1180" spans="14:17" x14ac:dyDescent="0.25">
      <c r="N1180">
        <v>17.56512</v>
      </c>
      <c r="O1180">
        <v>82.861530000000002</v>
      </c>
      <c r="P1180">
        <v>19.5</v>
      </c>
      <c r="Q1180">
        <v>57.792000000000002</v>
      </c>
    </row>
    <row r="1181" spans="14:17" x14ac:dyDescent="0.25">
      <c r="N1181">
        <v>17.564990000000002</v>
      </c>
      <c r="O1181">
        <v>82.861440000000002</v>
      </c>
      <c r="P1181">
        <v>19.2</v>
      </c>
      <c r="Q1181">
        <v>57.808999999999997</v>
      </c>
    </row>
    <row r="1182" spans="14:17" x14ac:dyDescent="0.25">
      <c r="N1182">
        <v>17.564789999999999</v>
      </c>
      <c r="O1182">
        <v>82.861310000000003</v>
      </c>
      <c r="P1182">
        <v>18.399999999999999</v>
      </c>
      <c r="Q1182">
        <v>57.835000000000001</v>
      </c>
    </row>
    <row r="1183" spans="14:17" x14ac:dyDescent="0.25">
      <c r="N1183">
        <v>17.564530000000001</v>
      </c>
      <c r="O1183">
        <v>82.861090000000004</v>
      </c>
      <c r="P1183">
        <v>17.5</v>
      </c>
      <c r="Q1183">
        <v>57.872999999999998</v>
      </c>
    </row>
    <row r="1184" spans="14:17" x14ac:dyDescent="0.25">
      <c r="N1184">
        <v>17.564509999999999</v>
      </c>
      <c r="O1184">
        <v>82.861069999999998</v>
      </c>
      <c r="P1184">
        <v>17.399999999999999</v>
      </c>
      <c r="Q1184">
        <v>57.875999999999998</v>
      </c>
    </row>
    <row r="1185" spans="14:17" x14ac:dyDescent="0.25">
      <c r="N1185">
        <v>17.56438</v>
      </c>
      <c r="O1185">
        <v>82.860960000000006</v>
      </c>
      <c r="P1185">
        <v>17.100000000000001</v>
      </c>
      <c r="Q1185">
        <v>57.893999999999998</v>
      </c>
    </row>
    <row r="1186" spans="14:17" x14ac:dyDescent="0.25">
      <c r="N1186">
        <v>17.564260000000001</v>
      </c>
      <c r="O1186">
        <v>82.860839999999996</v>
      </c>
      <c r="P1186">
        <v>17.5</v>
      </c>
      <c r="Q1186">
        <v>57.912999999999997</v>
      </c>
    </row>
    <row r="1187" spans="14:17" x14ac:dyDescent="0.25">
      <c r="N1187">
        <v>17.564139999999998</v>
      </c>
      <c r="O1187">
        <v>82.860699999999994</v>
      </c>
      <c r="P1187">
        <v>17.8</v>
      </c>
      <c r="Q1187">
        <v>57.933</v>
      </c>
    </row>
    <row r="1188" spans="14:17" x14ac:dyDescent="0.25">
      <c r="N1188">
        <v>17.564019999999999</v>
      </c>
      <c r="O1188">
        <v>82.860560000000007</v>
      </c>
      <c r="P1188">
        <v>18</v>
      </c>
      <c r="Q1188">
        <v>57.953000000000003</v>
      </c>
    </row>
    <row r="1189" spans="14:17" x14ac:dyDescent="0.25">
      <c r="N1189">
        <v>17.56391</v>
      </c>
      <c r="O1189">
        <v>82.860420000000005</v>
      </c>
      <c r="P1189">
        <v>18.100000000000001</v>
      </c>
      <c r="Q1189">
        <v>57.972000000000001</v>
      </c>
    </row>
    <row r="1190" spans="14:17" x14ac:dyDescent="0.25">
      <c r="N1190">
        <v>17.56381</v>
      </c>
      <c r="O1190">
        <v>82.86027</v>
      </c>
      <c r="P1190">
        <v>18</v>
      </c>
      <c r="Q1190">
        <v>57.991</v>
      </c>
    </row>
    <row r="1191" spans="14:17" x14ac:dyDescent="0.25">
      <c r="N1191">
        <v>17.563680000000002</v>
      </c>
      <c r="O1191">
        <v>82.860060000000004</v>
      </c>
      <c r="P1191">
        <v>17.8</v>
      </c>
      <c r="Q1191">
        <v>58.018000000000001</v>
      </c>
    </row>
    <row r="1192" spans="14:17" x14ac:dyDescent="0.25">
      <c r="N1192">
        <v>17.563510000000001</v>
      </c>
      <c r="O1192">
        <v>82.859750000000005</v>
      </c>
      <c r="P1192">
        <v>17.8</v>
      </c>
      <c r="Q1192">
        <v>58.055999999999997</v>
      </c>
    </row>
    <row r="1193" spans="14:17" x14ac:dyDescent="0.25">
      <c r="N1193">
        <v>17.563320000000001</v>
      </c>
      <c r="O1193">
        <v>82.859399999999994</v>
      </c>
      <c r="P1193">
        <v>18.399999999999999</v>
      </c>
      <c r="Q1193">
        <v>58.098999999999997</v>
      </c>
    </row>
    <row r="1194" spans="14:17" x14ac:dyDescent="0.25">
      <c r="N1194">
        <v>17.56307</v>
      </c>
      <c r="O1194">
        <v>82.858959999999996</v>
      </c>
      <c r="P1194">
        <v>19.7</v>
      </c>
      <c r="Q1194">
        <v>58.152999999999999</v>
      </c>
    </row>
    <row r="1195" spans="14:17" x14ac:dyDescent="0.25">
      <c r="N1195">
        <v>17.562670000000001</v>
      </c>
      <c r="O1195">
        <v>82.858220000000003</v>
      </c>
      <c r="P1195">
        <v>22</v>
      </c>
      <c r="Q1195">
        <v>58.243000000000002</v>
      </c>
    </row>
    <row r="1196" spans="14:17" x14ac:dyDescent="0.25">
      <c r="N1196">
        <v>17.561019999999999</v>
      </c>
      <c r="O1196">
        <v>82.855270000000004</v>
      </c>
      <c r="P1196">
        <v>23.8</v>
      </c>
      <c r="Q1196">
        <v>58.606000000000002</v>
      </c>
    </row>
    <row r="1197" spans="14:17" x14ac:dyDescent="0.25">
      <c r="N1197">
        <v>17.55977</v>
      </c>
      <c r="O1197">
        <v>82.853120000000004</v>
      </c>
      <c r="P1197">
        <v>25.2</v>
      </c>
      <c r="Q1197">
        <v>58.874000000000002</v>
      </c>
    </row>
    <row r="1198" spans="14:17" x14ac:dyDescent="0.25">
      <c r="N1198">
        <v>17.559010000000001</v>
      </c>
      <c r="O1198">
        <v>82.851789999999994</v>
      </c>
      <c r="P1198">
        <v>24.7</v>
      </c>
      <c r="Q1198">
        <v>59.037999999999997</v>
      </c>
    </row>
    <row r="1199" spans="14:17" x14ac:dyDescent="0.25">
      <c r="N1199">
        <v>17.558409999999999</v>
      </c>
      <c r="O1199">
        <v>82.850710000000007</v>
      </c>
      <c r="P1199">
        <v>27</v>
      </c>
      <c r="Q1199">
        <v>59.170999999999999</v>
      </c>
    </row>
    <row r="1200" spans="14:17" x14ac:dyDescent="0.25">
      <c r="N1200">
        <v>17.55733</v>
      </c>
      <c r="O1200">
        <v>82.848759999999999</v>
      </c>
      <c r="P1200">
        <v>27.4</v>
      </c>
      <c r="Q1200">
        <v>59.41</v>
      </c>
    </row>
    <row r="1201" spans="14:17" x14ac:dyDescent="0.25">
      <c r="N1201">
        <v>17.556370000000001</v>
      </c>
      <c r="O1201">
        <v>82.847070000000002</v>
      </c>
      <c r="P1201">
        <v>25.1</v>
      </c>
      <c r="Q1201">
        <v>59.619</v>
      </c>
    </row>
    <row r="1202" spans="14:17" x14ac:dyDescent="0.25">
      <c r="N1202">
        <v>17.556249999999999</v>
      </c>
      <c r="O1202">
        <v>82.846860000000007</v>
      </c>
      <c r="P1202">
        <v>25.1</v>
      </c>
      <c r="Q1202">
        <v>59.645000000000003</v>
      </c>
    </row>
    <row r="1203" spans="14:17" x14ac:dyDescent="0.25">
      <c r="N1203">
        <v>17.555879999999998</v>
      </c>
      <c r="O1203">
        <v>82.846209999999999</v>
      </c>
      <c r="P1203">
        <v>25.6</v>
      </c>
      <c r="Q1203">
        <v>59.725000000000001</v>
      </c>
    </row>
    <row r="1204" spans="14:17" x14ac:dyDescent="0.25">
      <c r="N1204">
        <v>17.555579999999999</v>
      </c>
      <c r="O1204">
        <v>82.845699999999994</v>
      </c>
      <c r="P1204">
        <v>25.5</v>
      </c>
      <c r="Q1204">
        <v>59.789000000000001</v>
      </c>
    </row>
    <row r="1205" spans="14:17" x14ac:dyDescent="0.25">
      <c r="N1205">
        <v>17.555489999999999</v>
      </c>
      <c r="O1205">
        <v>82.845560000000006</v>
      </c>
      <c r="P1205">
        <v>25.5</v>
      </c>
      <c r="Q1205">
        <v>59.807000000000002</v>
      </c>
    </row>
    <row r="1206" spans="14:17" x14ac:dyDescent="0.25">
      <c r="N1206">
        <v>17.555420000000002</v>
      </c>
      <c r="O1206">
        <v>82.845460000000003</v>
      </c>
      <c r="P1206">
        <v>25.6</v>
      </c>
      <c r="Q1206">
        <v>59.82</v>
      </c>
    </row>
    <row r="1207" spans="14:17" x14ac:dyDescent="0.25">
      <c r="N1207">
        <v>17.555319999999998</v>
      </c>
      <c r="O1207">
        <v>82.845320000000001</v>
      </c>
      <c r="P1207">
        <v>26</v>
      </c>
      <c r="Q1207">
        <v>59.838000000000001</v>
      </c>
    </row>
    <row r="1208" spans="14:17" x14ac:dyDescent="0.25">
      <c r="N1208">
        <v>17.555199999999999</v>
      </c>
      <c r="O1208">
        <v>82.845169999999996</v>
      </c>
      <c r="P1208">
        <v>26.4</v>
      </c>
      <c r="Q1208">
        <v>59.859000000000002</v>
      </c>
    </row>
    <row r="1209" spans="14:17" x14ac:dyDescent="0.25">
      <c r="N1209">
        <v>17.555099999999999</v>
      </c>
      <c r="O1209">
        <v>82.845060000000004</v>
      </c>
      <c r="P1209">
        <v>27.4</v>
      </c>
      <c r="Q1209">
        <v>59.875</v>
      </c>
    </row>
    <row r="1210" spans="14:17" x14ac:dyDescent="0.25">
      <c r="N1210">
        <v>17.55498</v>
      </c>
      <c r="O1210">
        <v>82.844949999999997</v>
      </c>
      <c r="P1210">
        <v>28.2</v>
      </c>
      <c r="Q1210">
        <v>59.893000000000001</v>
      </c>
    </row>
    <row r="1211" spans="14:17" x14ac:dyDescent="0.25">
      <c r="N1211">
        <v>17.554849999999998</v>
      </c>
      <c r="O1211">
        <v>82.844809999999995</v>
      </c>
      <c r="P1211">
        <v>28.8</v>
      </c>
      <c r="Q1211">
        <v>59.914000000000001</v>
      </c>
    </row>
    <row r="1212" spans="14:17" x14ac:dyDescent="0.25">
      <c r="N1212">
        <v>17.55472</v>
      </c>
      <c r="O1212">
        <v>82.84469</v>
      </c>
      <c r="P1212">
        <v>28.8</v>
      </c>
      <c r="Q1212">
        <v>59.933</v>
      </c>
    </row>
    <row r="1213" spans="14:17" x14ac:dyDescent="0.25">
      <c r="N1213">
        <v>17.554559999999999</v>
      </c>
      <c r="O1213">
        <v>82.844560000000001</v>
      </c>
      <c r="P1213">
        <v>28.7</v>
      </c>
      <c r="Q1213">
        <v>59.956000000000003</v>
      </c>
    </row>
    <row r="1214" spans="14:17" x14ac:dyDescent="0.25">
      <c r="N1214">
        <v>17.554359999999999</v>
      </c>
      <c r="O1214">
        <v>82.844399999999993</v>
      </c>
      <c r="P1214">
        <v>28.8</v>
      </c>
      <c r="Q1214">
        <v>59.984000000000002</v>
      </c>
    </row>
    <row r="1215" spans="14:17" x14ac:dyDescent="0.25">
      <c r="N1215">
        <v>17.553329999999999</v>
      </c>
      <c r="O1215">
        <v>82.84357</v>
      </c>
      <c r="P1215">
        <v>29.5</v>
      </c>
      <c r="Q1215">
        <v>60.128</v>
      </c>
    </row>
    <row r="1216" spans="14:17" x14ac:dyDescent="0.25">
      <c r="N1216">
        <v>17.551549999999999</v>
      </c>
      <c r="O1216">
        <v>82.842100000000002</v>
      </c>
      <c r="P1216">
        <v>31</v>
      </c>
      <c r="Q1216">
        <v>60.38</v>
      </c>
    </row>
    <row r="1217" spans="14:17" x14ac:dyDescent="0.25">
      <c r="N1217">
        <v>17.551120000000001</v>
      </c>
      <c r="O1217">
        <v>82.841759999999994</v>
      </c>
      <c r="P1217">
        <v>29.7</v>
      </c>
      <c r="Q1217">
        <v>60.44</v>
      </c>
    </row>
    <row r="1218" spans="14:17" x14ac:dyDescent="0.25">
      <c r="N1218">
        <v>17.550650000000001</v>
      </c>
      <c r="O1218">
        <v>82.841369999999998</v>
      </c>
      <c r="P1218">
        <v>29</v>
      </c>
      <c r="Q1218">
        <v>60.506999999999998</v>
      </c>
    </row>
    <row r="1219" spans="14:17" x14ac:dyDescent="0.25">
      <c r="N1219">
        <v>17.550640000000001</v>
      </c>
      <c r="O1219">
        <v>82.841359999999995</v>
      </c>
      <c r="P1219">
        <v>29.1</v>
      </c>
      <c r="Q1219">
        <v>60.509</v>
      </c>
    </row>
    <row r="1220" spans="14:17" x14ac:dyDescent="0.25">
      <c r="N1220">
        <v>17.549759999999999</v>
      </c>
      <c r="O1220">
        <v>82.840630000000004</v>
      </c>
      <c r="P1220">
        <v>30.4</v>
      </c>
      <c r="Q1220">
        <v>60.634</v>
      </c>
    </row>
    <row r="1221" spans="14:17" x14ac:dyDescent="0.25">
      <c r="N1221">
        <v>17.548970000000001</v>
      </c>
      <c r="O1221">
        <v>82.83999</v>
      </c>
      <c r="P1221">
        <v>28.8</v>
      </c>
      <c r="Q1221">
        <v>60.744999999999997</v>
      </c>
    </row>
    <row r="1222" spans="14:17" x14ac:dyDescent="0.25">
      <c r="N1222">
        <v>17.548169999999999</v>
      </c>
      <c r="O1222">
        <v>82.839320000000001</v>
      </c>
      <c r="P1222">
        <v>29.7</v>
      </c>
      <c r="Q1222">
        <v>60.859000000000002</v>
      </c>
    </row>
    <row r="1223" spans="14:17" x14ac:dyDescent="0.25">
      <c r="N1223">
        <v>17.547899999999998</v>
      </c>
      <c r="O1223">
        <v>82.839100000000002</v>
      </c>
      <c r="P1223">
        <v>30.4</v>
      </c>
      <c r="Q1223">
        <v>60.896999999999998</v>
      </c>
    </row>
    <row r="1224" spans="14:17" x14ac:dyDescent="0.25">
      <c r="N1224">
        <v>17.546939999999999</v>
      </c>
      <c r="O1224">
        <v>82.838319999999996</v>
      </c>
      <c r="P1224">
        <v>28.6</v>
      </c>
      <c r="Q1224">
        <v>61.031999999999996</v>
      </c>
    </row>
    <row r="1225" spans="14:17" x14ac:dyDescent="0.25">
      <c r="N1225">
        <v>17.54599</v>
      </c>
      <c r="O1225">
        <v>82.837540000000004</v>
      </c>
      <c r="P1225">
        <v>28.5</v>
      </c>
      <c r="Q1225">
        <v>61.165999999999997</v>
      </c>
    </row>
    <row r="1226" spans="14:17" x14ac:dyDescent="0.25">
      <c r="N1226">
        <v>17.54365</v>
      </c>
      <c r="O1226">
        <v>82.835639999999998</v>
      </c>
      <c r="P1226">
        <v>27</v>
      </c>
      <c r="Q1226">
        <v>61.496000000000002</v>
      </c>
    </row>
    <row r="1227" spans="14:17" x14ac:dyDescent="0.25">
      <c r="N1227">
        <v>17.542470000000002</v>
      </c>
      <c r="O1227">
        <v>82.83466</v>
      </c>
      <c r="P1227">
        <v>26.5</v>
      </c>
      <c r="Q1227">
        <v>61.662999999999997</v>
      </c>
    </row>
    <row r="1228" spans="14:17" x14ac:dyDescent="0.25">
      <c r="N1228">
        <v>17.540379999999999</v>
      </c>
      <c r="O1228">
        <v>82.832930000000005</v>
      </c>
      <c r="P1228">
        <v>22.9</v>
      </c>
      <c r="Q1228">
        <v>61.96</v>
      </c>
    </row>
    <row r="1229" spans="14:17" x14ac:dyDescent="0.25">
      <c r="N1229">
        <v>17.535080000000001</v>
      </c>
      <c r="O1229">
        <v>82.828599999999994</v>
      </c>
      <c r="P1229">
        <v>26.6</v>
      </c>
      <c r="Q1229">
        <v>62.707000000000001</v>
      </c>
    </row>
    <row r="1230" spans="14:17" x14ac:dyDescent="0.25">
      <c r="N1230">
        <v>17.53491</v>
      </c>
      <c r="O1230">
        <v>82.828460000000007</v>
      </c>
      <c r="P1230">
        <v>27</v>
      </c>
      <c r="Q1230">
        <v>62.731999999999999</v>
      </c>
    </row>
    <row r="1231" spans="14:17" x14ac:dyDescent="0.25">
      <c r="N1231">
        <v>17.53453</v>
      </c>
      <c r="O1231">
        <v>82.828140000000005</v>
      </c>
      <c r="P1231">
        <v>28.4</v>
      </c>
      <c r="Q1231">
        <v>62.786000000000001</v>
      </c>
    </row>
    <row r="1232" spans="14:17" x14ac:dyDescent="0.25">
      <c r="N1232">
        <v>17.534420000000001</v>
      </c>
      <c r="O1232">
        <v>82.828040000000001</v>
      </c>
      <c r="P1232">
        <v>28.8</v>
      </c>
      <c r="Q1232">
        <v>62.802</v>
      </c>
    </row>
    <row r="1233" spans="14:17" x14ac:dyDescent="0.25">
      <c r="N1233">
        <v>17.534199999999998</v>
      </c>
      <c r="O1233">
        <v>82.827830000000006</v>
      </c>
      <c r="P1233">
        <v>29.5</v>
      </c>
      <c r="Q1233">
        <v>62.835000000000001</v>
      </c>
    </row>
    <row r="1234" spans="14:17" x14ac:dyDescent="0.25">
      <c r="N1234">
        <v>17.533670000000001</v>
      </c>
      <c r="O1234">
        <v>82.827309999999997</v>
      </c>
      <c r="P1234">
        <v>28.8</v>
      </c>
      <c r="Q1234">
        <v>62.915999999999997</v>
      </c>
    </row>
    <row r="1235" spans="14:17" x14ac:dyDescent="0.25">
      <c r="N1235">
        <v>17.533280000000001</v>
      </c>
      <c r="O1235">
        <v>82.826880000000003</v>
      </c>
      <c r="P1235">
        <v>29.2</v>
      </c>
      <c r="Q1235">
        <v>62.978999999999999</v>
      </c>
    </row>
    <row r="1236" spans="14:17" x14ac:dyDescent="0.25">
      <c r="N1236">
        <v>17.532910000000001</v>
      </c>
      <c r="O1236">
        <v>82.826459999999997</v>
      </c>
      <c r="P1236">
        <v>28.7</v>
      </c>
      <c r="Q1236">
        <v>63.04</v>
      </c>
    </row>
    <row r="1237" spans="14:17" x14ac:dyDescent="0.25">
      <c r="N1237">
        <v>17.532769999999999</v>
      </c>
      <c r="O1237">
        <v>82.826269999999994</v>
      </c>
      <c r="P1237">
        <v>28</v>
      </c>
      <c r="Q1237">
        <v>63.064999999999998</v>
      </c>
    </row>
    <row r="1238" spans="14:17" x14ac:dyDescent="0.25">
      <c r="N1238">
        <v>17.532630000000001</v>
      </c>
      <c r="O1238">
        <v>82.826089999999994</v>
      </c>
      <c r="P1238">
        <v>27.3</v>
      </c>
      <c r="Q1238">
        <v>63.09</v>
      </c>
    </row>
    <row r="1239" spans="14:17" x14ac:dyDescent="0.25">
      <c r="N1239">
        <v>17.532630000000001</v>
      </c>
      <c r="O1239">
        <v>82.826080000000005</v>
      </c>
      <c r="P1239">
        <v>27.2</v>
      </c>
      <c r="Q1239">
        <v>63.091000000000001</v>
      </c>
    </row>
    <row r="1240" spans="14:17" x14ac:dyDescent="0.25">
      <c r="N1240">
        <v>17.532340000000001</v>
      </c>
      <c r="O1240">
        <v>82.825699999999998</v>
      </c>
      <c r="P1240">
        <v>26.5</v>
      </c>
      <c r="Q1240">
        <v>63.142000000000003</v>
      </c>
    </row>
    <row r="1241" spans="14:17" x14ac:dyDescent="0.25">
      <c r="N1241">
        <v>17.532209999999999</v>
      </c>
      <c r="O1241">
        <v>82.825500000000005</v>
      </c>
      <c r="P1241">
        <v>26.3</v>
      </c>
      <c r="Q1241">
        <v>63.167999999999999</v>
      </c>
    </row>
    <row r="1242" spans="14:17" x14ac:dyDescent="0.25">
      <c r="N1242">
        <v>17.532070000000001</v>
      </c>
      <c r="O1242">
        <v>82.825299999999999</v>
      </c>
      <c r="P1242">
        <v>26</v>
      </c>
      <c r="Q1242">
        <v>63.194000000000003</v>
      </c>
    </row>
    <row r="1243" spans="14:17" x14ac:dyDescent="0.25">
      <c r="N1243">
        <v>17.531939999999999</v>
      </c>
      <c r="O1243">
        <v>82.825090000000003</v>
      </c>
      <c r="P1243">
        <v>26.4</v>
      </c>
      <c r="Q1243">
        <v>63.220999999999997</v>
      </c>
    </row>
    <row r="1244" spans="14:17" x14ac:dyDescent="0.25">
      <c r="N1244">
        <v>17.5318</v>
      </c>
      <c r="O1244">
        <v>82.824870000000004</v>
      </c>
      <c r="P1244">
        <v>26.8</v>
      </c>
      <c r="Q1244">
        <v>63.249000000000002</v>
      </c>
    </row>
    <row r="1245" spans="14:17" x14ac:dyDescent="0.25">
      <c r="N1245">
        <v>17.531700000000001</v>
      </c>
      <c r="O1245">
        <v>82.824709999999996</v>
      </c>
      <c r="P1245">
        <v>27.1</v>
      </c>
      <c r="Q1245">
        <v>63.268999999999998</v>
      </c>
    </row>
    <row r="1246" spans="14:17" x14ac:dyDescent="0.25">
      <c r="N1246">
        <v>17.531600000000001</v>
      </c>
      <c r="O1246">
        <v>82.824539999999999</v>
      </c>
      <c r="P1246">
        <v>27.3</v>
      </c>
      <c r="Q1246">
        <v>63.290999999999997</v>
      </c>
    </row>
    <row r="1247" spans="14:17" x14ac:dyDescent="0.25">
      <c r="N1247">
        <v>17.531500000000001</v>
      </c>
      <c r="O1247">
        <v>82.824359999999999</v>
      </c>
      <c r="P1247">
        <v>28.2</v>
      </c>
      <c r="Q1247">
        <v>63.313000000000002</v>
      </c>
    </row>
    <row r="1248" spans="14:17" x14ac:dyDescent="0.25">
      <c r="N1248">
        <v>17.531400000000001</v>
      </c>
      <c r="O1248">
        <v>82.824179999999998</v>
      </c>
      <c r="P1248">
        <v>29.2</v>
      </c>
      <c r="Q1248">
        <v>63.335000000000001</v>
      </c>
    </row>
    <row r="1249" spans="14:17" x14ac:dyDescent="0.25">
      <c r="N1249">
        <v>17.531320000000001</v>
      </c>
      <c r="O1249">
        <v>82.824010000000001</v>
      </c>
      <c r="P1249">
        <v>30.1</v>
      </c>
      <c r="Q1249">
        <v>63.354999999999997</v>
      </c>
    </row>
    <row r="1250" spans="14:17" x14ac:dyDescent="0.25">
      <c r="N1250">
        <v>17.531230000000001</v>
      </c>
      <c r="O1250">
        <v>82.823830000000001</v>
      </c>
      <c r="P1250">
        <v>30.9</v>
      </c>
      <c r="Q1250">
        <v>63.377000000000002</v>
      </c>
    </row>
    <row r="1251" spans="14:17" x14ac:dyDescent="0.25">
      <c r="N1251">
        <v>17.53106</v>
      </c>
      <c r="O1251">
        <v>82.823480000000004</v>
      </c>
      <c r="P1251">
        <v>32.700000000000003</v>
      </c>
      <c r="Q1251">
        <v>63.417999999999999</v>
      </c>
    </row>
    <row r="1252" spans="14:17" x14ac:dyDescent="0.25">
      <c r="N1252">
        <v>17.530529999999999</v>
      </c>
      <c r="O1252">
        <v>82.822370000000006</v>
      </c>
      <c r="P1252">
        <v>37</v>
      </c>
      <c r="Q1252">
        <v>63.55</v>
      </c>
    </row>
    <row r="1253" spans="14:17" x14ac:dyDescent="0.25">
      <c r="N1253">
        <v>17.530080000000002</v>
      </c>
      <c r="O1253">
        <v>82.821389999999994</v>
      </c>
      <c r="P1253">
        <v>38.6</v>
      </c>
      <c r="Q1253">
        <v>63.664999999999999</v>
      </c>
    </row>
    <row r="1254" spans="14:17" x14ac:dyDescent="0.25">
      <c r="N1254">
        <v>17.529800000000002</v>
      </c>
      <c r="O1254">
        <v>82.820800000000006</v>
      </c>
      <c r="P1254">
        <v>38.700000000000003</v>
      </c>
      <c r="Q1254">
        <v>63.734999999999999</v>
      </c>
    </row>
    <row r="1255" spans="14:17" x14ac:dyDescent="0.25">
      <c r="N1255">
        <v>17.52957</v>
      </c>
      <c r="O1255">
        <v>82.820279999999997</v>
      </c>
      <c r="P1255">
        <v>38.799999999999997</v>
      </c>
      <c r="Q1255">
        <v>63.795999999999999</v>
      </c>
    </row>
    <row r="1256" spans="14:17" x14ac:dyDescent="0.25">
      <c r="N1256">
        <v>17.5291</v>
      </c>
      <c r="O1256">
        <v>82.819270000000003</v>
      </c>
      <c r="P1256">
        <v>39.200000000000003</v>
      </c>
      <c r="Q1256">
        <v>63.915999999999997</v>
      </c>
    </row>
    <row r="1257" spans="14:17" x14ac:dyDescent="0.25">
      <c r="N1257">
        <v>17.528939999999999</v>
      </c>
      <c r="O1257">
        <v>82.818910000000002</v>
      </c>
      <c r="P1257">
        <v>39.4</v>
      </c>
      <c r="Q1257">
        <v>63.957999999999998</v>
      </c>
    </row>
    <row r="1258" spans="14:17" x14ac:dyDescent="0.25">
      <c r="N1258">
        <v>17.528700000000001</v>
      </c>
      <c r="O1258">
        <v>82.818449999999999</v>
      </c>
      <c r="P1258">
        <v>39</v>
      </c>
      <c r="Q1258">
        <v>64.013000000000005</v>
      </c>
    </row>
    <row r="1259" spans="14:17" x14ac:dyDescent="0.25">
      <c r="N1259">
        <v>17.52862</v>
      </c>
      <c r="O1259">
        <v>82.818299999999994</v>
      </c>
      <c r="P1259">
        <v>39.200000000000003</v>
      </c>
      <c r="Q1259">
        <v>64.031999999999996</v>
      </c>
    </row>
    <row r="1260" spans="14:17" x14ac:dyDescent="0.25">
      <c r="N1260">
        <v>17.52854</v>
      </c>
      <c r="O1260">
        <v>82.818150000000003</v>
      </c>
      <c r="P1260">
        <v>39.6</v>
      </c>
      <c r="Q1260">
        <v>64.05</v>
      </c>
    </row>
    <row r="1261" spans="14:17" x14ac:dyDescent="0.25">
      <c r="N1261">
        <v>17.528449999999999</v>
      </c>
      <c r="O1261">
        <v>82.818020000000004</v>
      </c>
      <c r="P1261">
        <v>39.799999999999997</v>
      </c>
      <c r="Q1261">
        <v>64.066999999999993</v>
      </c>
    </row>
    <row r="1262" spans="14:17" x14ac:dyDescent="0.25">
      <c r="N1262">
        <v>17.528369999999999</v>
      </c>
      <c r="O1262">
        <v>82.817909999999998</v>
      </c>
      <c r="P1262">
        <v>39.9</v>
      </c>
      <c r="Q1262">
        <v>64.081999999999994</v>
      </c>
    </row>
    <row r="1263" spans="14:17" x14ac:dyDescent="0.25">
      <c r="N1263">
        <v>17.52825</v>
      </c>
      <c r="O1263">
        <v>82.817779999999999</v>
      </c>
      <c r="P1263">
        <v>39.9</v>
      </c>
      <c r="Q1263">
        <v>64.100999999999999</v>
      </c>
    </row>
    <row r="1264" spans="14:17" x14ac:dyDescent="0.25">
      <c r="N1264">
        <v>17.52815</v>
      </c>
      <c r="O1264">
        <v>82.817660000000004</v>
      </c>
      <c r="P1264">
        <v>39.700000000000003</v>
      </c>
      <c r="Q1264">
        <v>64.117999999999995</v>
      </c>
    </row>
    <row r="1265" spans="14:17" x14ac:dyDescent="0.25">
      <c r="N1265">
        <v>17.528020000000001</v>
      </c>
      <c r="O1265">
        <v>82.817530000000005</v>
      </c>
      <c r="P1265">
        <v>39.299999999999997</v>
      </c>
      <c r="Q1265">
        <v>64.138000000000005</v>
      </c>
    </row>
    <row r="1266" spans="14:17" x14ac:dyDescent="0.25">
      <c r="N1266">
        <v>17.52796</v>
      </c>
      <c r="O1266">
        <v>82.817459999999997</v>
      </c>
      <c r="P1266">
        <v>39.200000000000003</v>
      </c>
      <c r="Q1266">
        <v>64.147999999999996</v>
      </c>
    </row>
    <row r="1267" spans="14:17" x14ac:dyDescent="0.25">
      <c r="N1267">
        <v>17.527899999999999</v>
      </c>
      <c r="O1267">
        <v>82.817409999999995</v>
      </c>
      <c r="P1267">
        <v>39</v>
      </c>
      <c r="Q1267">
        <v>64.156000000000006</v>
      </c>
    </row>
    <row r="1268" spans="14:17" x14ac:dyDescent="0.25">
      <c r="N1268">
        <v>17.527799999999999</v>
      </c>
      <c r="O1268">
        <v>82.817340000000002</v>
      </c>
      <c r="P1268">
        <v>38.6</v>
      </c>
      <c r="Q1268">
        <v>64.17</v>
      </c>
    </row>
    <row r="1269" spans="14:17" x14ac:dyDescent="0.25">
      <c r="N1269">
        <v>17.527709999999999</v>
      </c>
      <c r="O1269">
        <v>82.817260000000005</v>
      </c>
      <c r="P1269">
        <v>38.4</v>
      </c>
      <c r="Q1269">
        <v>64.183000000000007</v>
      </c>
    </row>
    <row r="1270" spans="14:17" x14ac:dyDescent="0.25">
      <c r="N1270">
        <v>17.527609999999999</v>
      </c>
      <c r="O1270">
        <v>82.817179999999993</v>
      </c>
      <c r="P1270">
        <v>38</v>
      </c>
      <c r="Q1270">
        <v>64.197000000000003</v>
      </c>
    </row>
    <row r="1271" spans="14:17" x14ac:dyDescent="0.25">
      <c r="N1271">
        <v>17.527480000000001</v>
      </c>
      <c r="O1271">
        <v>82.817089999999993</v>
      </c>
      <c r="P1271">
        <v>37.6</v>
      </c>
      <c r="Q1271">
        <v>64.213999999999999</v>
      </c>
    </row>
    <row r="1272" spans="14:17" x14ac:dyDescent="0.25">
      <c r="N1272">
        <v>17.527439999999999</v>
      </c>
      <c r="O1272">
        <v>82.817059999999998</v>
      </c>
      <c r="P1272">
        <v>37.5</v>
      </c>
      <c r="Q1272">
        <v>64.22</v>
      </c>
    </row>
    <row r="1273" spans="14:17" x14ac:dyDescent="0.25">
      <c r="N1273">
        <v>17.527360000000002</v>
      </c>
      <c r="O1273">
        <v>82.817019999999999</v>
      </c>
      <c r="P1273">
        <v>37.200000000000003</v>
      </c>
      <c r="Q1273">
        <v>64.228999999999999</v>
      </c>
    </row>
    <row r="1274" spans="14:17" x14ac:dyDescent="0.25">
      <c r="N1274">
        <v>17.52684</v>
      </c>
      <c r="O1274">
        <v>82.816749999999999</v>
      </c>
      <c r="P1274">
        <v>35.4</v>
      </c>
      <c r="Q1274">
        <v>64.293999999999997</v>
      </c>
    </row>
    <row r="1275" spans="14:17" x14ac:dyDescent="0.25">
      <c r="N1275">
        <v>17.526700000000002</v>
      </c>
      <c r="O1275">
        <v>82.816699999999997</v>
      </c>
      <c r="P1275">
        <v>34.799999999999997</v>
      </c>
      <c r="Q1275">
        <v>64.311000000000007</v>
      </c>
    </row>
    <row r="1276" spans="14:17" x14ac:dyDescent="0.25">
      <c r="N1276">
        <v>17.526579999999999</v>
      </c>
      <c r="O1276">
        <v>82.816659999999999</v>
      </c>
      <c r="P1276">
        <v>34.299999999999997</v>
      </c>
      <c r="Q1276">
        <v>64.325000000000003</v>
      </c>
    </row>
    <row r="1277" spans="14:17" x14ac:dyDescent="0.25">
      <c r="N1277">
        <v>17.526450000000001</v>
      </c>
      <c r="O1277">
        <v>82.816630000000004</v>
      </c>
      <c r="P1277">
        <v>33.9</v>
      </c>
      <c r="Q1277">
        <v>64.338999999999999</v>
      </c>
    </row>
    <row r="1278" spans="14:17" x14ac:dyDescent="0.25">
      <c r="N1278">
        <v>17.526289999999999</v>
      </c>
      <c r="O1278">
        <v>82.816599999999994</v>
      </c>
      <c r="P1278">
        <v>33.200000000000003</v>
      </c>
      <c r="Q1278">
        <v>64.356999999999999</v>
      </c>
    </row>
    <row r="1279" spans="14:17" x14ac:dyDescent="0.25">
      <c r="N1279">
        <v>17.526140000000002</v>
      </c>
      <c r="O1279">
        <v>82.816569999999999</v>
      </c>
      <c r="P1279">
        <v>32.6</v>
      </c>
      <c r="Q1279">
        <v>64.373999999999995</v>
      </c>
    </row>
    <row r="1280" spans="14:17" x14ac:dyDescent="0.25">
      <c r="N1280">
        <v>17.526009999999999</v>
      </c>
      <c r="O1280">
        <v>82.816540000000003</v>
      </c>
      <c r="P1280">
        <v>32</v>
      </c>
      <c r="Q1280">
        <v>64.388999999999996</v>
      </c>
    </row>
    <row r="1281" spans="14:17" x14ac:dyDescent="0.25">
      <c r="N1281">
        <v>17.52589</v>
      </c>
      <c r="O1281">
        <v>82.81653</v>
      </c>
      <c r="P1281">
        <v>31.7</v>
      </c>
      <c r="Q1281">
        <v>64.403000000000006</v>
      </c>
    </row>
    <row r="1282" spans="14:17" x14ac:dyDescent="0.25">
      <c r="N1282">
        <v>17.52571</v>
      </c>
      <c r="O1282">
        <v>82.816509999999994</v>
      </c>
      <c r="P1282">
        <v>31.7</v>
      </c>
      <c r="Q1282">
        <v>64.423000000000002</v>
      </c>
    </row>
    <row r="1283" spans="14:17" x14ac:dyDescent="0.25">
      <c r="N1283">
        <v>17.52553</v>
      </c>
      <c r="O1283">
        <v>82.816500000000005</v>
      </c>
      <c r="P1283">
        <v>31.8</v>
      </c>
      <c r="Q1283">
        <v>64.442999999999998</v>
      </c>
    </row>
    <row r="1284" spans="14:17" x14ac:dyDescent="0.25">
      <c r="N1284">
        <v>17.525400000000001</v>
      </c>
      <c r="O1284">
        <v>82.816509999999994</v>
      </c>
      <c r="P1284">
        <v>31.9</v>
      </c>
      <c r="Q1284">
        <v>64.456999999999994</v>
      </c>
    </row>
    <row r="1285" spans="14:17" x14ac:dyDescent="0.25">
      <c r="N1285">
        <v>17.525269999999999</v>
      </c>
      <c r="O1285">
        <v>82.816519999999997</v>
      </c>
      <c r="P1285">
        <v>32</v>
      </c>
      <c r="Q1285">
        <v>64.471999999999994</v>
      </c>
    </row>
    <row r="1286" spans="14:17" x14ac:dyDescent="0.25">
      <c r="N1286">
        <v>17.525010000000002</v>
      </c>
      <c r="O1286">
        <v>82.816550000000007</v>
      </c>
      <c r="P1286">
        <v>31.8</v>
      </c>
      <c r="Q1286">
        <v>64.501000000000005</v>
      </c>
    </row>
    <row r="1287" spans="14:17" x14ac:dyDescent="0.25">
      <c r="N1287">
        <v>17.52488</v>
      </c>
      <c r="O1287">
        <v>82.816569999999999</v>
      </c>
      <c r="P1287">
        <v>31.6</v>
      </c>
      <c r="Q1287">
        <v>64.516000000000005</v>
      </c>
    </row>
    <row r="1288" spans="14:17" x14ac:dyDescent="0.25">
      <c r="N1288">
        <v>17.524760000000001</v>
      </c>
      <c r="O1288">
        <v>82.816580000000002</v>
      </c>
      <c r="P1288">
        <v>31.4</v>
      </c>
      <c r="Q1288">
        <v>64.528999999999996</v>
      </c>
    </row>
    <row r="1289" spans="14:17" x14ac:dyDescent="0.25">
      <c r="N1289">
        <v>17.523309999999999</v>
      </c>
      <c r="O1289">
        <v>82.816909999999993</v>
      </c>
      <c r="P1289">
        <v>28.9</v>
      </c>
      <c r="Q1289">
        <v>64.694000000000003</v>
      </c>
    </row>
    <row r="1290" spans="14:17" x14ac:dyDescent="0.25">
      <c r="N1290">
        <v>17.523160000000001</v>
      </c>
      <c r="O1290">
        <v>82.816929999999999</v>
      </c>
      <c r="P1290">
        <v>29.1</v>
      </c>
      <c r="Q1290">
        <v>64.710999999999999</v>
      </c>
    </row>
    <row r="1291" spans="14:17" x14ac:dyDescent="0.25">
      <c r="N1291">
        <v>17.523029999999999</v>
      </c>
      <c r="O1291">
        <v>82.816940000000002</v>
      </c>
      <c r="P1291">
        <v>29.7</v>
      </c>
      <c r="Q1291">
        <v>64.725999999999999</v>
      </c>
    </row>
    <row r="1292" spans="14:17" x14ac:dyDescent="0.25">
      <c r="N1292">
        <v>17.5229</v>
      </c>
      <c r="O1292">
        <v>82.816940000000002</v>
      </c>
      <c r="P1292">
        <v>30.2</v>
      </c>
      <c r="Q1292">
        <v>64.739999999999995</v>
      </c>
    </row>
    <row r="1293" spans="14:17" x14ac:dyDescent="0.25">
      <c r="N1293">
        <v>17.522780000000001</v>
      </c>
      <c r="O1293">
        <v>82.816929999999999</v>
      </c>
      <c r="P1293">
        <v>30.7</v>
      </c>
      <c r="Q1293">
        <v>64.753</v>
      </c>
    </row>
    <row r="1294" spans="14:17" x14ac:dyDescent="0.25">
      <c r="N1294">
        <v>17.522590000000001</v>
      </c>
      <c r="O1294">
        <v>82.816900000000004</v>
      </c>
      <c r="P1294">
        <v>31.4</v>
      </c>
      <c r="Q1294">
        <v>64.775000000000006</v>
      </c>
    </row>
    <row r="1295" spans="14:17" x14ac:dyDescent="0.25">
      <c r="N1295">
        <v>17.522500000000001</v>
      </c>
      <c r="O1295">
        <v>82.816879999999998</v>
      </c>
      <c r="P1295">
        <v>31.7</v>
      </c>
      <c r="Q1295">
        <v>64.784999999999997</v>
      </c>
    </row>
    <row r="1296" spans="14:17" x14ac:dyDescent="0.25">
      <c r="N1296">
        <v>17.522410000000001</v>
      </c>
      <c r="O1296">
        <v>82.816850000000002</v>
      </c>
      <c r="P1296">
        <v>31.7</v>
      </c>
      <c r="Q1296">
        <v>64.796000000000006</v>
      </c>
    </row>
    <row r="1297" spans="14:17" x14ac:dyDescent="0.25">
      <c r="N1297">
        <v>17.522269999999999</v>
      </c>
      <c r="O1297">
        <v>82.816789999999997</v>
      </c>
      <c r="P1297">
        <v>31.8</v>
      </c>
      <c r="Q1297">
        <v>64.811999999999998</v>
      </c>
    </row>
    <row r="1298" spans="14:17" x14ac:dyDescent="0.25">
      <c r="N1298">
        <v>17.522069999999999</v>
      </c>
      <c r="O1298">
        <v>82.816689999999994</v>
      </c>
      <c r="P1298">
        <v>32</v>
      </c>
      <c r="Q1298">
        <v>64.837000000000003</v>
      </c>
    </row>
    <row r="1299" spans="14:17" x14ac:dyDescent="0.25">
      <c r="N1299">
        <v>17.52206</v>
      </c>
      <c r="O1299">
        <v>82.816689999999994</v>
      </c>
      <c r="P1299">
        <v>32</v>
      </c>
      <c r="Q1299">
        <v>64.837999999999994</v>
      </c>
    </row>
    <row r="1300" spans="14:17" x14ac:dyDescent="0.25">
      <c r="N1300">
        <v>17.52187</v>
      </c>
      <c r="O1300">
        <v>82.816569999999999</v>
      </c>
      <c r="P1300">
        <v>32.299999999999997</v>
      </c>
      <c r="Q1300">
        <v>64.863</v>
      </c>
    </row>
    <row r="1301" spans="14:17" x14ac:dyDescent="0.25">
      <c r="N1301">
        <v>17.52178</v>
      </c>
      <c r="O1301">
        <v>82.816500000000005</v>
      </c>
      <c r="P1301">
        <v>32.4</v>
      </c>
      <c r="Q1301">
        <v>64.875</v>
      </c>
    </row>
    <row r="1302" spans="14:17" x14ac:dyDescent="0.25">
      <c r="N1302">
        <v>17.52168</v>
      </c>
      <c r="O1302">
        <v>82.816410000000005</v>
      </c>
      <c r="P1302">
        <v>32.700000000000003</v>
      </c>
      <c r="Q1302">
        <v>64.89</v>
      </c>
    </row>
    <row r="1303" spans="14:17" x14ac:dyDescent="0.25">
      <c r="N1303">
        <v>17.520790000000002</v>
      </c>
      <c r="O1303">
        <v>82.815539999999999</v>
      </c>
      <c r="P1303">
        <v>32.4</v>
      </c>
      <c r="Q1303">
        <v>65.025000000000006</v>
      </c>
    </row>
    <row r="1304" spans="14:17" x14ac:dyDescent="0.25">
      <c r="N1304">
        <v>17.51999</v>
      </c>
      <c r="O1304">
        <v>82.81474</v>
      </c>
      <c r="P1304">
        <v>29</v>
      </c>
      <c r="Q1304">
        <v>65.149000000000001</v>
      </c>
    </row>
    <row r="1305" spans="14:17" x14ac:dyDescent="0.25">
      <c r="N1305">
        <v>17.519600000000001</v>
      </c>
      <c r="O1305">
        <v>82.814369999999997</v>
      </c>
      <c r="P1305">
        <v>26</v>
      </c>
      <c r="Q1305">
        <v>65.206999999999994</v>
      </c>
    </row>
    <row r="1306" spans="14:17" x14ac:dyDescent="0.25">
      <c r="N1306">
        <v>17.519359999999999</v>
      </c>
      <c r="O1306">
        <v>82.814099999999996</v>
      </c>
      <c r="P1306">
        <v>25.5</v>
      </c>
      <c r="Q1306">
        <v>65.245999999999995</v>
      </c>
    </row>
    <row r="1307" spans="14:17" x14ac:dyDescent="0.25">
      <c r="N1307">
        <v>17.519220000000001</v>
      </c>
      <c r="O1307">
        <v>82.813929999999999</v>
      </c>
      <c r="P1307">
        <v>25.4</v>
      </c>
      <c r="Q1307">
        <v>65.27</v>
      </c>
    </row>
    <row r="1308" spans="14:17" x14ac:dyDescent="0.25">
      <c r="N1308">
        <v>17.519110000000001</v>
      </c>
      <c r="O1308">
        <v>82.813779999999994</v>
      </c>
      <c r="P1308">
        <v>25.3</v>
      </c>
      <c r="Q1308">
        <v>65.290000000000006</v>
      </c>
    </row>
    <row r="1309" spans="14:17" x14ac:dyDescent="0.25">
      <c r="N1309">
        <v>17.51905</v>
      </c>
      <c r="O1309">
        <v>82.813680000000005</v>
      </c>
      <c r="P1309">
        <v>25.1</v>
      </c>
      <c r="Q1309">
        <v>65.302999999999997</v>
      </c>
    </row>
    <row r="1310" spans="14:17" x14ac:dyDescent="0.25">
      <c r="N1310">
        <v>17.518940000000001</v>
      </c>
      <c r="O1310">
        <v>82.813500000000005</v>
      </c>
      <c r="P1310">
        <v>24.6</v>
      </c>
      <c r="Q1310">
        <v>65.325000000000003</v>
      </c>
    </row>
    <row r="1311" spans="14:17" x14ac:dyDescent="0.25">
      <c r="N1311">
        <v>17.51886</v>
      </c>
      <c r="O1311">
        <v>82.813339999999997</v>
      </c>
      <c r="P1311">
        <v>23.9</v>
      </c>
      <c r="Q1311">
        <v>65.344999999999999</v>
      </c>
    </row>
    <row r="1312" spans="14:17" x14ac:dyDescent="0.25">
      <c r="N1312">
        <v>17.518799999999999</v>
      </c>
      <c r="O1312">
        <v>82.813230000000004</v>
      </c>
      <c r="P1312">
        <v>23.4</v>
      </c>
      <c r="Q1312">
        <v>65.358000000000004</v>
      </c>
    </row>
    <row r="1313" spans="14:17" x14ac:dyDescent="0.25">
      <c r="N1313">
        <v>17.518660000000001</v>
      </c>
      <c r="O1313">
        <v>82.812870000000004</v>
      </c>
      <c r="P1313">
        <v>21.8</v>
      </c>
      <c r="Q1313">
        <v>65.399000000000001</v>
      </c>
    </row>
    <row r="1314" spans="14:17" x14ac:dyDescent="0.25">
      <c r="N1314">
        <v>17.518650000000001</v>
      </c>
      <c r="O1314">
        <v>82.812820000000002</v>
      </c>
      <c r="P1314">
        <v>21.7</v>
      </c>
      <c r="Q1314">
        <v>65.405000000000001</v>
      </c>
    </row>
    <row r="1315" spans="14:17" x14ac:dyDescent="0.25">
      <c r="N1315">
        <v>17.51859</v>
      </c>
      <c r="O1315">
        <v>82.812629999999999</v>
      </c>
      <c r="P1315">
        <v>21.5</v>
      </c>
      <c r="Q1315">
        <v>65.426000000000002</v>
      </c>
    </row>
    <row r="1316" spans="14:17" x14ac:dyDescent="0.25">
      <c r="N1316">
        <v>17.518540000000002</v>
      </c>
      <c r="O1316">
        <v>82.812430000000006</v>
      </c>
      <c r="P1316">
        <v>21.3</v>
      </c>
      <c r="Q1316">
        <v>65.447999999999993</v>
      </c>
    </row>
    <row r="1317" spans="14:17" x14ac:dyDescent="0.25">
      <c r="N1317">
        <v>17.5185</v>
      </c>
      <c r="O1317">
        <v>82.812250000000006</v>
      </c>
      <c r="P1317">
        <v>21.2</v>
      </c>
      <c r="Q1317">
        <v>65.468000000000004</v>
      </c>
    </row>
    <row r="1318" spans="14:17" x14ac:dyDescent="0.25">
      <c r="N1318">
        <v>17.518460000000001</v>
      </c>
      <c r="O1318">
        <v>82.812070000000006</v>
      </c>
      <c r="P1318">
        <v>21.5</v>
      </c>
      <c r="Q1318">
        <v>65.486999999999995</v>
      </c>
    </row>
    <row r="1319" spans="14:17" x14ac:dyDescent="0.25">
      <c r="N1319">
        <v>17.518339999999998</v>
      </c>
      <c r="O1319">
        <v>82.811509999999998</v>
      </c>
      <c r="P1319">
        <v>23</v>
      </c>
      <c r="Q1319">
        <v>65.548000000000002</v>
      </c>
    </row>
    <row r="1320" spans="14:17" x14ac:dyDescent="0.25">
      <c r="N1320">
        <v>17.518229999999999</v>
      </c>
      <c r="O1320">
        <v>82.811000000000007</v>
      </c>
      <c r="P1320">
        <v>22.8</v>
      </c>
      <c r="Q1320">
        <v>65.603999999999999</v>
      </c>
    </row>
    <row r="1321" spans="14:17" x14ac:dyDescent="0.25">
      <c r="N1321">
        <v>17.518149999999999</v>
      </c>
      <c r="O1321">
        <v>82.810599999999994</v>
      </c>
      <c r="P1321">
        <v>22.3</v>
      </c>
      <c r="Q1321">
        <v>65.647000000000006</v>
      </c>
    </row>
    <row r="1322" spans="14:17" x14ac:dyDescent="0.25">
      <c r="N1322">
        <v>17.518090000000001</v>
      </c>
      <c r="O1322">
        <v>82.810379999999995</v>
      </c>
      <c r="P1322">
        <v>21.9</v>
      </c>
      <c r="Q1322">
        <v>65.671000000000006</v>
      </c>
    </row>
    <row r="1323" spans="14:17" x14ac:dyDescent="0.25">
      <c r="N1323">
        <v>17.518070000000002</v>
      </c>
      <c r="O1323">
        <v>82.81026</v>
      </c>
      <c r="P1323">
        <v>21.7</v>
      </c>
      <c r="Q1323">
        <v>65.683999999999997</v>
      </c>
    </row>
    <row r="1324" spans="14:17" x14ac:dyDescent="0.25">
      <c r="N1324">
        <v>17.51803</v>
      </c>
      <c r="O1324">
        <v>82.810140000000004</v>
      </c>
      <c r="P1324">
        <v>21.5</v>
      </c>
      <c r="Q1324">
        <v>65.697999999999993</v>
      </c>
    </row>
    <row r="1325" spans="14:17" x14ac:dyDescent="0.25">
      <c r="N1325">
        <v>17.517990000000001</v>
      </c>
      <c r="O1325">
        <v>82.810019999999994</v>
      </c>
      <c r="P1325">
        <v>21.6</v>
      </c>
      <c r="Q1325">
        <v>65.710999999999999</v>
      </c>
    </row>
    <row r="1326" spans="14:17" x14ac:dyDescent="0.25">
      <c r="N1326">
        <v>17.517959999999999</v>
      </c>
      <c r="O1326">
        <v>82.809899999999999</v>
      </c>
      <c r="P1326">
        <v>21.7</v>
      </c>
      <c r="Q1326">
        <v>65.724000000000004</v>
      </c>
    </row>
    <row r="1327" spans="14:17" x14ac:dyDescent="0.25">
      <c r="N1327">
        <v>17.517910000000001</v>
      </c>
      <c r="O1327">
        <v>82.809790000000007</v>
      </c>
      <c r="P1327">
        <v>21.8</v>
      </c>
      <c r="Q1327">
        <v>65.736999999999995</v>
      </c>
    </row>
    <row r="1328" spans="14:17" x14ac:dyDescent="0.25">
      <c r="N1328">
        <v>17.517849999999999</v>
      </c>
      <c r="O1328">
        <v>82.809669999999997</v>
      </c>
      <c r="P1328">
        <v>21.9</v>
      </c>
      <c r="Q1328">
        <v>65.751999999999995</v>
      </c>
    </row>
    <row r="1329" spans="14:17" x14ac:dyDescent="0.25">
      <c r="N1329">
        <v>17.517790000000002</v>
      </c>
      <c r="O1329">
        <v>82.809539999999998</v>
      </c>
      <c r="P1329">
        <v>22</v>
      </c>
      <c r="Q1329">
        <v>65.766999999999996</v>
      </c>
    </row>
    <row r="1330" spans="14:17" x14ac:dyDescent="0.25">
      <c r="N1330">
        <v>17.517749999999999</v>
      </c>
      <c r="O1330">
        <v>82.809470000000005</v>
      </c>
      <c r="P1330">
        <v>22</v>
      </c>
      <c r="Q1330">
        <v>65.775999999999996</v>
      </c>
    </row>
    <row r="1331" spans="14:17" x14ac:dyDescent="0.25">
      <c r="N1331">
        <v>17.517710000000001</v>
      </c>
      <c r="O1331">
        <v>82.809389999999993</v>
      </c>
      <c r="P1331">
        <v>22</v>
      </c>
      <c r="Q1331">
        <v>65.784999999999997</v>
      </c>
    </row>
    <row r="1332" spans="14:17" x14ac:dyDescent="0.25">
      <c r="N1332">
        <v>17.51764</v>
      </c>
      <c r="O1332">
        <v>82.809259999999995</v>
      </c>
      <c r="P1332">
        <v>21.8</v>
      </c>
      <c r="Q1332">
        <v>65.801000000000002</v>
      </c>
    </row>
    <row r="1333" spans="14:17" x14ac:dyDescent="0.25">
      <c r="N1333">
        <v>17.517579999999999</v>
      </c>
      <c r="O1333">
        <v>82.809169999999995</v>
      </c>
      <c r="P1333">
        <v>21.6</v>
      </c>
      <c r="Q1333">
        <v>65.813000000000002</v>
      </c>
    </row>
    <row r="1334" spans="14:17" x14ac:dyDescent="0.25">
      <c r="N1334">
        <v>17.517520000000001</v>
      </c>
      <c r="O1334">
        <v>82.809070000000006</v>
      </c>
      <c r="P1334">
        <v>21.5</v>
      </c>
      <c r="Q1334">
        <v>65.825000000000003</v>
      </c>
    </row>
    <row r="1335" spans="14:17" x14ac:dyDescent="0.25">
      <c r="N1335">
        <v>17.517440000000001</v>
      </c>
      <c r="O1335">
        <v>82.808959999999999</v>
      </c>
      <c r="P1335">
        <v>21.4</v>
      </c>
      <c r="Q1335">
        <v>65.84</v>
      </c>
    </row>
    <row r="1336" spans="14:17" x14ac:dyDescent="0.25">
      <c r="N1336">
        <v>17.517389999999999</v>
      </c>
      <c r="O1336">
        <v>82.808890000000005</v>
      </c>
      <c r="P1336">
        <v>21.4</v>
      </c>
      <c r="Q1336">
        <v>65.849000000000004</v>
      </c>
    </row>
    <row r="1337" spans="14:17" x14ac:dyDescent="0.25">
      <c r="N1337">
        <v>17.517330000000001</v>
      </c>
      <c r="O1337">
        <v>82.808819999999997</v>
      </c>
      <c r="P1337">
        <v>21.4</v>
      </c>
      <c r="Q1337">
        <v>65.858999999999995</v>
      </c>
    </row>
    <row r="1338" spans="14:17" x14ac:dyDescent="0.25">
      <c r="N1338">
        <v>17.51728</v>
      </c>
      <c r="O1338">
        <v>82.808750000000003</v>
      </c>
      <c r="P1338">
        <v>21.4</v>
      </c>
      <c r="Q1338">
        <v>65.869</v>
      </c>
    </row>
    <row r="1339" spans="14:17" x14ac:dyDescent="0.25">
      <c r="N1339">
        <v>17.517230000000001</v>
      </c>
      <c r="O1339">
        <v>82.808689999999999</v>
      </c>
      <c r="P1339">
        <v>21.5</v>
      </c>
      <c r="Q1339">
        <v>65.876999999999995</v>
      </c>
    </row>
    <row r="1340" spans="14:17" x14ac:dyDescent="0.25">
      <c r="N1340">
        <v>17.517150000000001</v>
      </c>
      <c r="O1340">
        <v>82.808610000000002</v>
      </c>
      <c r="P1340">
        <v>21.6</v>
      </c>
      <c r="Q1340">
        <v>65.888999999999996</v>
      </c>
    </row>
    <row r="1341" spans="14:17" x14ac:dyDescent="0.25">
      <c r="N1341">
        <v>17.51708</v>
      </c>
      <c r="O1341">
        <v>82.808520000000001</v>
      </c>
      <c r="P1341">
        <v>21.8</v>
      </c>
      <c r="Q1341">
        <v>65.902000000000001</v>
      </c>
    </row>
    <row r="1342" spans="14:17" x14ac:dyDescent="0.25">
      <c r="N1342">
        <v>17.51699</v>
      </c>
      <c r="O1342">
        <v>82.808430000000001</v>
      </c>
      <c r="P1342">
        <v>21.9</v>
      </c>
      <c r="Q1342">
        <v>65.915999999999997</v>
      </c>
    </row>
    <row r="1343" spans="14:17" x14ac:dyDescent="0.25">
      <c r="N1343">
        <v>17.5169</v>
      </c>
      <c r="O1343">
        <v>82.808329999999998</v>
      </c>
      <c r="P1343">
        <v>21.9</v>
      </c>
      <c r="Q1343">
        <v>65.930000000000007</v>
      </c>
    </row>
    <row r="1344" spans="14:17" x14ac:dyDescent="0.25">
      <c r="N1344">
        <v>17.5168</v>
      </c>
      <c r="O1344">
        <v>82.808210000000003</v>
      </c>
      <c r="P1344">
        <v>22</v>
      </c>
      <c r="Q1344">
        <v>65.947000000000003</v>
      </c>
    </row>
    <row r="1345" spans="14:17" x14ac:dyDescent="0.25">
      <c r="N1345">
        <v>17.516690000000001</v>
      </c>
      <c r="O1345">
        <v>82.808099999999996</v>
      </c>
      <c r="P1345">
        <v>22</v>
      </c>
      <c r="Q1345">
        <v>65.963999999999999</v>
      </c>
    </row>
    <row r="1346" spans="14:17" x14ac:dyDescent="0.25">
      <c r="N1346">
        <v>17.515170000000001</v>
      </c>
      <c r="O1346">
        <v>82.806479999999993</v>
      </c>
      <c r="P1346">
        <v>20.100000000000001</v>
      </c>
      <c r="Q1346">
        <v>66.204999999999998</v>
      </c>
    </row>
    <row r="1347" spans="14:17" x14ac:dyDescent="0.25">
      <c r="N1347">
        <v>17.514669999999999</v>
      </c>
      <c r="O1347">
        <v>82.805930000000004</v>
      </c>
      <c r="P1347">
        <v>19.3</v>
      </c>
      <c r="Q1347">
        <v>66.286000000000001</v>
      </c>
    </row>
    <row r="1348" spans="14:17" x14ac:dyDescent="0.25">
      <c r="N1348">
        <v>17.514469999999999</v>
      </c>
      <c r="O1348">
        <v>82.805719999999994</v>
      </c>
      <c r="P1348">
        <v>19.3</v>
      </c>
      <c r="Q1348">
        <v>66.316999999999993</v>
      </c>
    </row>
    <row r="1349" spans="14:17" x14ac:dyDescent="0.25">
      <c r="N1349">
        <v>17.512229999999999</v>
      </c>
      <c r="O1349">
        <v>82.803439999999995</v>
      </c>
      <c r="P1349">
        <v>19</v>
      </c>
      <c r="Q1349">
        <v>66.665000000000006</v>
      </c>
    </row>
    <row r="1350" spans="14:17" x14ac:dyDescent="0.25">
      <c r="N1350">
        <v>17.512029999999999</v>
      </c>
      <c r="O1350">
        <v>82.803229999999999</v>
      </c>
      <c r="P1350">
        <v>18.899999999999999</v>
      </c>
      <c r="Q1350">
        <v>66.695999999999998</v>
      </c>
    </row>
    <row r="1351" spans="14:17" x14ac:dyDescent="0.25">
      <c r="N1351">
        <v>17.510649999999998</v>
      </c>
      <c r="O1351">
        <v>82.801829999999995</v>
      </c>
      <c r="P1351">
        <v>14.2</v>
      </c>
      <c r="Q1351">
        <v>66.91</v>
      </c>
    </row>
    <row r="1352" spans="14:17" x14ac:dyDescent="0.25">
      <c r="N1352">
        <v>17.50957</v>
      </c>
      <c r="O1352">
        <v>82.800759999999997</v>
      </c>
      <c r="P1352">
        <v>16.5</v>
      </c>
      <c r="Q1352">
        <v>67.075999999999993</v>
      </c>
    </row>
    <row r="1353" spans="14:17" x14ac:dyDescent="0.25">
      <c r="N1353">
        <v>17.507919999999999</v>
      </c>
      <c r="O1353">
        <v>82.799139999999994</v>
      </c>
      <c r="P1353">
        <v>18</v>
      </c>
      <c r="Q1353">
        <v>67.326999999999998</v>
      </c>
    </row>
    <row r="1354" spans="14:17" x14ac:dyDescent="0.25">
      <c r="N1354">
        <v>17.507660000000001</v>
      </c>
      <c r="O1354">
        <v>82.798869999999994</v>
      </c>
      <c r="P1354">
        <v>19</v>
      </c>
      <c r="Q1354">
        <v>67.367999999999995</v>
      </c>
    </row>
    <row r="1355" spans="14:17" x14ac:dyDescent="0.25">
      <c r="N1355">
        <v>17.507339999999999</v>
      </c>
      <c r="O1355">
        <v>82.79853</v>
      </c>
      <c r="P1355">
        <v>19.5</v>
      </c>
      <c r="Q1355">
        <v>67.418999999999997</v>
      </c>
    </row>
    <row r="1356" spans="14:17" x14ac:dyDescent="0.25">
      <c r="N1356">
        <v>17.50695</v>
      </c>
      <c r="O1356">
        <v>82.798090000000002</v>
      </c>
      <c r="P1356">
        <v>18.600000000000001</v>
      </c>
      <c r="Q1356">
        <v>67.481999999999999</v>
      </c>
    </row>
    <row r="1357" spans="14:17" x14ac:dyDescent="0.25">
      <c r="N1357">
        <v>17.504989999999999</v>
      </c>
      <c r="O1357">
        <v>82.795910000000006</v>
      </c>
      <c r="P1357">
        <v>17.100000000000001</v>
      </c>
      <c r="Q1357">
        <v>67.8</v>
      </c>
    </row>
    <row r="1358" spans="14:17" x14ac:dyDescent="0.25">
      <c r="N1358">
        <v>17.50393</v>
      </c>
      <c r="O1358">
        <v>82.794740000000004</v>
      </c>
      <c r="P1358">
        <v>21.6</v>
      </c>
      <c r="Q1358">
        <v>67.971999999999994</v>
      </c>
    </row>
    <row r="1359" spans="14:17" x14ac:dyDescent="0.25">
      <c r="N1359">
        <v>17.503589999999999</v>
      </c>
      <c r="O1359">
        <v>82.794370000000001</v>
      </c>
      <c r="P1359">
        <v>21.5</v>
      </c>
      <c r="Q1359">
        <v>68.025999999999996</v>
      </c>
    </row>
    <row r="1360" spans="14:17" x14ac:dyDescent="0.25">
      <c r="N1360">
        <v>17.50356</v>
      </c>
      <c r="O1360">
        <v>82.794349999999994</v>
      </c>
      <c r="P1360">
        <v>21.6</v>
      </c>
      <c r="Q1360">
        <v>68.03</v>
      </c>
    </row>
    <row r="1361" spans="14:17" x14ac:dyDescent="0.25">
      <c r="N1361">
        <v>17.503419999999998</v>
      </c>
      <c r="O1361">
        <v>82.794210000000007</v>
      </c>
      <c r="P1361">
        <v>22</v>
      </c>
      <c r="Q1361">
        <v>68.052000000000007</v>
      </c>
    </row>
    <row r="1362" spans="14:17" x14ac:dyDescent="0.25">
      <c r="N1362">
        <v>17.50328</v>
      </c>
      <c r="O1362">
        <v>82.794079999999994</v>
      </c>
      <c r="P1362">
        <v>22.4</v>
      </c>
      <c r="Q1362">
        <v>68.072999999999993</v>
      </c>
    </row>
    <row r="1363" spans="14:17" x14ac:dyDescent="0.25">
      <c r="N1363">
        <v>17.503209999999999</v>
      </c>
      <c r="O1363">
        <v>82.794020000000003</v>
      </c>
      <c r="P1363">
        <v>22.6</v>
      </c>
      <c r="Q1363">
        <v>68.082999999999998</v>
      </c>
    </row>
    <row r="1364" spans="14:17" x14ac:dyDescent="0.25">
      <c r="N1364">
        <v>17.503129999999999</v>
      </c>
      <c r="O1364">
        <v>82.793959999999998</v>
      </c>
      <c r="P1364">
        <v>22.8</v>
      </c>
      <c r="Q1364">
        <v>68.093999999999994</v>
      </c>
    </row>
    <row r="1365" spans="14:17" x14ac:dyDescent="0.25">
      <c r="N1365">
        <v>17.50301</v>
      </c>
      <c r="O1365">
        <v>82.793880000000001</v>
      </c>
      <c r="P1365">
        <v>22.9</v>
      </c>
      <c r="Q1365">
        <v>68.11</v>
      </c>
    </row>
    <row r="1366" spans="14:17" x14ac:dyDescent="0.25">
      <c r="N1366">
        <v>17.50291</v>
      </c>
      <c r="O1366">
        <v>82.793819999999997</v>
      </c>
      <c r="P1366">
        <v>23</v>
      </c>
      <c r="Q1366">
        <v>68.122</v>
      </c>
    </row>
    <row r="1367" spans="14:17" x14ac:dyDescent="0.25">
      <c r="N1367">
        <v>17.50282</v>
      </c>
      <c r="O1367">
        <v>82.793760000000006</v>
      </c>
      <c r="P1367">
        <v>23.1</v>
      </c>
      <c r="Q1367">
        <v>68.134</v>
      </c>
    </row>
    <row r="1368" spans="14:17" x14ac:dyDescent="0.25">
      <c r="N1368">
        <v>17.502700000000001</v>
      </c>
      <c r="O1368">
        <v>82.793689999999998</v>
      </c>
      <c r="P1368">
        <v>23</v>
      </c>
      <c r="Q1368">
        <v>68.149000000000001</v>
      </c>
    </row>
    <row r="1369" spans="14:17" x14ac:dyDescent="0.25">
      <c r="N1369">
        <v>17.50264</v>
      </c>
      <c r="O1369">
        <v>82.793660000000003</v>
      </c>
      <c r="P1369">
        <v>23</v>
      </c>
      <c r="Q1369">
        <v>68.156999999999996</v>
      </c>
    </row>
    <row r="1370" spans="14:17" x14ac:dyDescent="0.25">
      <c r="N1370">
        <v>17.502510000000001</v>
      </c>
      <c r="O1370">
        <v>82.793589999999995</v>
      </c>
      <c r="P1370">
        <v>23</v>
      </c>
      <c r="Q1370">
        <v>68.173000000000002</v>
      </c>
    </row>
    <row r="1371" spans="14:17" x14ac:dyDescent="0.25">
      <c r="N1371">
        <v>17.502400000000002</v>
      </c>
      <c r="O1371">
        <v>82.793539999999993</v>
      </c>
      <c r="P1371">
        <v>23</v>
      </c>
      <c r="Q1371">
        <v>68.186999999999998</v>
      </c>
    </row>
    <row r="1372" spans="14:17" x14ac:dyDescent="0.25">
      <c r="N1372">
        <v>17.502230000000001</v>
      </c>
      <c r="O1372">
        <v>82.793480000000002</v>
      </c>
      <c r="P1372">
        <v>23</v>
      </c>
      <c r="Q1372">
        <v>68.206000000000003</v>
      </c>
    </row>
    <row r="1373" spans="14:17" x14ac:dyDescent="0.25">
      <c r="N1373">
        <v>17.501909999999999</v>
      </c>
      <c r="O1373">
        <v>82.793369999999996</v>
      </c>
      <c r="P1373">
        <v>23</v>
      </c>
      <c r="Q1373">
        <v>68.244</v>
      </c>
    </row>
    <row r="1374" spans="14:17" x14ac:dyDescent="0.25">
      <c r="N1374">
        <v>17.500920000000001</v>
      </c>
      <c r="O1374">
        <v>82.793109999999999</v>
      </c>
      <c r="P1374">
        <v>21.8</v>
      </c>
      <c r="Q1374">
        <v>68.358000000000004</v>
      </c>
    </row>
    <row r="1375" spans="14:17" x14ac:dyDescent="0.25">
      <c r="N1375">
        <v>17.498640000000002</v>
      </c>
      <c r="O1375">
        <v>82.792580000000001</v>
      </c>
      <c r="P1375">
        <v>18.899999999999999</v>
      </c>
      <c r="Q1375">
        <v>68.617999999999995</v>
      </c>
    </row>
    <row r="1376" spans="14:17" x14ac:dyDescent="0.25">
      <c r="N1376">
        <v>17.498550000000002</v>
      </c>
      <c r="O1376">
        <v>82.792550000000006</v>
      </c>
      <c r="P1376">
        <v>18.7</v>
      </c>
      <c r="Q1376">
        <v>68.628</v>
      </c>
    </row>
    <row r="1377" spans="14:17" x14ac:dyDescent="0.25">
      <c r="N1377">
        <v>17.498419999999999</v>
      </c>
      <c r="O1377">
        <v>82.792500000000004</v>
      </c>
      <c r="P1377">
        <v>18.5</v>
      </c>
      <c r="Q1377">
        <v>68.643000000000001</v>
      </c>
    </row>
    <row r="1378" spans="14:17" x14ac:dyDescent="0.25">
      <c r="N1378">
        <v>17.498360000000002</v>
      </c>
      <c r="O1378">
        <v>82.792479999999998</v>
      </c>
      <c r="P1378">
        <v>18.3</v>
      </c>
      <c r="Q1378">
        <v>68.650000000000006</v>
      </c>
    </row>
    <row r="1379" spans="14:17" x14ac:dyDescent="0.25">
      <c r="N1379">
        <v>17.4983</v>
      </c>
      <c r="O1379">
        <v>82.792450000000002</v>
      </c>
      <c r="P1379">
        <v>18.100000000000001</v>
      </c>
      <c r="Q1379">
        <v>68.658000000000001</v>
      </c>
    </row>
    <row r="1380" spans="14:17" x14ac:dyDescent="0.25">
      <c r="N1380">
        <v>17.498159999999999</v>
      </c>
      <c r="O1380">
        <v>82.792389999999997</v>
      </c>
      <c r="P1380">
        <v>17.7</v>
      </c>
      <c r="Q1380">
        <v>68.674999999999997</v>
      </c>
    </row>
    <row r="1381" spans="14:17" x14ac:dyDescent="0.25">
      <c r="N1381">
        <v>17.49803</v>
      </c>
      <c r="O1381">
        <v>82.792330000000007</v>
      </c>
      <c r="P1381">
        <v>17.2</v>
      </c>
      <c r="Q1381">
        <v>68.691000000000003</v>
      </c>
    </row>
    <row r="1382" spans="14:17" x14ac:dyDescent="0.25">
      <c r="N1382">
        <v>17.497900000000001</v>
      </c>
      <c r="O1382">
        <v>82.792259999999999</v>
      </c>
      <c r="P1382">
        <v>16.899999999999999</v>
      </c>
      <c r="Q1382">
        <v>68.706999999999994</v>
      </c>
    </row>
    <row r="1383" spans="14:17" x14ac:dyDescent="0.25">
      <c r="N1383">
        <v>17.497779999999999</v>
      </c>
      <c r="O1383">
        <v>82.792190000000005</v>
      </c>
      <c r="P1383">
        <v>16.899999999999999</v>
      </c>
      <c r="Q1383">
        <v>68.721999999999994</v>
      </c>
    </row>
    <row r="1384" spans="14:17" x14ac:dyDescent="0.25">
      <c r="N1384">
        <v>17.497669999999999</v>
      </c>
      <c r="O1384">
        <v>82.792119999999997</v>
      </c>
      <c r="P1384">
        <v>17.5</v>
      </c>
      <c r="Q1384">
        <v>68.736000000000004</v>
      </c>
    </row>
    <row r="1385" spans="14:17" x14ac:dyDescent="0.25">
      <c r="N1385">
        <v>17.49757</v>
      </c>
      <c r="O1385">
        <v>82.792060000000006</v>
      </c>
      <c r="P1385">
        <v>18</v>
      </c>
      <c r="Q1385">
        <v>68.748999999999995</v>
      </c>
    </row>
    <row r="1386" spans="14:17" x14ac:dyDescent="0.25">
      <c r="N1386">
        <v>17.497489999999999</v>
      </c>
      <c r="O1386">
        <v>82.792010000000005</v>
      </c>
      <c r="P1386">
        <v>18.3</v>
      </c>
      <c r="Q1386">
        <v>68.760000000000005</v>
      </c>
    </row>
    <row r="1387" spans="14:17" x14ac:dyDescent="0.25">
      <c r="N1387">
        <v>17.49737</v>
      </c>
      <c r="O1387">
        <v>82.791929999999994</v>
      </c>
      <c r="P1387">
        <v>18.7</v>
      </c>
      <c r="Q1387">
        <v>68.775000000000006</v>
      </c>
    </row>
    <row r="1388" spans="14:17" x14ac:dyDescent="0.25">
      <c r="N1388">
        <v>17.497150000000001</v>
      </c>
      <c r="O1388">
        <v>82.79177</v>
      </c>
      <c r="P1388">
        <v>19.100000000000001</v>
      </c>
      <c r="Q1388">
        <v>68.805000000000007</v>
      </c>
    </row>
    <row r="1389" spans="14:17" x14ac:dyDescent="0.25">
      <c r="N1389">
        <v>17.496949999999998</v>
      </c>
      <c r="O1389">
        <v>82.791619999999995</v>
      </c>
      <c r="P1389">
        <v>19.2</v>
      </c>
      <c r="Q1389">
        <v>68.832999999999998</v>
      </c>
    </row>
    <row r="1390" spans="14:17" x14ac:dyDescent="0.25">
      <c r="N1390">
        <v>17.496770000000001</v>
      </c>
      <c r="O1390">
        <v>82.791480000000007</v>
      </c>
      <c r="P1390">
        <v>19</v>
      </c>
      <c r="Q1390">
        <v>68.858000000000004</v>
      </c>
    </row>
    <row r="1391" spans="14:17" x14ac:dyDescent="0.25">
      <c r="N1391">
        <v>17.496639999999999</v>
      </c>
      <c r="O1391">
        <v>82.791380000000004</v>
      </c>
      <c r="P1391">
        <v>18.600000000000001</v>
      </c>
      <c r="Q1391">
        <v>68.876000000000005</v>
      </c>
    </row>
    <row r="1392" spans="14:17" x14ac:dyDescent="0.25">
      <c r="N1392">
        <v>17.496269999999999</v>
      </c>
      <c r="O1392">
        <v>82.7911</v>
      </c>
      <c r="P1392">
        <v>17.2</v>
      </c>
      <c r="Q1392">
        <v>68.926000000000002</v>
      </c>
    </row>
    <row r="1393" spans="14:17" x14ac:dyDescent="0.25">
      <c r="N1393">
        <v>17.495799999999999</v>
      </c>
      <c r="O1393">
        <v>82.790750000000003</v>
      </c>
      <c r="P1393">
        <v>16.399999999999999</v>
      </c>
      <c r="Q1393">
        <v>68.989999999999995</v>
      </c>
    </row>
    <row r="1394" spans="14:17" x14ac:dyDescent="0.25">
      <c r="N1394">
        <v>17.495349999999998</v>
      </c>
      <c r="O1394">
        <v>82.790430000000001</v>
      </c>
      <c r="P1394">
        <v>15.9</v>
      </c>
      <c r="Q1394">
        <v>69.051000000000002</v>
      </c>
    </row>
    <row r="1395" spans="14:17" x14ac:dyDescent="0.25">
      <c r="N1395">
        <v>17.494980000000002</v>
      </c>
      <c r="O1395">
        <v>82.790210000000002</v>
      </c>
      <c r="P1395">
        <v>15.2</v>
      </c>
      <c r="Q1395">
        <v>69.097999999999999</v>
      </c>
    </row>
    <row r="1396" spans="14:17" x14ac:dyDescent="0.25">
      <c r="N1396">
        <v>17.494869999999999</v>
      </c>
      <c r="O1396">
        <v>82.790149999999997</v>
      </c>
      <c r="P1396">
        <v>15.6</v>
      </c>
      <c r="Q1396">
        <v>69.111999999999995</v>
      </c>
    </row>
    <row r="1397" spans="14:17" x14ac:dyDescent="0.25">
      <c r="N1397">
        <v>17.494759999999999</v>
      </c>
      <c r="O1397">
        <v>82.790099999999995</v>
      </c>
      <c r="P1397">
        <v>15.9</v>
      </c>
      <c r="Q1397">
        <v>69.126000000000005</v>
      </c>
    </row>
    <row r="1398" spans="14:17" x14ac:dyDescent="0.25">
      <c r="N1398">
        <v>17.49464</v>
      </c>
      <c r="O1398">
        <v>82.790040000000005</v>
      </c>
      <c r="P1398">
        <v>16.100000000000001</v>
      </c>
      <c r="Q1398">
        <v>69.14</v>
      </c>
    </row>
    <row r="1399" spans="14:17" x14ac:dyDescent="0.25">
      <c r="N1399">
        <v>17.494520000000001</v>
      </c>
      <c r="O1399">
        <v>82.789990000000003</v>
      </c>
      <c r="P1399">
        <v>16.3</v>
      </c>
      <c r="Q1399">
        <v>69.155000000000001</v>
      </c>
    </row>
    <row r="1400" spans="14:17" x14ac:dyDescent="0.25">
      <c r="N1400">
        <v>17.49324</v>
      </c>
      <c r="O1400">
        <v>82.789439999999999</v>
      </c>
      <c r="P1400">
        <v>16</v>
      </c>
      <c r="Q1400">
        <v>69.308999999999997</v>
      </c>
    </row>
    <row r="1401" spans="14:17" x14ac:dyDescent="0.25">
      <c r="N1401">
        <v>17.492149999999999</v>
      </c>
      <c r="O1401">
        <v>82.788979999999995</v>
      </c>
      <c r="P1401">
        <v>17.600000000000001</v>
      </c>
      <c r="Q1401">
        <v>69.438999999999993</v>
      </c>
    </row>
    <row r="1402" spans="14:17" x14ac:dyDescent="0.25">
      <c r="N1402">
        <v>17.491540000000001</v>
      </c>
      <c r="O1402">
        <v>82.788709999999995</v>
      </c>
      <c r="P1402">
        <v>17.3</v>
      </c>
      <c r="Q1402">
        <v>69.513000000000005</v>
      </c>
    </row>
    <row r="1403" spans="14:17" x14ac:dyDescent="0.25">
      <c r="N1403">
        <v>17.491530000000001</v>
      </c>
      <c r="O1403">
        <v>82.788709999999995</v>
      </c>
      <c r="P1403">
        <v>17.3</v>
      </c>
      <c r="Q1403">
        <v>69.513999999999996</v>
      </c>
    </row>
    <row r="1404" spans="14:17" x14ac:dyDescent="0.25">
      <c r="N1404">
        <v>17.490960000000001</v>
      </c>
      <c r="O1404">
        <v>82.788470000000004</v>
      </c>
      <c r="P1404">
        <v>17.2</v>
      </c>
      <c r="Q1404">
        <v>69.582999999999998</v>
      </c>
    </row>
    <row r="1405" spans="14:17" x14ac:dyDescent="0.25">
      <c r="N1405">
        <v>17.48987</v>
      </c>
      <c r="O1405">
        <v>82.788020000000003</v>
      </c>
      <c r="P1405">
        <v>20.6</v>
      </c>
      <c r="Q1405">
        <v>69.712999999999994</v>
      </c>
    </row>
    <row r="1406" spans="14:17" x14ac:dyDescent="0.25">
      <c r="N1406">
        <v>17.489750000000001</v>
      </c>
      <c r="O1406">
        <v>82.787970000000001</v>
      </c>
      <c r="P1406">
        <v>21</v>
      </c>
      <c r="Q1406">
        <v>69.727000000000004</v>
      </c>
    </row>
    <row r="1407" spans="14:17" x14ac:dyDescent="0.25">
      <c r="N1407">
        <v>17.489629999999998</v>
      </c>
      <c r="O1407">
        <v>82.78792</v>
      </c>
      <c r="P1407">
        <v>21.4</v>
      </c>
      <c r="Q1407">
        <v>69.742000000000004</v>
      </c>
    </row>
    <row r="1408" spans="14:17" x14ac:dyDescent="0.25">
      <c r="N1408">
        <v>17.489509999999999</v>
      </c>
      <c r="O1408">
        <v>82.787869999999998</v>
      </c>
      <c r="P1408">
        <v>21.6</v>
      </c>
      <c r="Q1408">
        <v>69.756</v>
      </c>
    </row>
    <row r="1409" spans="14:17" x14ac:dyDescent="0.25">
      <c r="N1409">
        <v>17.489319999999999</v>
      </c>
      <c r="O1409">
        <v>82.787790000000001</v>
      </c>
      <c r="P1409">
        <v>21.4</v>
      </c>
      <c r="Q1409">
        <v>69.778999999999996</v>
      </c>
    </row>
    <row r="1410" spans="14:17" x14ac:dyDescent="0.25">
      <c r="N1410">
        <v>17.486709999999999</v>
      </c>
      <c r="O1410">
        <v>82.78689</v>
      </c>
      <c r="P1410">
        <v>17.3</v>
      </c>
      <c r="Q1410">
        <v>70.084999999999994</v>
      </c>
    </row>
    <row r="1411" spans="14:17" x14ac:dyDescent="0.25">
      <c r="N1411">
        <v>17.484909999999999</v>
      </c>
      <c r="O1411">
        <v>82.786259999999999</v>
      </c>
      <c r="P1411">
        <v>15.9</v>
      </c>
      <c r="Q1411">
        <v>70.296000000000006</v>
      </c>
    </row>
    <row r="1412" spans="14:17" x14ac:dyDescent="0.25">
      <c r="N1412">
        <v>17.484449999999999</v>
      </c>
      <c r="O1412">
        <v>82.786100000000005</v>
      </c>
      <c r="P1412">
        <v>16.8</v>
      </c>
      <c r="Q1412">
        <v>70.349999999999994</v>
      </c>
    </row>
    <row r="1413" spans="14:17" x14ac:dyDescent="0.25">
      <c r="N1413">
        <v>17.484059999999999</v>
      </c>
      <c r="O1413">
        <v>82.785970000000006</v>
      </c>
      <c r="P1413">
        <v>17.8</v>
      </c>
      <c r="Q1413">
        <v>70.396000000000001</v>
      </c>
    </row>
    <row r="1414" spans="14:17" x14ac:dyDescent="0.25">
      <c r="N1414">
        <v>17.48385</v>
      </c>
      <c r="O1414">
        <v>82.785889999999995</v>
      </c>
      <c r="P1414">
        <v>17.5</v>
      </c>
      <c r="Q1414">
        <v>70.42</v>
      </c>
    </row>
    <row r="1415" spans="14:17" x14ac:dyDescent="0.25">
      <c r="N1415">
        <v>17.483750000000001</v>
      </c>
      <c r="O1415">
        <v>82.785849999999996</v>
      </c>
      <c r="P1415">
        <v>17.399999999999999</v>
      </c>
      <c r="Q1415">
        <v>70.432000000000002</v>
      </c>
    </row>
    <row r="1416" spans="14:17" x14ac:dyDescent="0.25">
      <c r="N1416">
        <v>17.483650000000001</v>
      </c>
      <c r="O1416">
        <v>82.785809999999998</v>
      </c>
      <c r="P1416">
        <v>17.2</v>
      </c>
      <c r="Q1416">
        <v>70.444000000000003</v>
      </c>
    </row>
    <row r="1417" spans="14:17" x14ac:dyDescent="0.25">
      <c r="N1417">
        <v>17.483550000000001</v>
      </c>
      <c r="O1417">
        <v>82.785769999999999</v>
      </c>
      <c r="P1417">
        <v>17.100000000000001</v>
      </c>
      <c r="Q1417">
        <v>70.456000000000003</v>
      </c>
    </row>
    <row r="1418" spans="14:17" x14ac:dyDescent="0.25">
      <c r="N1418">
        <v>17.483470000000001</v>
      </c>
      <c r="O1418">
        <v>82.785730000000001</v>
      </c>
      <c r="P1418">
        <v>17.100000000000001</v>
      </c>
      <c r="Q1418">
        <v>70.465999999999994</v>
      </c>
    </row>
    <row r="1419" spans="14:17" x14ac:dyDescent="0.25">
      <c r="N1419">
        <v>17.483370000000001</v>
      </c>
      <c r="O1419">
        <v>82.785690000000002</v>
      </c>
      <c r="P1419">
        <v>17</v>
      </c>
      <c r="Q1419">
        <v>70.477999999999994</v>
      </c>
    </row>
    <row r="1420" spans="14:17" x14ac:dyDescent="0.25">
      <c r="N1420">
        <v>17.483280000000001</v>
      </c>
      <c r="O1420">
        <v>82.785650000000004</v>
      </c>
      <c r="P1420">
        <v>16.600000000000001</v>
      </c>
      <c r="Q1420">
        <v>70.489000000000004</v>
      </c>
    </row>
    <row r="1421" spans="14:17" x14ac:dyDescent="0.25">
      <c r="N1421">
        <v>17.483129999999999</v>
      </c>
      <c r="O1421">
        <v>82.785570000000007</v>
      </c>
      <c r="P1421">
        <v>16</v>
      </c>
      <c r="Q1421">
        <v>70.507999999999996</v>
      </c>
    </row>
    <row r="1422" spans="14:17" x14ac:dyDescent="0.25">
      <c r="N1422">
        <v>17.482980000000001</v>
      </c>
      <c r="O1422">
        <v>82.785489999999996</v>
      </c>
      <c r="P1422">
        <v>15.3</v>
      </c>
      <c r="Q1422">
        <v>70.525999999999996</v>
      </c>
    </row>
    <row r="1423" spans="14:17" x14ac:dyDescent="0.25">
      <c r="N1423">
        <v>17.482849999999999</v>
      </c>
      <c r="O1423">
        <v>82.785420000000002</v>
      </c>
      <c r="P1423">
        <v>14.7</v>
      </c>
      <c r="Q1423">
        <v>70.543000000000006</v>
      </c>
    </row>
    <row r="1424" spans="14:17" x14ac:dyDescent="0.25">
      <c r="N1424">
        <v>17.482769999999999</v>
      </c>
      <c r="O1424">
        <v>82.785359999999997</v>
      </c>
      <c r="P1424">
        <v>14.4</v>
      </c>
      <c r="Q1424">
        <v>70.554000000000002</v>
      </c>
    </row>
    <row r="1425" spans="14:17" x14ac:dyDescent="0.25">
      <c r="N1425">
        <v>17.482679999999998</v>
      </c>
      <c r="O1425">
        <v>82.785300000000007</v>
      </c>
      <c r="P1425">
        <v>14.2</v>
      </c>
      <c r="Q1425">
        <v>70.564999999999998</v>
      </c>
    </row>
    <row r="1426" spans="14:17" x14ac:dyDescent="0.25">
      <c r="N1426">
        <v>17.482589999999998</v>
      </c>
      <c r="O1426">
        <v>82.785240000000002</v>
      </c>
      <c r="P1426">
        <v>14.4</v>
      </c>
      <c r="Q1426">
        <v>70.576999999999998</v>
      </c>
    </row>
    <row r="1427" spans="14:17" x14ac:dyDescent="0.25">
      <c r="N1427">
        <v>17.482500000000002</v>
      </c>
      <c r="O1427">
        <v>82.785179999999997</v>
      </c>
      <c r="P1427">
        <v>14.6</v>
      </c>
      <c r="Q1427">
        <v>70.588999999999999</v>
      </c>
    </row>
    <row r="1428" spans="14:17" x14ac:dyDescent="0.25">
      <c r="N1428">
        <v>17.482389999999999</v>
      </c>
      <c r="O1428">
        <v>82.785089999999997</v>
      </c>
      <c r="P1428">
        <v>14.9</v>
      </c>
      <c r="Q1428">
        <v>70.605000000000004</v>
      </c>
    </row>
    <row r="1429" spans="14:17" x14ac:dyDescent="0.25">
      <c r="N1429">
        <v>17.482289999999999</v>
      </c>
      <c r="O1429">
        <v>82.78501</v>
      </c>
      <c r="P1429">
        <v>15.2</v>
      </c>
      <c r="Q1429">
        <v>70.619</v>
      </c>
    </row>
    <row r="1430" spans="14:17" x14ac:dyDescent="0.25">
      <c r="N1430">
        <v>17.482150000000001</v>
      </c>
      <c r="O1430">
        <v>82.784899999999993</v>
      </c>
      <c r="P1430">
        <v>15.5</v>
      </c>
      <c r="Q1430">
        <v>70.638000000000005</v>
      </c>
    </row>
    <row r="1431" spans="14:17" x14ac:dyDescent="0.25">
      <c r="N1431">
        <v>17.482019999999999</v>
      </c>
      <c r="O1431">
        <v>82.784790000000001</v>
      </c>
      <c r="P1431">
        <v>15.9</v>
      </c>
      <c r="Q1431">
        <v>70.656999999999996</v>
      </c>
    </row>
    <row r="1432" spans="14:17" x14ac:dyDescent="0.25">
      <c r="N1432">
        <v>17.480920000000001</v>
      </c>
      <c r="O1432">
        <v>82.783850000000001</v>
      </c>
      <c r="P1432">
        <v>16</v>
      </c>
      <c r="Q1432">
        <v>70.814999999999998</v>
      </c>
    </row>
    <row r="1433" spans="14:17" x14ac:dyDescent="0.25">
      <c r="N1433">
        <v>17.47953</v>
      </c>
      <c r="O1433">
        <v>82.782650000000004</v>
      </c>
      <c r="P1433">
        <v>15.6</v>
      </c>
      <c r="Q1433">
        <v>71.015000000000001</v>
      </c>
    </row>
    <row r="1434" spans="14:17" x14ac:dyDescent="0.25">
      <c r="N1434">
        <v>17.47851</v>
      </c>
      <c r="O1434">
        <v>82.781769999999995</v>
      </c>
      <c r="P1434">
        <v>17.100000000000001</v>
      </c>
      <c r="Q1434">
        <v>71.162000000000006</v>
      </c>
    </row>
    <row r="1435" spans="14:17" x14ac:dyDescent="0.25">
      <c r="N1435">
        <v>17.477180000000001</v>
      </c>
      <c r="O1435">
        <v>82.780619999999999</v>
      </c>
      <c r="P1435">
        <v>17</v>
      </c>
      <c r="Q1435">
        <v>71.353999999999999</v>
      </c>
    </row>
    <row r="1436" spans="14:17" x14ac:dyDescent="0.25">
      <c r="N1436">
        <v>17.475269999999998</v>
      </c>
      <c r="O1436">
        <v>82.778970000000001</v>
      </c>
      <c r="P1436">
        <v>16</v>
      </c>
      <c r="Q1436">
        <v>71.63</v>
      </c>
    </row>
    <row r="1437" spans="14:17" x14ac:dyDescent="0.25">
      <c r="N1437">
        <v>17.474150000000002</v>
      </c>
      <c r="O1437">
        <v>82.777990000000003</v>
      </c>
      <c r="P1437">
        <v>17.2</v>
      </c>
      <c r="Q1437">
        <v>71.792000000000002</v>
      </c>
    </row>
    <row r="1438" spans="14:17" x14ac:dyDescent="0.25">
      <c r="N1438">
        <v>17.47335</v>
      </c>
      <c r="O1438">
        <v>82.777299999999997</v>
      </c>
      <c r="P1438">
        <v>18.600000000000001</v>
      </c>
      <c r="Q1438">
        <v>71.906999999999996</v>
      </c>
    </row>
    <row r="1439" spans="14:17" x14ac:dyDescent="0.25">
      <c r="N1439">
        <v>17.47325</v>
      </c>
      <c r="O1439">
        <v>82.777209999999997</v>
      </c>
      <c r="P1439">
        <v>18.7</v>
      </c>
      <c r="Q1439">
        <v>71.921999999999997</v>
      </c>
    </row>
    <row r="1440" spans="14:17" x14ac:dyDescent="0.25">
      <c r="N1440">
        <v>17.473140000000001</v>
      </c>
      <c r="O1440">
        <v>82.77713</v>
      </c>
      <c r="P1440">
        <v>18.8</v>
      </c>
      <c r="Q1440">
        <v>71.936999999999998</v>
      </c>
    </row>
    <row r="1441" spans="14:17" x14ac:dyDescent="0.25">
      <c r="N1441">
        <v>17.473030000000001</v>
      </c>
      <c r="O1441">
        <v>82.777029999999996</v>
      </c>
      <c r="P1441">
        <v>18.600000000000001</v>
      </c>
      <c r="Q1441">
        <v>71.953000000000003</v>
      </c>
    </row>
    <row r="1442" spans="14:17" x14ac:dyDescent="0.25">
      <c r="N1442">
        <v>17.472919999999998</v>
      </c>
      <c r="O1442">
        <v>82.776929999999993</v>
      </c>
      <c r="P1442">
        <v>18.5</v>
      </c>
      <c r="Q1442">
        <v>71.968999999999994</v>
      </c>
    </row>
    <row r="1443" spans="14:17" x14ac:dyDescent="0.25">
      <c r="N1443">
        <v>17.47279</v>
      </c>
      <c r="O1443">
        <v>82.776809999999998</v>
      </c>
      <c r="P1443">
        <v>18.3</v>
      </c>
      <c r="Q1443">
        <v>71.989000000000004</v>
      </c>
    </row>
    <row r="1444" spans="14:17" x14ac:dyDescent="0.25">
      <c r="N1444">
        <v>17.472660000000001</v>
      </c>
      <c r="O1444">
        <v>82.776679999999999</v>
      </c>
      <c r="P1444">
        <v>18.2</v>
      </c>
      <c r="Q1444">
        <v>72.009</v>
      </c>
    </row>
    <row r="1445" spans="14:17" x14ac:dyDescent="0.25">
      <c r="N1445">
        <v>17.472519999999999</v>
      </c>
      <c r="O1445">
        <v>82.776520000000005</v>
      </c>
      <c r="P1445">
        <v>17.899999999999999</v>
      </c>
      <c r="Q1445">
        <v>72.031999999999996</v>
      </c>
    </row>
    <row r="1446" spans="14:17" x14ac:dyDescent="0.25">
      <c r="N1446">
        <v>17.472380000000001</v>
      </c>
      <c r="O1446">
        <v>82.776359999999997</v>
      </c>
      <c r="P1446">
        <v>17.600000000000001</v>
      </c>
      <c r="Q1446">
        <v>72.055000000000007</v>
      </c>
    </row>
    <row r="1447" spans="14:17" x14ac:dyDescent="0.25">
      <c r="N1447">
        <v>17.472249999999999</v>
      </c>
      <c r="O1447">
        <v>82.77619</v>
      </c>
      <c r="P1447">
        <v>17.3</v>
      </c>
      <c r="Q1447">
        <v>72.078000000000003</v>
      </c>
    </row>
    <row r="1448" spans="14:17" x14ac:dyDescent="0.25">
      <c r="N1448">
        <v>17.472149999999999</v>
      </c>
      <c r="O1448">
        <v>82.776049999999998</v>
      </c>
      <c r="P1448">
        <v>17.2</v>
      </c>
      <c r="Q1448">
        <v>72.096000000000004</v>
      </c>
    </row>
    <row r="1449" spans="14:17" x14ac:dyDescent="0.25">
      <c r="N1449">
        <v>17.47184</v>
      </c>
      <c r="O1449">
        <v>82.775639999999996</v>
      </c>
      <c r="P1449">
        <v>18.100000000000001</v>
      </c>
      <c r="Q1449">
        <v>72.152000000000001</v>
      </c>
    </row>
    <row r="1450" spans="14:17" x14ac:dyDescent="0.25">
      <c r="N1450">
        <v>17.471640000000001</v>
      </c>
      <c r="O1450">
        <v>82.775369999999995</v>
      </c>
      <c r="P1450">
        <v>19.3</v>
      </c>
      <c r="Q1450">
        <v>72.188000000000002</v>
      </c>
    </row>
    <row r="1451" spans="14:17" x14ac:dyDescent="0.25">
      <c r="N1451">
        <v>17.471579999999999</v>
      </c>
      <c r="O1451">
        <v>82.775300000000001</v>
      </c>
      <c r="P1451">
        <v>19.5</v>
      </c>
      <c r="Q1451">
        <v>72.197999999999993</v>
      </c>
    </row>
    <row r="1452" spans="14:17" x14ac:dyDescent="0.25">
      <c r="N1452">
        <v>17.471520000000002</v>
      </c>
      <c r="O1452">
        <v>82.775229999999993</v>
      </c>
      <c r="P1452">
        <v>19.7</v>
      </c>
      <c r="Q1452">
        <v>72.207999999999998</v>
      </c>
    </row>
    <row r="1453" spans="14:17" x14ac:dyDescent="0.25">
      <c r="N1453">
        <v>17.47147</v>
      </c>
      <c r="O1453">
        <v>82.77516</v>
      </c>
      <c r="P1453">
        <v>19.899999999999999</v>
      </c>
      <c r="Q1453">
        <v>72.218000000000004</v>
      </c>
    </row>
    <row r="1454" spans="14:17" x14ac:dyDescent="0.25">
      <c r="N1454">
        <v>17.471409999999999</v>
      </c>
      <c r="O1454">
        <v>82.775080000000003</v>
      </c>
      <c r="P1454">
        <v>20</v>
      </c>
      <c r="Q1454">
        <v>72.227999999999994</v>
      </c>
    </row>
    <row r="1455" spans="14:17" x14ac:dyDescent="0.25">
      <c r="N1455">
        <v>17.471329999999998</v>
      </c>
      <c r="O1455">
        <v>82.774990000000003</v>
      </c>
      <c r="P1455">
        <v>20</v>
      </c>
      <c r="Q1455">
        <v>72.241</v>
      </c>
    </row>
    <row r="1456" spans="14:17" x14ac:dyDescent="0.25">
      <c r="N1456">
        <v>17.471250000000001</v>
      </c>
      <c r="O1456">
        <v>82.774889999999999</v>
      </c>
      <c r="P1456">
        <v>20</v>
      </c>
      <c r="Q1456">
        <v>72.254999999999995</v>
      </c>
    </row>
    <row r="1457" spans="14:17" x14ac:dyDescent="0.25">
      <c r="N1457">
        <v>17.47118</v>
      </c>
      <c r="O1457">
        <v>82.774810000000002</v>
      </c>
      <c r="P1457">
        <v>20</v>
      </c>
      <c r="Q1457">
        <v>72.266999999999996</v>
      </c>
    </row>
    <row r="1458" spans="14:17" x14ac:dyDescent="0.25">
      <c r="N1458">
        <v>17.4711</v>
      </c>
      <c r="O1458">
        <v>82.774730000000005</v>
      </c>
      <c r="P1458">
        <v>20</v>
      </c>
      <c r="Q1458">
        <v>72.278999999999996</v>
      </c>
    </row>
    <row r="1459" spans="14:17" x14ac:dyDescent="0.25">
      <c r="N1459">
        <v>17.471</v>
      </c>
      <c r="O1459">
        <v>82.774649999999994</v>
      </c>
      <c r="P1459">
        <v>20</v>
      </c>
      <c r="Q1459">
        <v>72.293000000000006</v>
      </c>
    </row>
    <row r="1460" spans="14:17" x14ac:dyDescent="0.25">
      <c r="N1460">
        <v>17.47091</v>
      </c>
      <c r="O1460">
        <v>82.774559999999994</v>
      </c>
      <c r="P1460">
        <v>19.7</v>
      </c>
      <c r="Q1460">
        <v>72.307000000000002</v>
      </c>
    </row>
    <row r="1461" spans="14:17" x14ac:dyDescent="0.25">
      <c r="N1461">
        <v>17.47082</v>
      </c>
      <c r="O1461">
        <v>82.774479999999997</v>
      </c>
      <c r="P1461">
        <v>19.5</v>
      </c>
      <c r="Q1461">
        <v>72.319999999999993</v>
      </c>
    </row>
    <row r="1462" spans="14:17" x14ac:dyDescent="0.25">
      <c r="N1462">
        <v>17.47073</v>
      </c>
      <c r="O1462">
        <v>82.774410000000003</v>
      </c>
      <c r="P1462">
        <v>19.2</v>
      </c>
      <c r="Q1462">
        <v>72.332999999999998</v>
      </c>
    </row>
    <row r="1463" spans="14:17" x14ac:dyDescent="0.25">
      <c r="N1463">
        <v>17.470559999999999</v>
      </c>
      <c r="O1463">
        <v>82.774259999999998</v>
      </c>
      <c r="P1463">
        <v>18.899999999999999</v>
      </c>
      <c r="Q1463">
        <v>72.356999999999999</v>
      </c>
    </row>
    <row r="1464" spans="14:17" x14ac:dyDescent="0.25">
      <c r="N1464">
        <v>17.470050000000001</v>
      </c>
      <c r="O1464">
        <v>82.773889999999994</v>
      </c>
      <c r="P1464">
        <v>18.399999999999999</v>
      </c>
      <c r="Q1464">
        <v>72.426000000000002</v>
      </c>
    </row>
    <row r="1465" spans="14:17" x14ac:dyDescent="0.25">
      <c r="N1465">
        <v>17.469280000000001</v>
      </c>
      <c r="O1465">
        <v>82.773290000000003</v>
      </c>
      <c r="P1465">
        <v>19</v>
      </c>
      <c r="Q1465">
        <v>72.533000000000001</v>
      </c>
    </row>
    <row r="1466" spans="14:17" x14ac:dyDescent="0.25">
      <c r="N1466">
        <v>17.468340000000001</v>
      </c>
      <c r="O1466">
        <v>82.772509999999997</v>
      </c>
      <c r="P1466">
        <v>18.3</v>
      </c>
      <c r="Q1466">
        <v>72.667000000000002</v>
      </c>
    </row>
    <row r="1467" spans="14:17" x14ac:dyDescent="0.25">
      <c r="N1467">
        <v>17.467410000000001</v>
      </c>
      <c r="O1467">
        <v>82.771749999999997</v>
      </c>
      <c r="P1467">
        <v>17</v>
      </c>
      <c r="Q1467">
        <v>72.798000000000002</v>
      </c>
    </row>
    <row r="1468" spans="14:17" x14ac:dyDescent="0.25">
      <c r="N1468">
        <v>17.466480000000001</v>
      </c>
      <c r="O1468">
        <v>82.771039999999999</v>
      </c>
      <c r="P1468">
        <v>20</v>
      </c>
      <c r="Q1468">
        <v>72.926000000000002</v>
      </c>
    </row>
    <row r="1469" spans="14:17" x14ac:dyDescent="0.25">
      <c r="N1469">
        <v>17.465119999999999</v>
      </c>
      <c r="O1469">
        <v>82.769970000000001</v>
      </c>
      <c r="P1469">
        <v>17.8</v>
      </c>
      <c r="Q1469">
        <v>73.114999999999995</v>
      </c>
    </row>
    <row r="1470" spans="14:17" x14ac:dyDescent="0.25">
      <c r="N1470">
        <v>17.46461</v>
      </c>
      <c r="O1470">
        <v>82.769570000000002</v>
      </c>
      <c r="P1470">
        <v>17.600000000000001</v>
      </c>
      <c r="Q1470">
        <v>73.186000000000007</v>
      </c>
    </row>
    <row r="1471" spans="14:17" x14ac:dyDescent="0.25">
      <c r="N1471">
        <v>17.46358</v>
      </c>
      <c r="O1471">
        <v>82.768770000000004</v>
      </c>
      <c r="P1471">
        <v>17.600000000000001</v>
      </c>
      <c r="Q1471">
        <v>73.328999999999994</v>
      </c>
    </row>
    <row r="1472" spans="14:17" x14ac:dyDescent="0.25">
      <c r="N1472">
        <v>17.463139999999999</v>
      </c>
      <c r="O1472">
        <v>82.768429999999995</v>
      </c>
      <c r="P1472">
        <v>20.6</v>
      </c>
      <c r="Q1472">
        <v>73.39</v>
      </c>
    </row>
    <row r="1473" spans="14:17" x14ac:dyDescent="0.25">
      <c r="N1473">
        <v>17.462710000000001</v>
      </c>
      <c r="O1473">
        <v>82.768109999999993</v>
      </c>
      <c r="P1473">
        <v>23.8</v>
      </c>
      <c r="Q1473">
        <v>73.447999999999993</v>
      </c>
    </row>
    <row r="1474" spans="14:17" x14ac:dyDescent="0.25">
      <c r="N1474">
        <v>17.46265</v>
      </c>
      <c r="O1474">
        <v>82.768060000000006</v>
      </c>
      <c r="P1474">
        <v>23.8</v>
      </c>
      <c r="Q1474">
        <v>73.456999999999994</v>
      </c>
    </row>
    <row r="1475" spans="14:17" x14ac:dyDescent="0.25">
      <c r="N1475">
        <v>17.46238</v>
      </c>
      <c r="O1475">
        <v>82.767849999999996</v>
      </c>
      <c r="P1475">
        <v>24</v>
      </c>
      <c r="Q1475">
        <v>73.494</v>
      </c>
    </row>
    <row r="1476" spans="14:17" x14ac:dyDescent="0.25">
      <c r="N1476">
        <v>17.462250000000001</v>
      </c>
      <c r="O1476">
        <v>82.767750000000007</v>
      </c>
      <c r="P1476">
        <v>24.1</v>
      </c>
      <c r="Q1476">
        <v>73.512</v>
      </c>
    </row>
    <row r="1477" spans="14:17" x14ac:dyDescent="0.25">
      <c r="N1477">
        <v>17.462109999999999</v>
      </c>
      <c r="O1477">
        <v>82.76764</v>
      </c>
      <c r="P1477">
        <v>24.1</v>
      </c>
      <c r="Q1477">
        <v>73.531999999999996</v>
      </c>
    </row>
    <row r="1478" spans="14:17" x14ac:dyDescent="0.25">
      <c r="N1478">
        <v>17.462009999999999</v>
      </c>
      <c r="O1478">
        <v>82.767560000000003</v>
      </c>
      <c r="P1478">
        <v>24</v>
      </c>
      <c r="Q1478">
        <v>73.546000000000006</v>
      </c>
    </row>
    <row r="1479" spans="14:17" x14ac:dyDescent="0.25">
      <c r="N1479">
        <v>17.4619</v>
      </c>
      <c r="O1479">
        <v>82.767480000000006</v>
      </c>
      <c r="P1479">
        <v>23.9</v>
      </c>
      <c r="Q1479">
        <v>73.561000000000007</v>
      </c>
    </row>
    <row r="1480" spans="14:17" x14ac:dyDescent="0.25">
      <c r="N1480">
        <v>17.4618</v>
      </c>
      <c r="O1480">
        <v>82.767399999999995</v>
      </c>
      <c r="P1480">
        <v>23.8</v>
      </c>
      <c r="Q1480">
        <v>73.575000000000003</v>
      </c>
    </row>
    <row r="1481" spans="14:17" x14ac:dyDescent="0.25">
      <c r="N1481">
        <v>17.4617</v>
      </c>
      <c r="O1481">
        <v>82.767319999999998</v>
      </c>
      <c r="P1481">
        <v>23.6</v>
      </c>
      <c r="Q1481">
        <v>73.588999999999999</v>
      </c>
    </row>
    <row r="1482" spans="14:17" x14ac:dyDescent="0.25">
      <c r="N1482">
        <v>17.461600000000001</v>
      </c>
      <c r="O1482">
        <v>82.767250000000004</v>
      </c>
      <c r="P1482">
        <v>23.5</v>
      </c>
      <c r="Q1482">
        <v>73.602000000000004</v>
      </c>
    </row>
    <row r="1483" spans="14:17" x14ac:dyDescent="0.25">
      <c r="N1483">
        <v>17.461490000000001</v>
      </c>
      <c r="O1483">
        <v>82.767179999999996</v>
      </c>
      <c r="P1483">
        <v>23.4</v>
      </c>
      <c r="Q1483">
        <v>73.616</v>
      </c>
    </row>
    <row r="1484" spans="14:17" x14ac:dyDescent="0.25">
      <c r="N1484">
        <v>17.461390000000002</v>
      </c>
      <c r="O1484">
        <v>82.767110000000002</v>
      </c>
      <c r="P1484">
        <v>23.3</v>
      </c>
      <c r="Q1484">
        <v>73.63</v>
      </c>
    </row>
    <row r="1485" spans="14:17" x14ac:dyDescent="0.25">
      <c r="N1485">
        <v>17.461290000000002</v>
      </c>
      <c r="O1485">
        <v>82.767039999999994</v>
      </c>
      <c r="P1485">
        <v>22.9</v>
      </c>
      <c r="Q1485">
        <v>73.643000000000001</v>
      </c>
    </row>
    <row r="1486" spans="14:17" x14ac:dyDescent="0.25">
      <c r="N1486">
        <v>17.460090000000001</v>
      </c>
      <c r="O1486">
        <v>82.766260000000003</v>
      </c>
      <c r="P1486">
        <v>17.2</v>
      </c>
      <c r="Q1486">
        <v>73.8</v>
      </c>
    </row>
    <row r="1487" spans="14:17" x14ac:dyDescent="0.25">
      <c r="N1487">
        <v>17.4589</v>
      </c>
      <c r="O1487">
        <v>82.765469999999993</v>
      </c>
      <c r="P1487">
        <v>15.7</v>
      </c>
      <c r="Q1487">
        <v>73.956999999999994</v>
      </c>
    </row>
    <row r="1488" spans="14:17" x14ac:dyDescent="0.25">
      <c r="N1488">
        <v>17.458220000000001</v>
      </c>
      <c r="O1488">
        <v>82.765020000000007</v>
      </c>
      <c r="P1488">
        <v>16.3</v>
      </c>
      <c r="Q1488">
        <v>74.046999999999997</v>
      </c>
    </row>
    <row r="1489" spans="14:17" x14ac:dyDescent="0.25">
      <c r="N1489">
        <v>17.457630000000002</v>
      </c>
      <c r="O1489">
        <v>82.764610000000005</v>
      </c>
      <c r="P1489">
        <v>15.1</v>
      </c>
      <c r="Q1489">
        <v>74.125</v>
      </c>
    </row>
    <row r="1490" spans="14:17" x14ac:dyDescent="0.25">
      <c r="N1490">
        <v>17.457540000000002</v>
      </c>
      <c r="O1490">
        <v>82.764539999999997</v>
      </c>
      <c r="P1490">
        <v>14.8</v>
      </c>
      <c r="Q1490">
        <v>74.138000000000005</v>
      </c>
    </row>
    <row r="1491" spans="14:17" x14ac:dyDescent="0.25">
      <c r="N1491">
        <v>17.457170000000001</v>
      </c>
      <c r="O1491">
        <v>82.764269999999996</v>
      </c>
      <c r="P1491">
        <v>14.8</v>
      </c>
      <c r="Q1491">
        <v>74.188000000000002</v>
      </c>
    </row>
    <row r="1492" spans="14:17" x14ac:dyDescent="0.25">
      <c r="N1492">
        <v>17.456900000000001</v>
      </c>
      <c r="O1492">
        <v>82.764060000000001</v>
      </c>
      <c r="P1492">
        <v>16.100000000000001</v>
      </c>
      <c r="Q1492">
        <v>74.225999999999999</v>
      </c>
    </row>
    <row r="1493" spans="14:17" x14ac:dyDescent="0.25">
      <c r="N1493">
        <v>17.456610000000001</v>
      </c>
      <c r="O1493">
        <v>82.763819999999996</v>
      </c>
      <c r="P1493">
        <v>17</v>
      </c>
      <c r="Q1493">
        <v>74.266999999999996</v>
      </c>
    </row>
    <row r="1494" spans="14:17" x14ac:dyDescent="0.25">
      <c r="N1494">
        <v>17.454830000000001</v>
      </c>
      <c r="O1494">
        <v>82.762410000000003</v>
      </c>
      <c r="P1494">
        <v>15</v>
      </c>
      <c r="Q1494">
        <v>74.515000000000001</v>
      </c>
    </row>
    <row r="1495" spans="14:17" x14ac:dyDescent="0.25">
      <c r="N1495">
        <v>17.45345</v>
      </c>
      <c r="O1495">
        <v>82.761349999999993</v>
      </c>
      <c r="P1495">
        <v>15.6</v>
      </c>
      <c r="Q1495">
        <v>74.706000000000003</v>
      </c>
    </row>
    <row r="1496" spans="14:17" x14ac:dyDescent="0.25">
      <c r="N1496">
        <v>17.453019999999999</v>
      </c>
      <c r="O1496">
        <v>82.761039999999994</v>
      </c>
      <c r="P1496">
        <v>16.2</v>
      </c>
      <c r="Q1496">
        <v>74.763999999999996</v>
      </c>
    </row>
    <row r="1497" spans="14:17" x14ac:dyDescent="0.25">
      <c r="N1497">
        <v>17.45289</v>
      </c>
      <c r="O1497">
        <v>82.760959999999997</v>
      </c>
      <c r="P1497">
        <v>16.399999999999999</v>
      </c>
      <c r="Q1497">
        <v>74.78</v>
      </c>
    </row>
    <row r="1498" spans="14:17" x14ac:dyDescent="0.25">
      <c r="N1498">
        <v>17.452770000000001</v>
      </c>
      <c r="O1498">
        <v>82.760869999999997</v>
      </c>
      <c r="P1498">
        <v>16.600000000000001</v>
      </c>
      <c r="Q1498">
        <v>74.796999999999997</v>
      </c>
    </row>
    <row r="1499" spans="14:17" x14ac:dyDescent="0.25">
      <c r="N1499">
        <v>17.452649999999998</v>
      </c>
      <c r="O1499">
        <v>82.760779999999997</v>
      </c>
      <c r="P1499">
        <v>16.7</v>
      </c>
      <c r="Q1499">
        <v>74.813000000000002</v>
      </c>
    </row>
    <row r="1500" spans="14:17" x14ac:dyDescent="0.25">
      <c r="N1500">
        <v>17.45252</v>
      </c>
      <c r="O1500">
        <v>82.760689999999997</v>
      </c>
      <c r="P1500">
        <v>16.899999999999999</v>
      </c>
      <c r="Q1500">
        <v>74.831000000000003</v>
      </c>
    </row>
    <row r="1501" spans="14:17" x14ac:dyDescent="0.25">
      <c r="N1501">
        <v>17.452400000000001</v>
      </c>
      <c r="O1501">
        <v>82.76061</v>
      </c>
      <c r="P1501">
        <v>16.899999999999999</v>
      </c>
      <c r="Q1501">
        <v>74.846000000000004</v>
      </c>
    </row>
    <row r="1502" spans="14:17" x14ac:dyDescent="0.25">
      <c r="N1502">
        <v>17.452290000000001</v>
      </c>
      <c r="O1502">
        <v>82.760549999999995</v>
      </c>
      <c r="P1502">
        <v>16.899999999999999</v>
      </c>
      <c r="Q1502">
        <v>74.86</v>
      </c>
    </row>
    <row r="1503" spans="14:17" x14ac:dyDescent="0.25">
      <c r="N1503">
        <v>17.452200000000001</v>
      </c>
      <c r="O1503">
        <v>82.760490000000004</v>
      </c>
      <c r="P1503">
        <v>16.899999999999999</v>
      </c>
      <c r="Q1503">
        <v>74.872</v>
      </c>
    </row>
    <row r="1504" spans="14:17" x14ac:dyDescent="0.25">
      <c r="N1504">
        <v>17.452089999999998</v>
      </c>
      <c r="O1504">
        <v>82.760429999999999</v>
      </c>
      <c r="P1504">
        <v>17</v>
      </c>
      <c r="Q1504">
        <v>74.885999999999996</v>
      </c>
    </row>
    <row r="1505" spans="14:17" x14ac:dyDescent="0.25">
      <c r="N1505">
        <v>17.451930000000001</v>
      </c>
      <c r="O1505">
        <v>82.760350000000003</v>
      </c>
      <c r="P1505">
        <v>17.3</v>
      </c>
      <c r="Q1505">
        <v>74.906000000000006</v>
      </c>
    </row>
    <row r="1506" spans="14:17" x14ac:dyDescent="0.25">
      <c r="N1506">
        <v>17.451650000000001</v>
      </c>
      <c r="O1506">
        <v>82.760199999999998</v>
      </c>
      <c r="P1506">
        <v>17.5</v>
      </c>
      <c r="Q1506">
        <v>74.941000000000003</v>
      </c>
    </row>
    <row r="1507" spans="14:17" x14ac:dyDescent="0.25">
      <c r="N1507">
        <v>17.451560000000001</v>
      </c>
      <c r="O1507">
        <v>82.760159999999999</v>
      </c>
      <c r="P1507">
        <v>17.399999999999999</v>
      </c>
      <c r="Q1507">
        <v>74.951999999999998</v>
      </c>
    </row>
    <row r="1508" spans="14:17" x14ac:dyDescent="0.25">
      <c r="N1508">
        <v>17.451450000000001</v>
      </c>
      <c r="O1508">
        <v>82.760109999999997</v>
      </c>
      <c r="P1508">
        <v>17.3</v>
      </c>
      <c r="Q1508">
        <v>74.965000000000003</v>
      </c>
    </row>
    <row r="1509" spans="14:17" x14ac:dyDescent="0.25">
      <c r="N1509">
        <v>17.451360000000001</v>
      </c>
      <c r="O1509">
        <v>82.760059999999996</v>
      </c>
      <c r="P1509">
        <v>17.3</v>
      </c>
      <c r="Q1509">
        <v>74.975999999999999</v>
      </c>
    </row>
    <row r="1510" spans="14:17" x14ac:dyDescent="0.25">
      <c r="N1510">
        <v>17.451260000000001</v>
      </c>
      <c r="O1510">
        <v>82.760019999999997</v>
      </c>
      <c r="P1510">
        <v>17.2</v>
      </c>
      <c r="Q1510">
        <v>74.988</v>
      </c>
    </row>
    <row r="1511" spans="14:17" x14ac:dyDescent="0.25">
      <c r="N1511">
        <v>17.451139999999999</v>
      </c>
      <c r="O1511">
        <v>82.759960000000007</v>
      </c>
      <c r="P1511">
        <v>17</v>
      </c>
      <c r="Q1511">
        <v>75.003</v>
      </c>
    </row>
    <row r="1512" spans="14:17" x14ac:dyDescent="0.25">
      <c r="N1512">
        <v>17.450469999999999</v>
      </c>
      <c r="O1512">
        <v>82.759640000000005</v>
      </c>
      <c r="P1512">
        <v>15.6</v>
      </c>
      <c r="Q1512">
        <v>75.084999999999994</v>
      </c>
    </row>
    <row r="1513" spans="14:17" x14ac:dyDescent="0.25">
      <c r="N1513">
        <v>17.450320000000001</v>
      </c>
      <c r="O1513">
        <v>82.759569999999997</v>
      </c>
      <c r="P1513">
        <v>15.2</v>
      </c>
      <c r="Q1513">
        <v>75.102999999999994</v>
      </c>
    </row>
    <row r="1514" spans="14:17" x14ac:dyDescent="0.25">
      <c r="N1514">
        <v>17.450189999999999</v>
      </c>
      <c r="O1514">
        <v>82.759500000000003</v>
      </c>
      <c r="P1514">
        <v>14.9</v>
      </c>
      <c r="Q1514">
        <v>75.119</v>
      </c>
    </row>
    <row r="1515" spans="14:17" x14ac:dyDescent="0.25">
      <c r="N1515">
        <v>17.45007</v>
      </c>
      <c r="O1515">
        <v>82.759429999999995</v>
      </c>
      <c r="P1515">
        <v>14.6</v>
      </c>
      <c r="Q1515">
        <v>75.135000000000005</v>
      </c>
    </row>
    <row r="1516" spans="14:17" x14ac:dyDescent="0.25">
      <c r="N1516">
        <v>17.44989</v>
      </c>
      <c r="O1516">
        <v>82.759320000000002</v>
      </c>
      <c r="P1516">
        <v>14.2</v>
      </c>
      <c r="Q1516">
        <v>75.158000000000001</v>
      </c>
    </row>
    <row r="1517" spans="14:17" x14ac:dyDescent="0.25">
      <c r="N1517">
        <v>17.449670000000001</v>
      </c>
      <c r="O1517">
        <v>82.759180000000001</v>
      </c>
      <c r="P1517">
        <v>13.7</v>
      </c>
      <c r="Q1517">
        <v>75.186999999999998</v>
      </c>
    </row>
    <row r="1518" spans="14:17" x14ac:dyDescent="0.25">
      <c r="N1518">
        <v>17.449580000000001</v>
      </c>
      <c r="O1518">
        <v>82.759119999999996</v>
      </c>
      <c r="P1518">
        <v>13.5</v>
      </c>
      <c r="Q1518">
        <v>75.197999999999993</v>
      </c>
    </row>
    <row r="1519" spans="14:17" x14ac:dyDescent="0.25">
      <c r="N1519">
        <v>17.449480000000001</v>
      </c>
      <c r="O1519">
        <v>82.759050000000002</v>
      </c>
      <c r="P1519">
        <v>13.3</v>
      </c>
      <c r="Q1519">
        <v>75.212000000000003</v>
      </c>
    </row>
    <row r="1520" spans="14:17" x14ac:dyDescent="0.25">
      <c r="N1520">
        <v>17.449390000000001</v>
      </c>
      <c r="O1520">
        <v>82.758989999999997</v>
      </c>
      <c r="P1520">
        <v>13.3</v>
      </c>
      <c r="Q1520">
        <v>75.224000000000004</v>
      </c>
    </row>
    <row r="1521" spans="14:17" x14ac:dyDescent="0.25">
      <c r="N1521">
        <v>17.449290000000001</v>
      </c>
      <c r="O1521">
        <v>82.758920000000003</v>
      </c>
      <c r="P1521">
        <v>13.3</v>
      </c>
      <c r="Q1521">
        <v>75.236999999999995</v>
      </c>
    </row>
    <row r="1522" spans="14:17" x14ac:dyDescent="0.25">
      <c r="N1522">
        <v>17.449200000000001</v>
      </c>
      <c r="O1522">
        <v>82.758859999999999</v>
      </c>
      <c r="P1522">
        <v>13.3</v>
      </c>
      <c r="Q1522">
        <v>75.248999999999995</v>
      </c>
    </row>
    <row r="1523" spans="14:17" x14ac:dyDescent="0.25">
      <c r="N1523">
        <v>17.449059999999999</v>
      </c>
      <c r="O1523">
        <v>82.758759999999995</v>
      </c>
      <c r="P1523">
        <v>13.6</v>
      </c>
      <c r="Q1523">
        <v>75.268000000000001</v>
      </c>
    </row>
    <row r="1524" spans="14:17" x14ac:dyDescent="0.25">
      <c r="N1524">
        <v>17.448920000000001</v>
      </c>
      <c r="O1524">
        <v>82.758669999999995</v>
      </c>
      <c r="P1524">
        <v>13.8</v>
      </c>
      <c r="Q1524">
        <v>75.286000000000001</v>
      </c>
    </row>
    <row r="1525" spans="14:17" x14ac:dyDescent="0.25">
      <c r="N1525">
        <v>17.448779999999999</v>
      </c>
      <c r="O1525">
        <v>82.758570000000006</v>
      </c>
      <c r="P1525">
        <v>13.7</v>
      </c>
      <c r="Q1525">
        <v>75.305000000000007</v>
      </c>
    </row>
    <row r="1526" spans="14:17" x14ac:dyDescent="0.25">
      <c r="N1526">
        <v>17.448640000000001</v>
      </c>
      <c r="O1526">
        <v>82.758480000000006</v>
      </c>
      <c r="P1526">
        <v>13.6</v>
      </c>
      <c r="Q1526">
        <v>75.322999999999993</v>
      </c>
    </row>
    <row r="1527" spans="14:17" x14ac:dyDescent="0.25">
      <c r="N1527">
        <v>17.448589999999999</v>
      </c>
      <c r="O1527">
        <v>82.758449999999996</v>
      </c>
      <c r="P1527">
        <v>13.5</v>
      </c>
      <c r="Q1527">
        <v>75.33</v>
      </c>
    </row>
    <row r="1528" spans="14:17" x14ac:dyDescent="0.25">
      <c r="N1528">
        <v>17.448499999999999</v>
      </c>
      <c r="O1528">
        <v>82.758380000000002</v>
      </c>
      <c r="P1528">
        <v>13.5</v>
      </c>
      <c r="Q1528">
        <v>75.341999999999999</v>
      </c>
    </row>
    <row r="1529" spans="14:17" x14ac:dyDescent="0.25">
      <c r="N1529">
        <v>17.448360000000001</v>
      </c>
      <c r="O1529">
        <v>82.758279999999999</v>
      </c>
      <c r="P1529">
        <v>13.5</v>
      </c>
      <c r="Q1529">
        <v>75.361000000000004</v>
      </c>
    </row>
    <row r="1530" spans="14:17" x14ac:dyDescent="0.25">
      <c r="N1530">
        <v>17.448219999999999</v>
      </c>
      <c r="O1530">
        <v>82.758179999999996</v>
      </c>
      <c r="P1530">
        <v>13.2</v>
      </c>
      <c r="Q1530">
        <v>75.38</v>
      </c>
    </row>
    <row r="1531" spans="14:17" x14ac:dyDescent="0.25">
      <c r="N1531">
        <v>17.448080000000001</v>
      </c>
      <c r="O1531">
        <v>82.758080000000007</v>
      </c>
      <c r="P1531">
        <v>12.8</v>
      </c>
      <c r="Q1531">
        <v>75.399000000000001</v>
      </c>
    </row>
    <row r="1532" spans="14:17" x14ac:dyDescent="0.25">
      <c r="N1532">
        <v>17.447929999999999</v>
      </c>
      <c r="O1532">
        <v>82.757980000000003</v>
      </c>
      <c r="P1532">
        <v>12.2</v>
      </c>
      <c r="Q1532">
        <v>75.418000000000006</v>
      </c>
    </row>
    <row r="1533" spans="14:17" x14ac:dyDescent="0.25">
      <c r="N1533">
        <v>17.447800000000001</v>
      </c>
      <c r="O1533">
        <v>82.75788</v>
      </c>
      <c r="P1533">
        <v>11.6</v>
      </c>
      <c r="Q1533">
        <v>75.436000000000007</v>
      </c>
    </row>
    <row r="1534" spans="14:17" x14ac:dyDescent="0.25">
      <c r="N1534">
        <v>17.447659999999999</v>
      </c>
      <c r="O1534">
        <v>82.757779999999997</v>
      </c>
      <c r="P1534">
        <v>11</v>
      </c>
      <c r="Q1534">
        <v>75.454999999999998</v>
      </c>
    </row>
    <row r="1535" spans="14:17" x14ac:dyDescent="0.25">
      <c r="N1535">
        <v>17.447510000000001</v>
      </c>
      <c r="O1535">
        <v>82.757689999999997</v>
      </c>
      <c r="P1535">
        <v>11</v>
      </c>
      <c r="Q1535">
        <v>75.474999999999994</v>
      </c>
    </row>
    <row r="1536" spans="14:17" x14ac:dyDescent="0.25">
      <c r="N1536">
        <v>17.447369999999999</v>
      </c>
      <c r="O1536">
        <v>82.757589999999993</v>
      </c>
      <c r="P1536">
        <v>11</v>
      </c>
      <c r="Q1536">
        <v>75.492999999999995</v>
      </c>
    </row>
    <row r="1537" spans="14:17" x14ac:dyDescent="0.25">
      <c r="N1537">
        <v>17.447220000000002</v>
      </c>
      <c r="O1537">
        <v>82.757499999999993</v>
      </c>
      <c r="P1537">
        <v>11</v>
      </c>
      <c r="Q1537">
        <v>75.513000000000005</v>
      </c>
    </row>
    <row r="1538" spans="14:17" x14ac:dyDescent="0.25">
      <c r="N1538">
        <v>17.447089999999999</v>
      </c>
      <c r="O1538">
        <v>82.757409999999993</v>
      </c>
      <c r="P1538">
        <v>11</v>
      </c>
      <c r="Q1538">
        <v>75.53</v>
      </c>
    </row>
    <row r="1539" spans="14:17" x14ac:dyDescent="0.25">
      <c r="N1539">
        <v>17.446950000000001</v>
      </c>
      <c r="O1539">
        <v>82.757310000000004</v>
      </c>
      <c r="P1539">
        <v>11</v>
      </c>
      <c r="Q1539">
        <v>75.549000000000007</v>
      </c>
    </row>
    <row r="1540" spans="14:17" x14ac:dyDescent="0.25">
      <c r="N1540">
        <v>17.446809999999999</v>
      </c>
      <c r="O1540">
        <v>82.757230000000007</v>
      </c>
      <c r="P1540">
        <v>11.2</v>
      </c>
      <c r="Q1540">
        <v>75.566999999999993</v>
      </c>
    </row>
    <row r="1541" spans="14:17" x14ac:dyDescent="0.25">
      <c r="N1541">
        <v>17.44669</v>
      </c>
      <c r="O1541">
        <v>82.757159999999999</v>
      </c>
      <c r="P1541">
        <v>11.4</v>
      </c>
      <c r="Q1541">
        <v>75.581999999999994</v>
      </c>
    </row>
    <row r="1542" spans="14:17" x14ac:dyDescent="0.25">
      <c r="N1542">
        <v>17.446570000000001</v>
      </c>
      <c r="O1542">
        <v>82.757080000000002</v>
      </c>
      <c r="P1542">
        <v>11.6</v>
      </c>
      <c r="Q1542">
        <v>75.597999999999999</v>
      </c>
    </row>
    <row r="1543" spans="14:17" x14ac:dyDescent="0.25">
      <c r="N1543">
        <v>17.445889999999999</v>
      </c>
      <c r="O1543">
        <v>82.756709999999998</v>
      </c>
      <c r="P1543">
        <v>13</v>
      </c>
      <c r="Q1543">
        <v>75.683000000000007</v>
      </c>
    </row>
    <row r="1544" spans="14:17" x14ac:dyDescent="0.25">
      <c r="N1544">
        <v>17.445450000000001</v>
      </c>
      <c r="O1544">
        <v>82.756450000000001</v>
      </c>
      <c r="P1544">
        <v>13.2</v>
      </c>
      <c r="Q1544">
        <v>75.739000000000004</v>
      </c>
    </row>
    <row r="1545" spans="14:17" x14ac:dyDescent="0.25">
      <c r="N1545">
        <v>17.445350000000001</v>
      </c>
      <c r="O1545">
        <v>82.756389999999996</v>
      </c>
      <c r="P1545">
        <v>12.8</v>
      </c>
      <c r="Q1545">
        <v>75.751999999999995</v>
      </c>
    </row>
    <row r="1546" spans="14:17" x14ac:dyDescent="0.25">
      <c r="N1546">
        <v>17.445209999999999</v>
      </c>
      <c r="O1546">
        <v>82.756309999999999</v>
      </c>
      <c r="P1546">
        <v>12.3</v>
      </c>
      <c r="Q1546">
        <v>75.77</v>
      </c>
    </row>
    <row r="1547" spans="14:17" x14ac:dyDescent="0.25">
      <c r="N1547">
        <v>17.4451</v>
      </c>
      <c r="O1547">
        <v>82.756230000000002</v>
      </c>
      <c r="P1547">
        <v>11.8</v>
      </c>
      <c r="Q1547">
        <v>75.784999999999997</v>
      </c>
    </row>
    <row r="1548" spans="14:17" x14ac:dyDescent="0.25">
      <c r="N1548">
        <v>17.444990000000001</v>
      </c>
      <c r="O1548">
        <v>82.756159999999994</v>
      </c>
      <c r="P1548">
        <v>11.3</v>
      </c>
      <c r="Q1548">
        <v>75.799000000000007</v>
      </c>
    </row>
    <row r="1549" spans="14:17" x14ac:dyDescent="0.25">
      <c r="N1549">
        <v>17.444900000000001</v>
      </c>
      <c r="O1549">
        <v>82.75609</v>
      </c>
      <c r="P1549">
        <v>10.9</v>
      </c>
      <c r="Q1549">
        <v>75.811999999999998</v>
      </c>
    </row>
    <row r="1550" spans="14:17" x14ac:dyDescent="0.25">
      <c r="N1550">
        <v>17.444800000000001</v>
      </c>
      <c r="O1550">
        <v>82.756020000000007</v>
      </c>
      <c r="P1550">
        <v>10.7</v>
      </c>
      <c r="Q1550">
        <v>75.825000000000003</v>
      </c>
    </row>
    <row r="1551" spans="14:17" x14ac:dyDescent="0.25">
      <c r="N1551">
        <v>17.444739999999999</v>
      </c>
      <c r="O1551">
        <v>82.755970000000005</v>
      </c>
      <c r="P1551">
        <v>10.7</v>
      </c>
      <c r="Q1551">
        <v>75.832999999999998</v>
      </c>
    </row>
    <row r="1552" spans="14:17" x14ac:dyDescent="0.25">
      <c r="N1552">
        <v>17.444680000000002</v>
      </c>
      <c r="O1552">
        <v>82.75591</v>
      </c>
      <c r="P1552">
        <v>10.7</v>
      </c>
      <c r="Q1552">
        <v>75.843000000000004</v>
      </c>
    </row>
    <row r="1553" spans="14:17" x14ac:dyDescent="0.25">
      <c r="N1553">
        <v>17.442299999999999</v>
      </c>
      <c r="O1553">
        <v>82.753720000000001</v>
      </c>
      <c r="P1553">
        <v>9.3000000000000007</v>
      </c>
      <c r="Q1553">
        <v>76.194999999999993</v>
      </c>
    </row>
    <row r="1554" spans="14:17" x14ac:dyDescent="0.25">
      <c r="N1554">
        <v>17.441199999999998</v>
      </c>
      <c r="O1554">
        <v>82.752700000000004</v>
      </c>
      <c r="P1554">
        <v>9.6999999999999993</v>
      </c>
      <c r="Q1554">
        <v>76.358999999999995</v>
      </c>
    </row>
    <row r="1555" spans="14:17" x14ac:dyDescent="0.25">
      <c r="N1555">
        <v>17.440750000000001</v>
      </c>
      <c r="O1555">
        <v>82.752300000000005</v>
      </c>
      <c r="P1555">
        <v>9</v>
      </c>
      <c r="Q1555">
        <v>76.424000000000007</v>
      </c>
    </row>
    <row r="1556" spans="14:17" x14ac:dyDescent="0.25">
      <c r="N1556">
        <v>17.440159999999999</v>
      </c>
      <c r="O1556">
        <v>82.75179</v>
      </c>
      <c r="P1556">
        <v>9.9</v>
      </c>
      <c r="Q1556">
        <v>76.510000000000005</v>
      </c>
    </row>
    <row r="1557" spans="14:17" x14ac:dyDescent="0.25">
      <c r="N1557">
        <v>17.43984</v>
      </c>
      <c r="O1557">
        <v>82.751549999999995</v>
      </c>
      <c r="P1557">
        <v>9.6999999999999993</v>
      </c>
      <c r="Q1557">
        <v>76.552999999999997</v>
      </c>
    </row>
    <row r="1558" spans="14:17" x14ac:dyDescent="0.25">
      <c r="N1558">
        <v>17.43974</v>
      </c>
      <c r="O1558">
        <v>82.751480000000001</v>
      </c>
      <c r="P1558">
        <v>9.6</v>
      </c>
      <c r="Q1558">
        <v>76.566999999999993</v>
      </c>
    </row>
    <row r="1559" spans="14:17" x14ac:dyDescent="0.25">
      <c r="N1559">
        <v>17.439630000000001</v>
      </c>
      <c r="O1559">
        <v>82.751410000000007</v>
      </c>
      <c r="P1559">
        <v>9.5</v>
      </c>
      <c r="Q1559">
        <v>76.581000000000003</v>
      </c>
    </row>
    <row r="1560" spans="14:17" x14ac:dyDescent="0.25">
      <c r="N1560">
        <v>17.439509999999999</v>
      </c>
      <c r="O1560">
        <v>82.751339999999999</v>
      </c>
      <c r="P1560">
        <v>9.4</v>
      </c>
      <c r="Q1560">
        <v>76.596000000000004</v>
      </c>
    </row>
    <row r="1561" spans="14:17" x14ac:dyDescent="0.25">
      <c r="N1561">
        <v>17.43939</v>
      </c>
      <c r="O1561">
        <v>82.751260000000002</v>
      </c>
      <c r="P1561">
        <v>9.1999999999999993</v>
      </c>
      <c r="Q1561">
        <v>76.611999999999995</v>
      </c>
    </row>
    <row r="1562" spans="14:17" x14ac:dyDescent="0.25">
      <c r="N1562">
        <v>17.438890000000001</v>
      </c>
      <c r="O1562">
        <v>82.750979999999998</v>
      </c>
      <c r="P1562">
        <v>9.1999999999999993</v>
      </c>
      <c r="Q1562">
        <v>76.674999999999997</v>
      </c>
    </row>
    <row r="1563" spans="14:17" x14ac:dyDescent="0.25">
      <c r="N1563">
        <v>17.438680000000002</v>
      </c>
      <c r="O1563">
        <v>82.75085</v>
      </c>
      <c r="P1563">
        <v>9.6999999999999993</v>
      </c>
      <c r="Q1563">
        <v>76.701999999999998</v>
      </c>
    </row>
    <row r="1564" spans="14:17" x14ac:dyDescent="0.25">
      <c r="N1564">
        <v>17.438469999999999</v>
      </c>
      <c r="O1564">
        <v>82.750730000000004</v>
      </c>
      <c r="P1564">
        <v>9.8000000000000007</v>
      </c>
      <c r="Q1564">
        <v>76.728999999999999</v>
      </c>
    </row>
    <row r="1565" spans="14:17" x14ac:dyDescent="0.25">
      <c r="N1565">
        <v>17.438359999999999</v>
      </c>
      <c r="O1565">
        <v>82.75067</v>
      </c>
      <c r="P1565">
        <v>9.9</v>
      </c>
      <c r="Q1565">
        <v>76.742999999999995</v>
      </c>
    </row>
    <row r="1566" spans="14:17" x14ac:dyDescent="0.25">
      <c r="N1566">
        <v>17.438020000000002</v>
      </c>
      <c r="O1566">
        <v>82.750399999999999</v>
      </c>
      <c r="P1566">
        <v>10</v>
      </c>
      <c r="Q1566">
        <v>76.790000000000006</v>
      </c>
    </row>
    <row r="1567" spans="14:17" x14ac:dyDescent="0.25">
      <c r="N1567">
        <v>17.437919999999998</v>
      </c>
      <c r="O1567">
        <v>82.750320000000002</v>
      </c>
      <c r="P1567">
        <v>9.9</v>
      </c>
      <c r="Q1567">
        <v>76.804000000000002</v>
      </c>
    </row>
    <row r="1568" spans="14:17" x14ac:dyDescent="0.25">
      <c r="N1568">
        <v>17.437819999999999</v>
      </c>
      <c r="O1568">
        <v>82.750200000000007</v>
      </c>
      <c r="P1568">
        <v>10</v>
      </c>
      <c r="Q1568">
        <v>76.820999999999998</v>
      </c>
    </row>
    <row r="1569" spans="14:17" x14ac:dyDescent="0.25">
      <c r="N1569">
        <v>17.437349999999999</v>
      </c>
      <c r="O1569">
        <v>82.749650000000003</v>
      </c>
      <c r="P1569">
        <v>11.1</v>
      </c>
      <c r="Q1569">
        <v>76.900000000000006</v>
      </c>
    </row>
    <row r="1570" spans="14:17" x14ac:dyDescent="0.25">
      <c r="N1570">
        <v>17.436720000000001</v>
      </c>
      <c r="O1570">
        <v>82.748909999999995</v>
      </c>
      <c r="P1570">
        <v>9.6</v>
      </c>
      <c r="Q1570">
        <v>77.004999999999995</v>
      </c>
    </row>
    <row r="1571" spans="14:17" x14ac:dyDescent="0.25">
      <c r="N1571">
        <v>17.436610000000002</v>
      </c>
      <c r="O1571">
        <v>82.748779999999996</v>
      </c>
      <c r="P1571">
        <v>9.1</v>
      </c>
      <c r="Q1571">
        <v>77.022999999999996</v>
      </c>
    </row>
    <row r="1572" spans="14:17" x14ac:dyDescent="0.25">
      <c r="N1572">
        <v>17.43655</v>
      </c>
      <c r="O1572">
        <v>82.748710000000003</v>
      </c>
      <c r="P1572">
        <v>9</v>
      </c>
      <c r="Q1572">
        <v>77.033000000000001</v>
      </c>
    </row>
    <row r="1573" spans="14:17" x14ac:dyDescent="0.25">
      <c r="N1573">
        <v>17.436499999999999</v>
      </c>
      <c r="O1573">
        <v>82.748649999999998</v>
      </c>
      <c r="P1573">
        <v>8.9</v>
      </c>
      <c r="Q1573">
        <v>77.042000000000002</v>
      </c>
    </row>
    <row r="1574" spans="14:17" x14ac:dyDescent="0.25">
      <c r="N1574">
        <v>17.436419999999998</v>
      </c>
      <c r="O1574">
        <v>82.748570000000001</v>
      </c>
      <c r="P1574">
        <v>8.9</v>
      </c>
      <c r="Q1574">
        <v>77.054000000000002</v>
      </c>
    </row>
    <row r="1575" spans="14:17" x14ac:dyDescent="0.25">
      <c r="N1575">
        <v>17.436350000000001</v>
      </c>
      <c r="O1575">
        <v>82.748490000000004</v>
      </c>
      <c r="P1575">
        <v>8.9</v>
      </c>
      <c r="Q1575">
        <v>77.066000000000003</v>
      </c>
    </row>
    <row r="1576" spans="14:17" x14ac:dyDescent="0.25">
      <c r="N1576">
        <v>17.43628</v>
      </c>
      <c r="O1576">
        <v>82.748410000000007</v>
      </c>
      <c r="P1576">
        <v>8.9</v>
      </c>
      <c r="Q1576">
        <v>77.076999999999998</v>
      </c>
    </row>
    <row r="1577" spans="14:17" x14ac:dyDescent="0.25">
      <c r="N1577">
        <v>17.436199999999999</v>
      </c>
      <c r="O1577">
        <v>82.748339999999999</v>
      </c>
      <c r="P1577">
        <v>9.1</v>
      </c>
      <c r="Q1577">
        <v>77.088999999999999</v>
      </c>
    </row>
    <row r="1578" spans="14:17" x14ac:dyDescent="0.25">
      <c r="N1578">
        <v>17.436129999999999</v>
      </c>
      <c r="O1578">
        <v>82.748270000000005</v>
      </c>
      <c r="P1578">
        <v>9.4</v>
      </c>
      <c r="Q1578">
        <v>77.099999999999994</v>
      </c>
    </row>
    <row r="1579" spans="14:17" x14ac:dyDescent="0.25">
      <c r="N1579">
        <v>17.436070000000001</v>
      </c>
      <c r="O1579">
        <v>82.74821</v>
      </c>
      <c r="P1579">
        <v>9.6</v>
      </c>
      <c r="Q1579">
        <v>77.108999999999995</v>
      </c>
    </row>
    <row r="1580" spans="14:17" x14ac:dyDescent="0.25">
      <c r="N1580">
        <v>17.436</v>
      </c>
      <c r="O1580">
        <v>82.748149999999995</v>
      </c>
      <c r="P1580">
        <v>10</v>
      </c>
      <c r="Q1580">
        <v>77.119</v>
      </c>
    </row>
    <row r="1581" spans="14:17" x14ac:dyDescent="0.25">
      <c r="N1581">
        <v>17.435929999999999</v>
      </c>
      <c r="O1581">
        <v>82.748090000000005</v>
      </c>
      <c r="P1581">
        <v>10.1</v>
      </c>
      <c r="Q1581">
        <v>77.129000000000005</v>
      </c>
    </row>
    <row r="1582" spans="14:17" x14ac:dyDescent="0.25">
      <c r="N1582">
        <v>17.435580000000002</v>
      </c>
      <c r="O1582">
        <v>82.747839999999997</v>
      </c>
      <c r="P1582">
        <v>10.8</v>
      </c>
      <c r="Q1582">
        <v>77.176000000000002</v>
      </c>
    </row>
    <row r="1583" spans="14:17" x14ac:dyDescent="0.25">
      <c r="N1583">
        <v>17.435549999999999</v>
      </c>
      <c r="O1583">
        <v>82.747820000000004</v>
      </c>
      <c r="P1583">
        <v>10.8</v>
      </c>
      <c r="Q1583">
        <v>77.180000000000007</v>
      </c>
    </row>
    <row r="1584" spans="14:17" x14ac:dyDescent="0.25">
      <c r="N1584">
        <v>17.432459999999999</v>
      </c>
      <c r="O1584">
        <v>82.745800000000003</v>
      </c>
      <c r="P1584">
        <v>15.5</v>
      </c>
      <c r="Q1584">
        <v>77.584999999999994</v>
      </c>
    </row>
    <row r="1585" spans="14:17" x14ac:dyDescent="0.25">
      <c r="N1585">
        <v>17.43141</v>
      </c>
      <c r="O1585">
        <v>82.745099999999994</v>
      </c>
      <c r="P1585">
        <v>15.4</v>
      </c>
      <c r="Q1585">
        <v>77.724000000000004</v>
      </c>
    </row>
    <row r="1586" spans="14:17" x14ac:dyDescent="0.25">
      <c r="N1586">
        <v>17.431270000000001</v>
      </c>
      <c r="O1586">
        <v>82.74503</v>
      </c>
      <c r="P1586">
        <v>15.7</v>
      </c>
      <c r="Q1586">
        <v>77.741</v>
      </c>
    </row>
    <row r="1587" spans="14:17" x14ac:dyDescent="0.25">
      <c r="N1587">
        <v>17.43093</v>
      </c>
      <c r="O1587">
        <v>82.744839999999996</v>
      </c>
      <c r="P1587">
        <v>16.100000000000001</v>
      </c>
      <c r="Q1587">
        <v>77.784000000000006</v>
      </c>
    </row>
    <row r="1588" spans="14:17" x14ac:dyDescent="0.25">
      <c r="N1588">
        <v>17.43092</v>
      </c>
      <c r="O1588">
        <v>82.744829999999993</v>
      </c>
      <c r="P1588">
        <v>16.100000000000001</v>
      </c>
      <c r="Q1588">
        <v>77.786000000000001</v>
      </c>
    </row>
    <row r="1589" spans="14:17" x14ac:dyDescent="0.25">
      <c r="N1589">
        <v>17.430890000000002</v>
      </c>
      <c r="O1589">
        <v>82.744810000000001</v>
      </c>
      <c r="P1589">
        <v>16.100000000000001</v>
      </c>
      <c r="Q1589">
        <v>77.790000000000006</v>
      </c>
    </row>
    <row r="1590" spans="14:17" x14ac:dyDescent="0.25">
      <c r="N1590">
        <v>17.430800000000001</v>
      </c>
      <c r="O1590">
        <v>82.744759999999999</v>
      </c>
      <c r="P1590">
        <v>16.100000000000001</v>
      </c>
      <c r="Q1590">
        <v>77.801000000000002</v>
      </c>
    </row>
    <row r="1591" spans="14:17" x14ac:dyDescent="0.25">
      <c r="N1591">
        <v>17.430689999999998</v>
      </c>
      <c r="O1591">
        <v>82.744709999999998</v>
      </c>
      <c r="P1591">
        <v>16.100000000000001</v>
      </c>
      <c r="Q1591">
        <v>77.813999999999993</v>
      </c>
    </row>
    <row r="1592" spans="14:17" x14ac:dyDescent="0.25">
      <c r="N1592">
        <v>17.430589999999999</v>
      </c>
      <c r="O1592">
        <v>82.744659999999996</v>
      </c>
      <c r="P1592">
        <v>16</v>
      </c>
      <c r="Q1592">
        <v>77.826999999999998</v>
      </c>
    </row>
    <row r="1593" spans="14:17" x14ac:dyDescent="0.25">
      <c r="N1593">
        <v>17.430479999999999</v>
      </c>
      <c r="O1593">
        <v>82.744609999999994</v>
      </c>
      <c r="P1593">
        <v>16</v>
      </c>
      <c r="Q1593">
        <v>77.84</v>
      </c>
    </row>
    <row r="1594" spans="14:17" x14ac:dyDescent="0.25">
      <c r="N1594">
        <v>17.43036</v>
      </c>
      <c r="O1594">
        <v>82.744569999999996</v>
      </c>
      <c r="P1594">
        <v>15.8</v>
      </c>
      <c r="Q1594">
        <v>77.853999999999999</v>
      </c>
    </row>
    <row r="1595" spans="14:17" x14ac:dyDescent="0.25">
      <c r="N1595">
        <v>17.430260000000001</v>
      </c>
      <c r="O1595">
        <v>82.744540000000001</v>
      </c>
      <c r="P1595">
        <v>15.7</v>
      </c>
      <c r="Q1595">
        <v>77.866</v>
      </c>
    </row>
    <row r="1596" spans="14:17" x14ac:dyDescent="0.25">
      <c r="N1596">
        <v>17.430140000000002</v>
      </c>
      <c r="O1596">
        <v>82.744500000000002</v>
      </c>
      <c r="P1596">
        <v>15.5</v>
      </c>
      <c r="Q1596">
        <v>77.88</v>
      </c>
    </row>
    <row r="1597" spans="14:17" x14ac:dyDescent="0.25">
      <c r="N1597">
        <v>17.430040000000002</v>
      </c>
      <c r="O1597">
        <v>82.744479999999996</v>
      </c>
      <c r="P1597">
        <v>15.3</v>
      </c>
      <c r="Q1597">
        <v>77.891000000000005</v>
      </c>
    </row>
    <row r="1598" spans="14:17" x14ac:dyDescent="0.25">
      <c r="N1598">
        <v>17.429939999999998</v>
      </c>
      <c r="O1598">
        <v>82.744450000000001</v>
      </c>
      <c r="P1598">
        <v>15.2</v>
      </c>
      <c r="Q1598">
        <v>77.903000000000006</v>
      </c>
    </row>
    <row r="1599" spans="14:17" x14ac:dyDescent="0.25">
      <c r="N1599">
        <v>17.429729999999999</v>
      </c>
      <c r="O1599">
        <v>82.744410000000002</v>
      </c>
      <c r="P1599">
        <v>14.9</v>
      </c>
      <c r="Q1599">
        <v>77.926000000000002</v>
      </c>
    </row>
    <row r="1600" spans="14:17" x14ac:dyDescent="0.25">
      <c r="N1600">
        <v>17.429320000000001</v>
      </c>
      <c r="O1600">
        <v>82.744309999999999</v>
      </c>
      <c r="P1600">
        <v>14.4</v>
      </c>
      <c r="Q1600">
        <v>77.972999999999999</v>
      </c>
    </row>
    <row r="1601" spans="14:17" x14ac:dyDescent="0.25">
      <c r="N1601">
        <v>17.428509999999999</v>
      </c>
      <c r="O1601">
        <v>82.744140000000002</v>
      </c>
      <c r="P1601">
        <v>15</v>
      </c>
      <c r="Q1601">
        <v>78.064999999999998</v>
      </c>
    </row>
    <row r="1602" spans="14:17" x14ac:dyDescent="0.25">
      <c r="N1602">
        <v>17.42784</v>
      </c>
      <c r="O1602">
        <v>82.743970000000004</v>
      </c>
      <c r="P1602">
        <v>17.7</v>
      </c>
      <c r="Q1602">
        <v>78.141999999999996</v>
      </c>
    </row>
    <row r="1603" spans="14:17" x14ac:dyDescent="0.25">
      <c r="N1603">
        <v>17.427589999999999</v>
      </c>
      <c r="O1603">
        <v>82.74391</v>
      </c>
      <c r="P1603">
        <v>18.3</v>
      </c>
      <c r="Q1603">
        <v>78.17</v>
      </c>
    </row>
    <row r="1604" spans="14:17" x14ac:dyDescent="0.25">
      <c r="N1604">
        <v>17.427430000000001</v>
      </c>
      <c r="O1604">
        <v>82.743870000000001</v>
      </c>
      <c r="P1604">
        <v>18.7</v>
      </c>
      <c r="Q1604">
        <v>78.188999999999993</v>
      </c>
    </row>
    <row r="1605" spans="14:17" x14ac:dyDescent="0.25">
      <c r="N1605">
        <v>17.42708</v>
      </c>
      <c r="O1605">
        <v>82.743790000000004</v>
      </c>
      <c r="P1605">
        <v>19.600000000000001</v>
      </c>
      <c r="Q1605">
        <v>78.228999999999999</v>
      </c>
    </row>
    <row r="1606" spans="14:17" x14ac:dyDescent="0.25">
      <c r="N1606">
        <v>17.426919999999999</v>
      </c>
      <c r="O1606">
        <v>82.743750000000006</v>
      </c>
      <c r="P1606">
        <v>19.899999999999999</v>
      </c>
      <c r="Q1606">
        <v>78.247</v>
      </c>
    </row>
    <row r="1607" spans="14:17" x14ac:dyDescent="0.25">
      <c r="N1607">
        <v>17.426770000000001</v>
      </c>
      <c r="O1607">
        <v>82.743690000000001</v>
      </c>
      <c r="P1607">
        <v>20.2</v>
      </c>
      <c r="Q1607">
        <v>78.265000000000001</v>
      </c>
    </row>
    <row r="1608" spans="14:17" x14ac:dyDescent="0.25">
      <c r="N1608">
        <v>17.426570000000002</v>
      </c>
      <c r="O1608">
        <v>82.743600000000001</v>
      </c>
      <c r="P1608">
        <v>20.6</v>
      </c>
      <c r="Q1608">
        <v>78.289000000000001</v>
      </c>
    </row>
    <row r="1609" spans="14:17" x14ac:dyDescent="0.25">
      <c r="N1609">
        <v>17.42643</v>
      </c>
      <c r="O1609">
        <v>82.743530000000007</v>
      </c>
      <c r="P1609">
        <v>20.9</v>
      </c>
      <c r="Q1609">
        <v>78.305999999999997</v>
      </c>
    </row>
    <row r="1610" spans="14:17" x14ac:dyDescent="0.25">
      <c r="N1610">
        <v>17.426310000000001</v>
      </c>
      <c r="O1610">
        <v>82.743470000000002</v>
      </c>
      <c r="P1610">
        <v>21.2</v>
      </c>
      <c r="Q1610">
        <v>78.320999999999998</v>
      </c>
    </row>
    <row r="1611" spans="14:17" x14ac:dyDescent="0.25">
      <c r="N1611">
        <v>17.426189999999998</v>
      </c>
      <c r="O1611">
        <v>82.743409999999997</v>
      </c>
      <c r="P1611">
        <v>21.4</v>
      </c>
      <c r="Q1611">
        <v>78.335999999999999</v>
      </c>
    </row>
    <row r="1612" spans="14:17" x14ac:dyDescent="0.25">
      <c r="N1612">
        <v>17.42605</v>
      </c>
      <c r="O1612">
        <v>82.74333</v>
      </c>
      <c r="P1612">
        <v>21.5</v>
      </c>
      <c r="Q1612">
        <v>78.353999999999999</v>
      </c>
    </row>
    <row r="1613" spans="14:17" x14ac:dyDescent="0.25">
      <c r="N1613">
        <v>17.425930000000001</v>
      </c>
      <c r="O1613">
        <v>82.743260000000006</v>
      </c>
      <c r="P1613">
        <v>21.5</v>
      </c>
      <c r="Q1613">
        <v>78.369</v>
      </c>
    </row>
    <row r="1614" spans="14:17" x14ac:dyDescent="0.25">
      <c r="N1614">
        <v>17.42578</v>
      </c>
      <c r="O1614">
        <v>82.743160000000003</v>
      </c>
      <c r="P1614">
        <v>21.5</v>
      </c>
      <c r="Q1614">
        <v>78.388999999999996</v>
      </c>
    </row>
    <row r="1615" spans="14:17" x14ac:dyDescent="0.25">
      <c r="N1615">
        <v>17.425709999999999</v>
      </c>
      <c r="O1615">
        <v>82.743099999999998</v>
      </c>
      <c r="P1615">
        <v>21.4</v>
      </c>
      <c r="Q1615">
        <v>78.399000000000001</v>
      </c>
    </row>
    <row r="1616" spans="14:17" x14ac:dyDescent="0.25">
      <c r="N1616">
        <v>17.42559</v>
      </c>
      <c r="O1616">
        <v>82.743009999999998</v>
      </c>
      <c r="P1616">
        <v>21.6</v>
      </c>
      <c r="Q1616">
        <v>78.415000000000006</v>
      </c>
    </row>
    <row r="1617" spans="14:17" x14ac:dyDescent="0.25">
      <c r="N1617">
        <v>17.4255</v>
      </c>
      <c r="O1617">
        <v>82.742919999999998</v>
      </c>
      <c r="P1617">
        <v>21.7</v>
      </c>
      <c r="Q1617">
        <v>78.429000000000002</v>
      </c>
    </row>
    <row r="1618" spans="14:17" x14ac:dyDescent="0.25">
      <c r="N1618">
        <v>17.425239999999999</v>
      </c>
      <c r="O1618">
        <v>82.742590000000007</v>
      </c>
      <c r="P1618">
        <v>21.8</v>
      </c>
      <c r="Q1618">
        <v>78.474999999999994</v>
      </c>
    </row>
    <row r="1619" spans="14:17" x14ac:dyDescent="0.25">
      <c r="N1619">
        <v>17.424969999999998</v>
      </c>
      <c r="O1619">
        <v>82.742270000000005</v>
      </c>
      <c r="P1619">
        <v>21.4</v>
      </c>
      <c r="Q1619">
        <v>78.52</v>
      </c>
    </row>
    <row r="1620" spans="14:17" x14ac:dyDescent="0.25">
      <c r="N1620">
        <v>17.424859999999999</v>
      </c>
      <c r="O1620">
        <v>82.742109999999997</v>
      </c>
      <c r="P1620">
        <v>21.7</v>
      </c>
      <c r="Q1620">
        <v>78.540999999999997</v>
      </c>
    </row>
    <row r="1621" spans="14:17" x14ac:dyDescent="0.25">
      <c r="N1621">
        <v>17.424389999999999</v>
      </c>
      <c r="O1621">
        <v>82.741420000000005</v>
      </c>
      <c r="P1621">
        <v>23.7</v>
      </c>
      <c r="Q1621">
        <v>78.631</v>
      </c>
    </row>
    <row r="1622" spans="14:17" x14ac:dyDescent="0.25">
      <c r="N1622">
        <v>17.423940000000002</v>
      </c>
      <c r="O1622">
        <v>82.740759999999995</v>
      </c>
      <c r="P1622">
        <v>25.2</v>
      </c>
      <c r="Q1622">
        <v>78.716999999999999</v>
      </c>
    </row>
    <row r="1623" spans="14:17" x14ac:dyDescent="0.25">
      <c r="N1623">
        <v>17.422910000000002</v>
      </c>
      <c r="O1623">
        <v>82.739220000000003</v>
      </c>
      <c r="P1623">
        <v>26</v>
      </c>
      <c r="Q1623">
        <v>78.917000000000002</v>
      </c>
    </row>
    <row r="1624" spans="14:17" x14ac:dyDescent="0.25">
      <c r="N1624">
        <v>17.4221</v>
      </c>
      <c r="O1624">
        <v>82.738029999999995</v>
      </c>
      <c r="P1624">
        <v>25.2</v>
      </c>
      <c r="Q1624">
        <v>79.072000000000003</v>
      </c>
    </row>
    <row r="1625" spans="14:17" x14ac:dyDescent="0.25">
      <c r="N1625">
        <v>17.421949999999999</v>
      </c>
      <c r="O1625">
        <v>82.737799999999993</v>
      </c>
      <c r="P1625">
        <v>25.1</v>
      </c>
      <c r="Q1625">
        <v>79.102000000000004</v>
      </c>
    </row>
    <row r="1626" spans="14:17" x14ac:dyDescent="0.25">
      <c r="N1626">
        <v>17.42192</v>
      </c>
      <c r="O1626">
        <v>82.737769999999998</v>
      </c>
      <c r="P1626">
        <v>25.1</v>
      </c>
      <c r="Q1626">
        <v>79.105999999999995</v>
      </c>
    </row>
    <row r="1627" spans="14:17" x14ac:dyDescent="0.25">
      <c r="N1627">
        <v>17.421399999999998</v>
      </c>
      <c r="O1627">
        <v>82.736969999999999</v>
      </c>
      <c r="P1627">
        <v>25.6</v>
      </c>
      <c r="Q1627">
        <v>79.209000000000003</v>
      </c>
    </row>
    <row r="1628" spans="14:17" x14ac:dyDescent="0.25">
      <c r="N1628">
        <v>17.421140000000001</v>
      </c>
      <c r="O1628">
        <v>82.736590000000007</v>
      </c>
      <c r="P1628">
        <v>26.2</v>
      </c>
      <c r="Q1628">
        <v>79.259</v>
      </c>
    </row>
    <row r="1629" spans="14:17" x14ac:dyDescent="0.25">
      <c r="N1629">
        <v>17.42088</v>
      </c>
      <c r="O1629">
        <v>82.736199999999997</v>
      </c>
      <c r="P1629">
        <v>26.3</v>
      </c>
      <c r="Q1629">
        <v>79.308999999999997</v>
      </c>
    </row>
    <row r="1630" spans="14:17" x14ac:dyDescent="0.25">
      <c r="N1630">
        <v>17.42071</v>
      </c>
      <c r="O1630">
        <v>82.735969999999995</v>
      </c>
      <c r="P1630">
        <v>26.2</v>
      </c>
      <c r="Q1630">
        <v>79.34</v>
      </c>
    </row>
    <row r="1631" spans="14:17" x14ac:dyDescent="0.25">
      <c r="N1631">
        <v>17.420629999999999</v>
      </c>
      <c r="O1631">
        <v>82.735860000000002</v>
      </c>
      <c r="P1631">
        <v>26.1</v>
      </c>
      <c r="Q1631">
        <v>79.355000000000004</v>
      </c>
    </row>
    <row r="1632" spans="14:17" x14ac:dyDescent="0.25">
      <c r="N1632">
        <v>17.420549999999999</v>
      </c>
      <c r="O1632">
        <v>82.735749999999996</v>
      </c>
      <c r="P1632">
        <v>26</v>
      </c>
      <c r="Q1632">
        <v>79.37</v>
      </c>
    </row>
    <row r="1633" spans="14:17" x14ac:dyDescent="0.25">
      <c r="N1633">
        <v>17.420470000000002</v>
      </c>
      <c r="O1633">
        <v>82.735650000000007</v>
      </c>
      <c r="P1633">
        <v>25.8</v>
      </c>
      <c r="Q1633">
        <v>79.382999999999996</v>
      </c>
    </row>
    <row r="1634" spans="14:17" x14ac:dyDescent="0.25">
      <c r="N1634">
        <v>17.420390000000001</v>
      </c>
      <c r="O1634">
        <v>82.735550000000003</v>
      </c>
      <c r="P1634">
        <v>25.6</v>
      </c>
      <c r="Q1634">
        <v>79.397000000000006</v>
      </c>
    </row>
    <row r="1635" spans="14:17" x14ac:dyDescent="0.25">
      <c r="N1635">
        <v>17.420300000000001</v>
      </c>
      <c r="O1635">
        <v>82.73545</v>
      </c>
      <c r="P1635">
        <v>25.4</v>
      </c>
      <c r="Q1635">
        <v>79.412000000000006</v>
      </c>
    </row>
    <row r="1636" spans="14:17" x14ac:dyDescent="0.25">
      <c r="N1636">
        <v>17.420210000000001</v>
      </c>
      <c r="O1636">
        <v>82.735349999999997</v>
      </c>
      <c r="P1636">
        <v>25.2</v>
      </c>
      <c r="Q1636">
        <v>79.426000000000002</v>
      </c>
    </row>
    <row r="1637" spans="14:17" x14ac:dyDescent="0.25">
      <c r="N1637">
        <v>17.420120000000001</v>
      </c>
      <c r="O1637">
        <v>82.735259999999997</v>
      </c>
      <c r="P1637">
        <v>25.1</v>
      </c>
      <c r="Q1637">
        <v>79.44</v>
      </c>
    </row>
    <row r="1638" spans="14:17" x14ac:dyDescent="0.25">
      <c r="N1638">
        <v>17.420030000000001</v>
      </c>
      <c r="O1638">
        <v>82.735159999999993</v>
      </c>
      <c r="P1638">
        <v>25.2</v>
      </c>
      <c r="Q1638">
        <v>79.454999999999998</v>
      </c>
    </row>
    <row r="1639" spans="14:17" x14ac:dyDescent="0.25">
      <c r="N1639">
        <v>17.41985</v>
      </c>
      <c r="O1639">
        <v>82.734970000000004</v>
      </c>
      <c r="P1639">
        <v>25</v>
      </c>
      <c r="Q1639">
        <v>79.483000000000004</v>
      </c>
    </row>
    <row r="1640" spans="14:17" x14ac:dyDescent="0.25">
      <c r="N1640">
        <v>17.419650000000001</v>
      </c>
      <c r="O1640">
        <v>82.734769999999997</v>
      </c>
      <c r="P1640">
        <v>24.6</v>
      </c>
      <c r="Q1640">
        <v>79.513999999999996</v>
      </c>
    </row>
    <row r="1641" spans="14:17" x14ac:dyDescent="0.25">
      <c r="N1641">
        <v>17.41948</v>
      </c>
      <c r="O1641">
        <v>82.734579999999994</v>
      </c>
      <c r="P1641">
        <v>24</v>
      </c>
      <c r="Q1641">
        <v>79.542000000000002</v>
      </c>
    </row>
    <row r="1642" spans="14:17" x14ac:dyDescent="0.25">
      <c r="N1642">
        <v>17.419360000000001</v>
      </c>
      <c r="O1642">
        <v>82.734449999999995</v>
      </c>
      <c r="P1642">
        <v>23.9</v>
      </c>
      <c r="Q1642">
        <v>79.561000000000007</v>
      </c>
    </row>
    <row r="1643" spans="14:17" x14ac:dyDescent="0.25">
      <c r="N1643">
        <v>17.419260000000001</v>
      </c>
      <c r="O1643">
        <v>82.734340000000003</v>
      </c>
      <c r="P1643">
        <v>23.7</v>
      </c>
      <c r="Q1643">
        <v>79.576999999999998</v>
      </c>
    </row>
    <row r="1644" spans="14:17" x14ac:dyDescent="0.25">
      <c r="N1644">
        <v>17.419180000000001</v>
      </c>
      <c r="O1644">
        <v>82.734250000000003</v>
      </c>
      <c r="P1644">
        <v>23.5</v>
      </c>
      <c r="Q1644">
        <v>79.59</v>
      </c>
    </row>
    <row r="1645" spans="14:17" x14ac:dyDescent="0.25">
      <c r="N1645">
        <v>17.419049999999999</v>
      </c>
      <c r="O1645">
        <v>82.734099999999998</v>
      </c>
      <c r="P1645">
        <v>23</v>
      </c>
      <c r="Q1645">
        <v>79.611999999999995</v>
      </c>
    </row>
    <row r="1646" spans="14:17" x14ac:dyDescent="0.25">
      <c r="N1646">
        <v>17.418990000000001</v>
      </c>
      <c r="O1646">
        <v>82.734020000000001</v>
      </c>
      <c r="P1646">
        <v>22.7</v>
      </c>
      <c r="Q1646">
        <v>79.623000000000005</v>
      </c>
    </row>
    <row r="1647" spans="14:17" x14ac:dyDescent="0.25">
      <c r="N1647">
        <v>17.41893</v>
      </c>
      <c r="O1647">
        <v>82.733940000000004</v>
      </c>
      <c r="P1647">
        <v>22.4</v>
      </c>
      <c r="Q1647">
        <v>79.632999999999996</v>
      </c>
    </row>
    <row r="1648" spans="14:17" x14ac:dyDescent="0.25">
      <c r="N1648">
        <v>17.418869999999998</v>
      </c>
      <c r="O1648">
        <v>82.733869999999996</v>
      </c>
      <c r="P1648">
        <v>22.3</v>
      </c>
      <c r="Q1648">
        <v>79.643000000000001</v>
      </c>
    </row>
    <row r="1649" spans="14:17" x14ac:dyDescent="0.25">
      <c r="N1649">
        <v>17.418810000000001</v>
      </c>
      <c r="O1649">
        <v>82.733779999999996</v>
      </c>
      <c r="P1649">
        <v>22.4</v>
      </c>
      <c r="Q1649">
        <v>79.655000000000001</v>
      </c>
    </row>
    <row r="1650" spans="14:17" x14ac:dyDescent="0.25">
      <c r="N1650">
        <v>17.41873</v>
      </c>
      <c r="O1650">
        <v>82.73366</v>
      </c>
      <c r="P1650">
        <v>22.6</v>
      </c>
      <c r="Q1650">
        <v>79.671000000000006</v>
      </c>
    </row>
    <row r="1651" spans="14:17" x14ac:dyDescent="0.25">
      <c r="N1651">
        <v>17.41865</v>
      </c>
      <c r="O1651">
        <v>82.733530000000002</v>
      </c>
      <c r="P1651">
        <v>22.9</v>
      </c>
      <c r="Q1651">
        <v>79.686999999999998</v>
      </c>
    </row>
    <row r="1652" spans="14:17" x14ac:dyDescent="0.25">
      <c r="N1652">
        <v>17.418600000000001</v>
      </c>
      <c r="O1652">
        <v>82.733440000000002</v>
      </c>
      <c r="P1652">
        <v>23.1</v>
      </c>
      <c r="Q1652">
        <v>79.697999999999993</v>
      </c>
    </row>
    <row r="1653" spans="14:17" x14ac:dyDescent="0.25">
      <c r="N1653">
        <v>17.41855</v>
      </c>
      <c r="O1653">
        <v>82.733360000000005</v>
      </c>
      <c r="P1653">
        <v>23.2</v>
      </c>
      <c r="Q1653">
        <v>79.707999999999998</v>
      </c>
    </row>
    <row r="1654" spans="14:17" x14ac:dyDescent="0.25">
      <c r="N1654">
        <v>17.418489999999998</v>
      </c>
      <c r="O1654">
        <v>82.733270000000005</v>
      </c>
      <c r="P1654">
        <v>23.4</v>
      </c>
      <c r="Q1654">
        <v>79.72</v>
      </c>
    </row>
    <row r="1655" spans="14:17" x14ac:dyDescent="0.25">
      <c r="N1655">
        <v>17.41844</v>
      </c>
      <c r="O1655">
        <v>82.733189999999993</v>
      </c>
      <c r="P1655">
        <v>23.6</v>
      </c>
      <c r="Q1655">
        <v>79.73</v>
      </c>
    </row>
    <row r="1656" spans="14:17" x14ac:dyDescent="0.25">
      <c r="N1656">
        <v>17.4175</v>
      </c>
      <c r="O1656">
        <v>82.731629999999996</v>
      </c>
      <c r="P1656">
        <v>22.5</v>
      </c>
      <c r="Q1656">
        <v>79.926000000000002</v>
      </c>
    </row>
    <row r="1657" spans="14:17" x14ac:dyDescent="0.25">
      <c r="N1657">
        <v>17.41656</v>
      </c>
      <c r="O1657">
        <v>82.730090000000004</v>
      </c>
      <c r="P1657">
        <v>23.2</v>
      </c>
      <c r="Q1657">
        <v>80.12</v>
      </c>
    </row>
    <row r="1658" spans="14:17" x14ac:dyDescent="0.25">
      <c r="N1658">
        <v>17.415870000000002</v>
      </c>
      <c r="O1658">
        <v>82.728920000000002</v>
      </c>
      <c r="P1658">
        <v>20.100000000000001</v>
      </c>
      <c r="Q1658">
        <v>80.266000000000005</v>
      </c>
    </row>
    <row r="1659" spans="14:17" x14ac:dyDescent="0.25">
      <c r="N1659">
        <v>17.41516</v>
      </c>
      <c r="O1659">
        <v>82.727710000000002</v>
      </c>
      <c r="P1659">
        <v>19</v>
      </c>
      <c r="Q1659">
        <v>80.417000000000002</v>
      </c>
    </row>
    <row r="1660" spans="14:17" x14ac:dyDescent="0.25">
      <c r="N1660">
        <v>17.41432</v>
      </c>
      <c r="O1660">
        <v>82.726259999999996</v>
      </c>
      <c r="P1660">
        <v>19.5</v>
      </c>
      <c r="Q1660">
        <v>80.596999999999994</v>
      </c>
    </row>
    <row r="1661" spans="14:17" x14ac:dyDescent="0.25">
      <c r="N1661">
        <v>17.413879999999999</v>
      </c>
      <c r="O1661">
        <v>82.725499999999997</v>
      </c>
      <c r="P1661">
        <v>19.3</v>
      </c>
      <c r="Q1661">
        <v>80.691999999999993</v>
      </c>
    </row>
    <row r="1662" spans="14:17" x14ac:dyDescent="0.25">
      <c r="N1662">
        <v>17.4115</v>
      </c>
      <c r="O1662">
        <v>82.72139</v>
      </c>
      <c r="P1662">
        <v>16.5</v>
      </c>
      <c r="Q1662">
        <v>81.201999999999998</v>
      </c>
    </row>
    <row r="1663" spans="14:17" x14ac:dyDescent="0.25">
      <c r="N1663">
        <v>17.410910000000001</v>
      </c>
      <c r="O1663">
        <v>82.720370000000003</v>
      </c>
      <c r="P1663">
        <v>16.600000000000001</v>
      </c>
      <c r="Q1663">
        <v>81.328999999999994</v>
      </c>
    </row>
    <row r="1664" spans="14:17" x14ac:dyDescent="0.25">
      <c r="N1664">
        <v>17.41048</v>
      </c>
      <c r="O1664">
        <v>82.719549999999998</v>
      </c>
      <c r="P1664">
        <v>18.2</v>
      </c>
      <c r="Q1664">
        <v>81.429000000000002</v>
      </c>
    </row>
    <row r="1665" spans="14:17" x14ac:dyDescent="0.25">
      <c r="N1665">
        <v>17.410440000000001</v>
      </c>
      <c r="O1665">
        <v>82.719470000000001</v>
      </c>
      <c r="P1665">
        <v>18.399999999999999</v>
      </c>
      <c r="Q1665">
        <v>81.438000000000002</v>
      </c>
    </row>
    <row r="1666" spans="14:17" x14ac:dyDescent="0.25">
      <c r="N1666">
        <v>17.41039</v>
      </c>
      <c r="O1666">
        <v>82.719390000000004</v>
      </c>
      <c r="P1666">
        <v>18.5</v>
      </c>
      <c r="Q1666">
        <v>81.447999999999993</v>
      </c>
    </row>
    <row r="1667" spans="14:17" x14ac:dyDescent="0.25">
      <c r="N1667">
        <v>17.410319999999999</v>
      </c>
      <c r="O1667">
        <v>82.719269999999995</v>
      </c>
      <c r="P1667">
        <v>18.600000000000001</v>
      </c>
      <c r="Q1667">
        <v>81.462999999999994</v>
      </c>
    </row>
    <row r="1668" spans="14:17" x14ac:dyDescent="0.25">
      <c r="N1668">
        <v>17.410309999999999</v>
      </c>
      <c r="O1668">
        <v>82.719239999999999</v>
      </c>
      <c r="P1668">
        <v>18.600000000000001</v>
      </c>
      <c r="Q1668">
        <v>81.466999999999999</v>
      </c>
    </row>
    <row r="1669" spans="14:17" x14ac:dyDescent="0.25">
      <c r="N1669">
        <v>17.410229999999999</v>
      </c>
      <c r="O1669">
        <v>82.719080000000005</v>
      </c>
      <c r="P1669">
        <v>18.7</v>
      </c>
      <c r="Q1669">
        <v>81.486000000000004</v>
      </c>
    </row>
    <row r="1670" spans="14:17" x14ac:dyDescent="0.25">
      <c r="N1670">
        <v>17.410219999999999</v>
      </c>
      <c r="O1670">
        <v>82.719049999999996</v>
      </c>
      <c r="P1670">
        <v>18.7</v>
      </c>
      <c r="Q1670">
        <v>81.489000000000004</v>
      </c>
    </row>
    <row r="1671" spans="14:17" x14ac:dyDescent="0.25">
      <c r="N1671">
        <v>17.410139999999998</v>
      </c>
      <c r="O1671">
        <v>82.718869999999995</v>
      </c>
      <c r="P1671">
        <v>18.7</v>
      </c>
      <c r="Q1671">
        <v>81.510000000000005</v>
      </c>
    </row>
    <row r="1672" spans="14:17" x14ac:dyDescent="0.25">
      <c r="N1672">
        <v>17.4101</v>
      </c>
      <c r="O1672">
        <v>82.718779999999995</v>
      </c>
      <c r="P1672">
        <v>18.7</v>
      </c>
      <c r="Q1672">
        <v>81.521000000000001</v>
      </c>
    </row>
    <row r="1673" spans="14:17" x14ac:dyDescent="0.25">
      <c r="N1673">
        <v>17.410029999999999</v>
      </c>
      <c r="O1673">
        <v>82.718609999999998</v>
      </c>
      <c r="P1673">
        <v>18.8</v>
      </c>
      <c r="Q1673">
        <v>81.540000000000006</v>
      </c>
    </row>
    <row r="1674" spans="14:17" x14ac:dyDescent="0.25">
      <c r="N1674">
        <v>17.40991</v>
      </c>
      <c r="O1674">
        <v>82.718310000000002</v>
      </c>
      <c r="P1674">
        <v>19</v>
      </c>
      <c r="Q1674">
        <v>81.575000000000003</v>
      </c>
    </row>
    <row r="1675" spans="14:17" x14ac:dyDescent="0.25">
      <c r="N1675">
        <v>17.409800000000001</v>
      </c>
      <c r="O1675">
        <v>82.717969999999994</v>
      </c>
      <c r="P1675">
        <v>19.7</v>
      </c>
      <c r="Q1675">
        <v>81.613</v>
      </c>
    </row>
    <row r="1676" spans="14:17" x14ac:dyDescent="0.25">
      <c r="N1676">
        <v>17.409669999999998</v>
      </c>
      <c r="O1676">
        <v>82.717600000000004</v>
      </c>
      <c r="P1676">
        <v>20.9</v>
      </c>
      <c r="Q1676">
        <v>81.655000000000001</v>
      </c>
    </row>
    <row r="1677" spans="14:17" x14ac:dyDescent="0.25">
      <c r="N1677">
        <v>17.409549999999999</v>
      </c>
      <c r="O1677">
        <v>82.717219999999998</v>
      </c>
      <c r="P1677">
        <v>21.5</v>
      </c>
      <c r="Q1677">
        <v>81.697999999999993</v>
      </c>
    </row>
    <row r="1678" spans="14:17" x14ac:dyDescent="0.25">
      <c r="N1678">
        <v>17.409420000000001</v>
      </c>
      <c r="O1678">
        <v>82.716849999999994</v>
      </c>
      <c r="P1678">
        <v>22</v>
      </c>
      <c r="Q1678">
        <v>81.739000000000004</v>
      </c>
    </row>
    <row r="1679" spans="14:17" x14ac:dyDescent="0.25">
      <c r="N1679">
        <v>17.40924</v>
      </c>
      <c r="O1679">
        <v>82.716430000000003</v>
      </c>
      <c r="P1679">
        <v>22.5</v>
      </c>
      <c r="Q1679">
        <v>81.787999999999997</v>
      </c>
    </row>
    <row r="1680" spans="14:17" x14ac:dyDescent="0.25">
      <c r="N1680">
        <v>17.409199999999998</v>
      </c>
      <c r="O1680">
        <v>82.716329999999999</v>
      </c>
      <c r="P1680">
        <v>22.4</v>
      </c>
      <c r="Q1680">
        <v>81.8</v>
      </c>
    </row>
    <row r="1681" spans="14:17" x14ac:dyDescent="0.25">
      <c r="N1681">
        <v>17.409099999999999</v>
      </c>
      <c r="O1681">
        <v>82.71602</v>
      </c>
      <c r="P1681">
        <v>22.1</v>
      </c>
      <c r="Q1681">
        <v>81.834999999999994</v>
      </c>
    </row>
    <row r="1682" spans="14:17" x14ac:dyDescent="0.25">
      <c r="N1682">
        <v>17.40889</v>
      </c>
      <c r="O1682">
        <v>82.715500000000006</v>
      </c>
      <c r="P1682">
        <v>22.8</v>
      </c>
      <c r="Q1682">
        <v>81.894999999999996</v>
      </c>
    </row>
    <row r="1683" spans="14:17" x14ac:dyDescent="0.25">
      <c r="N1683">
        <v>17.408860000000001</v>
      </c>
      <c r="O1683">
        <v>82.715410000000006</v>
      </c>
      <c r="P1683">
        <v>23</v>
      </c>
      <c r="Q1683">
        <v>81.905000000000001</v>
      </c>
    </row>
    <row r="1684" spans="14:17" x14ac:dyDescent="0.25">
      <c r="N1684">
        <v>17.40878</v>
      </c>
      <c r="O1684">
        <v>82.715180000000004</v>
      </c>
      <c r="P1684">
        <v>23.2</v>
      </c>
      <c r="Q1684">
        <v>81.930999999999997</v>
      </c>
    </row>
    <row r="1685" spans="14:17" x14ac:dyDescent="0.25">
      <c r="N1685">
        <v>17.408629999999999</v>
      </c>
      <c r="O1685">
        <v>82.714780000000005</v>
      </c>
      <c r="P1685">
        <v>23.7</v>
      </c>
      <c r="Q1685">
        <v>81.975999999999999</v>
      </c>
    </row>
    <row r="1686" spans="14:17" x14ac:dyDescent="0.25">
      <c r="N1686">
        <v>17.408080000000002</v>
      </c>
      <c r="O1686">
        <v>82.713279999999997</v>
      </c>
      <c r="P1686">
        <v>26</v>
      </c>
      <c r="Q1686">
        <v>82.147000000000006</v>
      </c>
    </row>
    <row r="1687" spans="14:17" x14ac:dyDescent="0.25">
      <c r="N1687">
        <v>17.40784</v>
      </c>
      <c r="O1687">
        <v>82.712549999999993</v>
      </c>
      <c r="P1687">
        <v>26</v>
      </c>
      <c r="Q1687">
        <v>82.228999999999999</v>
      </c>
    </row>
    <row r="1688" spans="14:17" x14ac:dyDescent="0.25">
      <c r="N1688">
        <v>17.40776</v>
      </c>
      <c r="O1688">
        <v>82.712329999999994</v>
      </c>
      <c r="P1688">
        <v>25.9</v>
      </c>
      <c r="Q1688">
        <v>82.254000000000005</v>
      </c>
    </row>
    <row r="1689" spans="14:17" x14ac:dyDescent="0.25">
      <c r="N1689">
        <v>17.407509999999998</v>
      </c>
      <c r="O1689">
        <v>82.711600000000004</v>
      </c>
      <c r="P1689">
        <v>24.3</v>
      </c>
      <c r="Q1689">
        <v>82.335999999999999</v>
      </c>
    </row>
    <row r="1690" spans="14:17" x14ac:dyDescent="0.25">
      <c r="N1690">
        <v>17.407419999999998</v>
      </c>
      <c r="O1690">
        <v>82.711340000000007</v>
      </c>
      <c r="P1690">
        <v>23.3</v>
      </c>
      <c r="Q1690">
        <v>82.366</v>
      </c>
    </row>
    <row r="1691" spans="14:17" x14ac:dyDescent="0.25">
      <c r="N1691">
        <v>17.407330000000002</v>
      </c>
      <c r="O1691">
        <v>82.711070000000007</v>
      </c>
      <c r="P1691">
        <v>22.5</v>
      </c>
      <c r="Q1691">
        <v>82.396000000000001</v>
      </c>
    </row>
    <row r="1692" spans="14:17" x14ac:dyDescent="0.25">
      <c r="N1692">
        <v>17.40719</v>
      </c>
      <c r="O1692">
        <v>82.710610000000003</v>
      </c>
      <c r="P1692">
        <v>21.1</v>
      </c>
      <c r="Q1692">
        <v>82.447000000000003</v>
      </c>
    </row>
    <row r="1693" spans="14:17" x14ac:dyDescent="0.25">
      <c r="N1693">
        <v>17.406580000000002</v>
      </c>
      <c r="O1693">
        <v>82.708749999999995</v>
      </c>
      <c r="P1693">
        <v>22.7</v>
      </c>
      <c r="Q1693">
        <v>82.656000000000006</v>
      </c>
    </row>
    <row r="1694" spans="14:17" x14ac:dyDescent="0.25">
      <c r="N1694">
        <v>17.40559</v>
      </c>
      <c r="O1694">
        <v>82.705460000000002</v>
      </c>
      <c r="P1694">
        <v>25.4</v>
      </c>
      <c r="Q1694">
        <v>83.022999999999996</v>
      </c>
    </row>
    <row r="1695" spans="14:17" x14ac:dyDescent="0.25">
      <c r="N1695">
        <v>17.405180000000001</v>
      </c>
      <c r="O1695">
        <v>82.704080000000005</v>
      </c>
      <c r="P1695">
        <v>24.5</v>
      </c>
      <c r="Q1695">
        <v>83.176000000000002</v>
      </c>
    </row>
    <row r="1696" spans="14:17" x14ac:dyDescent="0.25">
      <c r="N1696">
        <v>17.405149999999999</v>
      </c>
      <c r="O1696">
        <v>82.703950000000006</v>
      </c>
      <c r="P1696">
        <v>24.6</v>
      </c>
      <c r="Q1696">
        <v>83.191000000000003</v>
      </c>
    </row>
    <row r="1697" spans="14:17" x14ac:dyDescent="0.25">
      <c r="N1697">
        <v>17.40513</v>
      </c>
      <c r="O1697">
        <v>82.703829999999996</v>
      </c>
      <c r="P1697">
        <v>24.8</v>
      </c>
      <c r="Q1697">
        <v>83.203999999999994</v>
      </c>
    </row>
    <row r="1698" spans="14:17" x14ac:dyDescent="0.25">
      <c r="N1698">
        <v>17.405100000000001</v>
      </c>
      <c r="O1698">
        <v>82.703720000000004</v>
      </c>
      <c r="P1698">
        <v>25</v>
      </c>
      <c r="Q1698">
        <v>83.215999999999994</v>
      </c>
    </row>
    <row r="1699" spans="14:17" x14ac:dyDescent="0.25">
      <c r="N1699">
        <v>17.405080000000002</v>
      </c>
      <c r="O1699">
        <v>82.703609999999998</v>
      </c>
      <c r="P1699">
        <v>25.1</v>
      </c>
      <c r="Q1699">
        <v>83.227999999999994</v>
      </c>
    </row>
    <row r="1700" spans="14:17" x14ac:dyDescent="0.25">
      <c r="N1700">
        <v>17.405049999999999</v>
      </c>
      <c r="O1700">
        <v>82.703490000000002</v>
      </c>
      <c r="P1700">
        <v>25.2</v>
      </c>
      <c r="Q1700">
        <v>83.241</v>
      </c>
    </row>
    <row r="1701" spans="14:17" x14ac:dyDescent="0.25">
      <c r="N1701">
        <v>17.40503</v>
      </c>
      <c r="O1701">
        <v>82.703320000000005</v>
      </c>
      <c r="P1701">
        <v>25.4</v>
      </c>
      <c r="Q1701">
        <v>83.259</v>
      </c>
    </row>
    <row r="1702" spans="14:17" x14ac:dyDescent="0.25">
      <c r="N1702">
        <v>17.405000000000001</v>
      </c>
      <c r="O1702">
        <v>82.703149999999994</v>
      </c>
      <c r="P1702">
        <v>25.6</v>
      </c>
      <c r="Q1702">
        <v>83.277000000000001</v>
      </c>
    </row>
    <row r="1703" spans="14:17" x14ac:dyDescent="0.25">
      <c r="N1703">
        <v>17.404620000000001</v>
      </c>
      <c r="O1703">
        <v>82.699910000000003</v>
      </c>
      <c r="P1703">
        <v>24.6</v>
      </c>
      <c r="Q1703">
        <v>83.623999999999995</v>
      </c>
    </row>
    <row r="1704" spans="14:17" x14ac:dyDescent="0.25">
      <c r="N1704">
        <v>17.404610000000002</v>
      </c>
      <c r="O1704">
        <v>82.699789999999993</v>
      </c>
      <c r="P1704">
        <v>24.6</v>
      </c>
      <c r="Q1704">
        <v>83.637</v>
      </c>
    </row>
    <row r="1705" spans="14:17" x14ac:dyDescent="0.25">
      <c r="N1705">
        <v>17.404599999999999</v>
      </c>
      <c r="O1705">
        <v>82.699749999999995</v>
      </c>
      <c r="P1705">
        <v>24.6</v>
      </c>
      <c r="Q1705">
        <v>83.641000000000005</v>
      </c>
    </row>
    <row r="1706" spans="14:17" x14ac:dyDescent="0.25">
      <c r="N1706">
        <v>17.404579999999999</v>
      </c>
      <c r="O1706">
        <v>82.699590000000001</v>
      </c>
      <c r="P1706">
        <v>24.5</v>
      </c>
      <c r="Q1706">
        <v>83.658000000000001</v>
      </c>
    </row>
    <row r="1707" spans="14:17" x14ac:dyDescent="0.25">
      <c r="N1707">
        <v>17.40455</v>
      </c>
      <c r="O1707">
        <v>82.699449999999999</v>
      </c>
      <c r="P1707">
        <v>24.4</v>
      </c>
      <c r="Q1707">
        <v>83.674000000000007</v>
      </c>
    </row>
    <row r="1708" spans="14:17" x14ac:dyDescent="0.25">
      <c r="N1708">
        <v>17.404520000000002</v>
      </c>
      <c r="O1708">
        <v>82.699299999999994</v>
      </c>
      <c r="P1708">
        <v>24.3</v>
      </c>
      <c r="Q1708">
        <v>83.69</v>
      </c>
    </row>
    <row r="1709" spans="14:17" x14ac:dyDescent="0.25">
      <c r="N1709">
        <v>17.40448</v>
      </c>
      <c r="O1709">
        <v>82.699150000000003</v>
      </c>
      <c r="P1709">
        <v>24.2</v>
      </c>
      <c r="Q1709">
        <v>83.706000000000003</v>
      </c>
    </row>
    <row r="1710" spans="14:17" x14ac:dyDescent="0.25">
      <c r="N1710">
        <v>17.404399999999999</v>
      </c>
      <c r="O1710">
        <v>82.698819999999998</v>
      </c>
      <c r="P1710">
        <v>23.9</v>
      </c>
      <c r="Q1710">
        <v>83.742999999999995</v>
      </c>
    </row>
    <row r="1711" spans="14:17" x14ac:dyDescent="0.25">
      <c r="N1711">
        <v>17.40436</v>
      </c>
      <c r="O1711">
        <v>82.698710000000005</v>
      </c>
      <c r="P1711">
        <v>23.6</v>
      </c>
      <c r="Q1711">
        <v>83.754999999999995</v>
      </c>
    </row>
    <row r="1712" spans="14:17" x14ac:dyDescent="0.25">
      <c r="N1712">
        <v>17.404340000000001</v>
      </c>
      <c r="O1712">
        <v>82.698639999999997</v>
      </c>
      <c r="P1712">
        <v>23.5</v>
      </c>
      <c r="Q1712">
        <v>83.763000000000005</v>
      </c>
    </row>
    <row r="1713" spans="14:17" x14ac:dyDescent="0.25">
      <c r="N1713">
        <v>17.404299999999999</v>
      </c>
      <c r="O1713">
        <v>82.698480000000004</v>
      </c>
      <c r="P1713">
        <v>23.1</v>
      </c>
      <c r="Q1713">
        <v>83.78</v>
      </c>
    </row>
    <row r="1714" spans="14:17" x14ac:dyDescent="0.25">
      <c r="N1714">
        <v>17.404199999999999</v>
      </c>
      <c r="O1714">
        <v>82.698130000000006</v>
      </c>
      <c r="P1714">
        <v>22.3</v>
      </c>
      <c r="Q1714">
        <v>83.819000000000003</v>
      </c>
    </row>
    <row r="1715" spans="14:17" x14ac:dyDescent="0.25">
      <c r="N1715">
        <v>17.403949999999998</v>
      </c>
      <c r="O1715">
        <v>82.697299999999998</v>
      </c>
      <c r="P1715">
        <v>21.8</v>
      </c>
      <c r="Q1715">
        <v>83.912000000000006</v>
      </c>
    </row>
    <row r="1716" spans="14:17" x14ac:dyDescent="0.25">
      <c r="N1716">
        <v>17.403590000000001</v>
      </c>
      <c r="O1716">
        <v>82.69605</v>
      </c>
      <c r="P1716">
        <v>22</v>
      </c>
      <c r="Q1716">
        <v>84.05</v>
      </c>
    </row>
    <row r="1717" spans="14:17" x14ac:dyDescent="0.25">
      <c r="N1717">
        <v>17.402200000000001</v>
      </c>
      <c r="O1717">
        <v>82.691209999999998</v>
      </c>
      <c r="P1717">
        <v>23.6</v>
      </c>
      <c r="Q1717">
        <v>84.587000000000003</v>
      </c>
    </row>
    <row r="1718" spans="14:17" x14ac:dyDescent="0.25">
      <c r="N1718">
        <v>17.401949999999999</v>
      </c>
      <c r="O1718">
        <v>82.690340000000006</v>
      </c>
      <c r="P1718">
        <v>24.5</v>
      </c>
      <c r="Q1718">
        <v>84.683999999999997</v>
      </c>
    </row>
    <row r="1719" spans="14:17" x14ac:dyDescent="0.25">
      <c r="N1719">
        <v>17.401710000000001</v>
      </c>
      <c r="O1719">
        <v>82.689480000000003</v>
      </c>
      <c r="P1719">
        <v>25</v>
      </c>
      <c r="Q1719">
        <v>84.778999999999996</v>
      </c>
    </row>
    <row r="1720" spans="14:17" x14ac:dyDescent="0.25">
      <c r="N1720">
        <v>17.401309999999999</v>
      </c>
      <c r="O1720">
        <v>82.688069999999996</v>
      </c>
      <c r="P1720">
        <v>22.7</v>
      </c>
      <c r="Q1720">
        <v>84.935000000000002</v>
      </c>
    </row>
    <row r="1721" spans="14:17" x14ac:dyDescent="0.25">
      <c r="N1721">
        <v>17.400390000000002</v>
      </c>
      <c r="O1721">
        <v>82.684929999999994</v>
      </c>
      <c r="P1721">
        <v>21.7</v>
      </c>
      <c r="Q1721">
        <v>85.284000000000006</v>
      </c>
    </row>
    <row r="1722" spans="14:17" x14ac:dyDescent="0.25">
      <c r="N1722">
        <v>17.399509999999999</v>
      </c>
      <c r="O1722">
        <v>82.681950000000001</v>
      </c>
      <c r="P1722">
        <v>22.1</v>
      </c>
      <c r="Q1722">
        <v>85.616</v>
      </c>
    </row>
    <row r="1723" spans="14:17" x14ac:dyDescent="0.25">
      <c r="N1723">
        <v>17.399419999999999</v>
      </c>
      <c r="O1723">
        <v>82.681640000000002</v>
      </c>
      <c r="P1723">
        <v>22.4</v>
      </c>
      <c r="Q1723">
        <v>85.65</v>
      </c>
    </row>
    <row r="1724" spans="14:17" x14ac:dyDescent="0.25">
      <c r="N1724">
        <v>17.399229999999999</v>
      </c>
      <c r="O1724">
        <v>82.680989999999994</v>
      </c>
      <c r="P1724">
        <v>23</v>
      </c>
      <c r="Q1724">
        <v>85.721999999999994</v>
      </c>
    </row>
    <row r="1725" spans="14:17" x14ac:dyDescent="0.25">
      <c r="N1725">
        <v>17.398710000000001</v>
      </c>
      <c r="O1725">
        <v>82.679299999999998</v>
      </c>
      <c r="P1725">
        <v>24.7</v>
      </c>
      <c r="Q1725">
        <v>85.911000000000001</v>
      </c>
    </row>
    <row r="1726" spans="14:17" x14ac:dyDescent="0.25">
      <c r="N1726">
        <v>17.398009999999999</v>
      </c>
      <c r="O1726">
        <v>82.676929999999999</v>
      </c>
      <c r="P1726">
        <v>25.7</v>
      </c>
      <c r="Q1726">
        <v>86.174000000000007</v>
      </c>
    </row>
    <row r="1727" spans="14:17" x14ac:dyDescent="0.25">
      <c r="N1727">
        <v>17.39733</v>
      </c>
      <c r="O1727">
        <v>82.67465</v>
      </c>
      <c r="P1727">
        <v>27</v>
      </c>
      <c r="Q1727">
        <v>86.427999999999997</v>
      </c>
    </row>
    <row r="1728" spans="14:17" x14ac:dyDescent="0.25">
      <c r="N1728">
        <v>17.397300000000001</v>
      </c>
      <c r="O1728">
        <v>82.674539999999993</v>
      </c>
      <c r="P1728">
        <v>26.7</v>
      </c>
      <c r="Q1728">
        <v>86.44</v>
      </c>
    </row>
    <row r="1729" spans="14:17" x14ac:dyDescent="0.25">
      <c r="N1729">
        <v>17.396840000000001</v>
      </c>
      <c r="O1729">
        <v>82.673019999999994</v>
      </c>
      <c r="P1729">
        <v>25.7</v>
      </c>
      <c r="Q1729">
        <v>86.61</v>
      </c>
    </row>
    <row r="1730" spans="14:17" x14ac:dyDescent="0.25">
      <c r="N1730">
        <v>17.396039999999999</v>
      </c>
      <c r="O1730">
        <v>82.670360000000002</v>
      </c>
      <c r="P1730">
        <v>23</v>
      </c>
      <c r="Q1730">
        <v>86.906000000000006</v>
      </c>
    </row>
    <row r="1731" spans="14:17" x14ac:dyDescent="0.25">
      <c r="N1731">
        <v>17.395189999999999</v>
      </c>
      <c r="O1731">
        <v>82.667509999999993</v>
      </c>
      <c r="P1731">
        <v>22</v>
      </c>
      <c r="Q1731">
        <v>87.222999999999999</v>
      </c>
    </row>
    <row r="1732" spans="14:17" x14ac:dyDescent="0.25">
      <c r="N1732">
        <v>17.395150000000001</v>
      </c>
      <c r="O1732">
        <v>82.667379999999994</v>
      </c>
      <c r="P1732">
        <v>22</v>
      </c>
      <c r="Q1732">
        <v>87.238</v>
      </c>
    </row>
    <row r="1733" spans="14:17" x14ac:dyDescent="0.25">
      <c r="N1733">
        <v>17.39508</v>
      </c>
      <c r="O1733">
        <v>82.667150000000007</v>
      </c>
      <c r="P1733">
        <v>22.1</v>
      </c>
      <c r="Q1733">
        <v>87.263000000000005</v>
      </c>
    </row>
    <row r="1734" spans="14:17" x14ac:dyDescent="0.25">
      <c r="N1734">
        <v>17.39471</v>
      </c>
      <c r="O1734">
        <v>82.665890000000005</v>
      </c>
      <c r="P1734">
        <v>22.8</v>
      </c>
      <c r="Q1734">
        <v>87.403000000000006</v>
      </c>
    </row>
    <row r="1735" spans="14:17" x14ac:dyDescent="0.25">
      <c r="N1735">
        <v>17.393689999999999</v>
      </c>
      <c r="O1735">
        <v>82.662570000000002</v>
      </c>
      <c r="P1735">
        <v>25.2</v>
      </c>
      <c r="Q1735">
        <v>87.774000000000001</v>
      </c>
    </row>
    <row r="1736" spans="14:17" x14ac:dyDescent="0.25">
      <c r="N1736">
        <v>17.39293</v>
      </c>
      <c r="O1736">
        <v>82.660070000000005</v>
      </c>
      <c r="P1736">
        <v>26.8</v>
      </c>
      <c r="Q1736">
        <v>88.052999999999997</v>
      </c>
    </row>
    <row r="1737" spans="14:17" x14ac:dyDescent="0.25">
      <c r="N1737">
        <v>17.39263</v>
      </c>
      <c r="O1737">
        <v>82.65916</v>
      </c>
      <c r="P1737">
        <v>28.9</v>
      </c>
      <c r="Q1737">
        <v>88.155000000000001</v>
      </c>
    </row>
    <row r="1738" spans="14:17" x14ac:dyDescent="0.25">
      <c r="N1738">
        <v>17.39254</v>
      </c>
      <c r="O1738">
        <v>82.658940000000001</v>
      </c>
      <c r="P1738">
        <v>29.4</v>
      </c>
      <c r="Q1738">
        <v>88.18</v>
      </c>
    </row>
    <row r="1739" spans="14:17" x14ac:dyDescent="0.25">
      <c r="N1739">
        <v>17.392520000000001</v>
      </c>
      <c r="O1739">
        <v>82.658839999999998</v>
      </c>
      <c r="P1739">
        <v>29.5</v>
      </c>
      <c r="Q1739">
        <v>88.191000000000003</v>
      </c>
    </row>
    <row r="1740" spans="14:17" x14ac:dyDescent="0.25">
      <c r="N1740">
        <v>17.392489999999999</v>
      </c>
      <c r="O1740">
        <v>82.658749999999998</v>
      </c>
      <c r="P1740">
        <v>29.7</v>
      </c>
      <c r="Q1740">
        <v>88.200999999999993</v>
      </c>
    </row>
    <row r="1741" spans="14:17" x14ac:dyDescent="0.25">
      <c r="N1741">
        <v>17.39226</v>
      </c>
      <c r="O1741">
        <v>82.657920000000004</v>
      </c>
      <c r="P1741">
        <v>30.7</v>
      </c>
      <c r="Q1741">
        <v>88.293000000000006</v>
      </c>
    </row>
    <row r="1742" spans="14:17" x14ac:dyDescent="0.25">
      <c r="N1742">
        <v>17.392240000000001</v>
      </c>
      <c r="O1742">
        <v>82.657809999999998</v>
      </c>
      <c r="P1742">
        <v>30.8</v>
      </c>
      <c r="Q1742">
        <v>88.305000000000007</v>
      </c>
    </row>
    <row r="1743" spans="14:17" x14ac:dyDescent="0.25">
      <c r="N1743">
        <v>17.392219999999998</v>
      </c>
      <c r="O1743">
        <v>82.657700000000006</v>
      </c>
      <c r="P1743">
        <v>31</v>
      </c>
      <c r="Q1743">
        <v>88.316999999999993</v>
      </c>
    </row>
    <row r="1744" spans="14:17" x14ac:dyDescent="0.25">
      <c r="N1744">
        <v>17.392189999999999</v>
      </c>
      <c r="O1744">
        <v>82.657589999999999</v>
      </c>
      <c r="P1744">
        <v>31.1</v>
      </c>
      <c r="Q1744">
        <v>88.328999999999994</v>
      </c>
    </row>
    <row r="1745" spans="14:17" x14ac:dyDescent="0.25">
      <c r="N1745">
        <v>17.39217</v>
      </c>
      <c r="O1745">
        <v>82.65746</v>
      </c>
      <c r="P1745">
        <v>31.3</v>
      </c>
      <c r="Q1745">
        <v>88.343000000000004</v>
      </c>
    </row>
    <row r="1746" spans="14:17" x14ac:dyDescent="0.25">
      <c r="N1746">
        <v>17.392150000000001</v>
      </c>
      <c r="O1746">
        <v>82.657359999999997</v>
      </c>
      <c r="P1746">
        <v>31.4</v>
      </c>
      <c r="Q1746">
        <v>88.353999999999999</v>
      </c>
    </row>
    <row r="1747" spans="14:17" x14ac:dyDescent="0.25">
      <c r="N1747">
        <v>17.392140000000001</v>
      </c>
      <c r="O1747">
        <v>82.657250000000005</v>
      </c>
      <c r="P1747">
        <v>31.6</v>
      </c>
      <c r="Q1747">
        <v>88.366</v>
      </c>
    </row>
    <row r="1748" spans="14:17" x14ac:dyDescent="0.25">
      <c r="N1748">
        <v>17.392119999999998</v>
      </c>
      <c r="O1748">
        <v>82.657139999999998</v>
      </c>
      <c r="P1748">
        <v>31.7</v>
      </c>
      <c r="Q1748">
        <v>88.376999999999995</v>
      </c>
    </row>
    <row r="1749" spans="14:17" x14ac:dyDescent="0.25">
      <c r="N1749">
        <v>17.392109999999999</v>
      </c>
      <c r="O1749">
        <v>82.657030000000006</v>
      </c>
      <c r="P1749">
        <v>31.9</v>
      </c>
      <c r="Q1749">
        <v>88.388999999999996</v>
      </c>
    </row>
    <row r="1750" spans="14:17" x14ac:dyDescent="0.25">
      <c r="N1750">
        <v>17.39209</v>
      </c>
      <c r="O1750">
        <v>82.656909999999996</v>
      </c>
      <c r="P1750">
        <v>32.1</v>
      </c>
      <c r="Q1750">
        <v>88.402000000000001</v>
      </c>
    </row>
    <row r="1751" spans="14:17" x14ac:dyDescent="0.25">
      <c r="N1751">
        <v>17.39208</v>
      </c>
      <c r="O1751">
        <v>82.656779999999998</v>
      </c>
      <c r="P1751">
        <v>32.299999999999997</v>
      </c>
      <c r="Q1751">
        <v>88.415999999999997</v>
      </c>
    </row>
    <row r="1752" spans="14:17" x14ac:dyDescent="0.25">
      <c r="N1752">
        <v>17.392060000000001</v>
      </c>
      <c r="O1752">
        <v>82.656459999999996</v>
      </c>
      <c r="P1752">
        <v>32.799999999999997</v>
      </c>
      <c r="Q1752">
        <v>88.45</v>
      </c>
    </row>
    <row r="1753" spans="14:17" x14ac:dyDescent="0.25">
      <c r="N1753">
        <v>17.392040000000001</v>
      </c>
      <c r="O1753">
        <v>82.656109999999998</v>
      </c>
      <c r="P1753">
        <v>33</v>
      </c>
      <c r="Q1753">
        <v>88.486999999999995</v>
      </c>
    </row>
    <row r="1754" spans="14:17" x14ac:dyDescent="0.25">
      <c r="N1754">
        <v>17.39199</v>
      </c>
      <c r="O1754">
        <v>82.654929999999993</v>
      </c>
      <c r="P1754">
        <v>34</v>
      </c>
      <c r="Q1754">
        <v>88.613</v>
      </c>
    </row>
    <row r="1755" spans="14:17" x14ac:dyDescent="0.25">
      <c r="N1755">
        <v>17.391950000000001</v>
      </c>
      <c r="O1755">
        <v>82.653800000000004</v>
      </c>
      <c r="P1755">
        <v>32.5</v>
      </c>
      <c r="Q1755">
        <v>88.733000000000004</v>
      </c>
    </row>
    <row r="1756" spans="14:17" x14ac:dyDescent="0.25">
      <c r="N1756">
        <v>17.391960000000001</v>
      </c>
      <c r="O1756">
        <v>82.652050000000003</v>
      </c>
      <c r="P1756">
        <v>32.200000000000003</v>
      </c>
      <c r="Q1756">
        <v>88.918999999999997</v>
      </c>
    </row>
    <row r="1757" spans="14:17" x14ac:dyDescent="0.25">
      <c r="N1757">
        <v>17.39199</v>
      </c>
      <c r="O1757">
        <v>82.649609999999996</v>
      </c>
      <c r="P1757">
        <v>31</v>
      </c>
      <c r="Q1757">
        <v>89.177999999999997</v>
      </c>
    </row>
    <row r="1758" spans="14:17" x14ac:dyDescent="0.25">
      <c r="N1758">
        <v>17.39198</v>
      </c>
      <c r="O1758">
        <v>82.649259999999998</v>
      </c>
      <c r="P1758">
        <v>30.4</v>
      </c>
      <c r="Q1758">
        <v>89.215000000000003</v>
      </c>
    </row>
    <row r="1759" spans="14:17" x14ac:dyDescent="0.25">
      <c r="N1759">
        <v>17.391970000000001</v>
      </c>
      <c r="O1759">
        <v>82.649140000000003</v>
      </c>
      <c r="P1759">
        <v>30.3</v>
      </c>
      <c r="Q1759">
        <v>89.227999999999994</v>
      </c>
    </row>
    <row r="1760" spans="14:17" x14ac:dyDescent="0.25">
      <c r="N1760">
        <v>17.391960000000001</v>
      </c>
      <c r="O1760">
        <v>82.649029999999996</v>
      </c>
      <c r="P1760">
        <v>30.1</v>
      </c>
      <c r="Q1760">
        <v>89.24</v>
      </c>
    </row>
    <row r="1761" spans="14:17" x14ac:dyDescent="0.25">
      <c r="N1761">
        <v>17.391919999999999</v>
      </c>
      <c r="O1761">
        <v>82.648790000000005</v>
      </c>
      <c r="P1761">
        <v>30</v>
      </c>
      <c r="Q1761">
        <v>89.266000000000005</v>
      </c>
    </row>
    <row r="1762" spans="14:17" x14ac:dyDescent="0.25">
      <c r="N1762">
        <v>17.39189</v>
      </c>
      <c r="O1762">
        <v>82.648660000000007</v>
      </c>
      <c r="P1762">
        <v>30</v>
      </c>
      <c r="Q1762">
        <v>89.28</v>
      </c>
    </row>
    <row r="1763" spans="14:17" x14ac:dyDescent="0.25">
      <c r="N1763">
        <v>17.391829999999999</v>
      </c>
      <c r="O1763">
        <v>82.648430000000005</v>
      </c>
      <c r="P1763">
        <v>29.8</v>
      </c>
      <c r="Q1763">
        <v>89.305000000000007</v>
      </c>
    </row>
    <row r="1764" spans="14:17" x14ac:dyDescent="0.25">
      <c r="N1764">
        <v>17.391660000000002</v>
      </c>
      <c r="O1764">
        <v>82.647930000000002</v>
      </c>
      <c r="P1764">
        <v>29.3</v>
      </c>
      <c r="Q1764">
        <v>89.361999999999995</v>
      </c>
    </row>
    <row r="1765" spans="14:17" x14ac:dyDescent="0.25">
      <c r="N1765">
        <v>17.391459999999999</v>
      </c>
      <c r="O1765">
        <v>82.647419999999997</v>
      </c>
      <c r="P1765">
        <v>27.8</v>
      </c>
      <c r="Q1765">
        <v>89.42</v>
      </c>
    </row>
    <row r="1766" spans="14:17" x14ac:dyDescent="0.25">
      <c r="N1766">
        <v>17.39106</v>
      </c>
      <c r="O1766">
        <v>82.64649</v>
      </c>
      <c r="P1766">
        <v>26.1</v>
      </c>
      <c r="Q1766">
        <v>89.528000000000006</v>
      </c>
    </row>
    <row r="1767" spans="14:17" x14ac:dyDescent="0.25">
      <c r="N1767">
        <v>17.39076</v>
      </c>
      <c r="O1767">
        <v>82.64573</v>
      </c>
      <c r="P1767">
        <v>25.4</v>
      </c>
      <c r="Q1767">
        <v>89.616</v>
      </c>
    </row>
    <row r="1768" spans="14:17" x14ac:dyDescent="0.25">
      <c r="N1768">
        <v>17.390550000000001</v>
      </c>
      <c r="O1768">
        <v>82.645079999999993</v>
      </c>
      <c r="P1768">
        <v>24.6</v>
      </c>
      <c r="Q1768">
        <v>89.688999999999993</v>
      </c>
    </row>
    <row r="1769" spans="14:17" x14ac:dyDescent="0.25">
      <c r="N1769">
        <v>17.39029</v>
      </c>
      <c r="O1769">
        <v>82.644300000000001</v>
      </c>
      <c r="P1769">
        <v>23.2</v>
      </c>
      <c r="Q1769">
        <v>89.777000000000001</v>
      </c>
    </row>
    <row r="1770" spans="14:17" x14ac:dyDescent="0.25">
      <c r="N1770">
        <v>17.389980000000001</v>
      </c>
      <c r="O1770">
        <v>82.643349999999998</v>
      </c>
      <c r="P1770">
        <v>22.1</v>
      </c>
      <c r="Q1770">
        <v>89.882999999999996</v>
      </c>
    </row>
    <row r="1771" spans="14:17" x14ac:dyDescent="0.25">
      <c r="N1771">
        <v>17.38964</v>
      </c>
      <c r="O1771">
        <v>82.642319999999998</v>
      </c>
      <c r="P1771">
        <v>18.100000000000001</v>
      </c>
      <c r="Q1771">
        <v>89.998999999999995</v>
      </c>
    </row>
    <row r="1772" spans="14:17" x14ac:dyDescent="0.25">
      <c r="N1772">
        <v>17.389610000000001</v>
      </c>
      <c r="O1772">
        <v>82.642240000000001</v>
      </c>
      <c r="P1772">
        <v>18.100000000000001</v>
      </c>
      <c r="Q1772">
        <v>90.007999999999996</v>
      </c>
    </row>
    <row r="1773" spans="14:17" x14ac:dyDescent="0.25">
      <c r="N1773">
        <v>17.389469999999999</v>
      </c>
      <c r="O1773">
        <v>82.641810000000007</v>
      </c>
      <c r="P1773">
        <v>18</v>
      </c>
      <c r="Q1773">
        <v>90.055999999999997</v>
      </c>
    </row>
    <row r="1774" spans="14:17" x14ac:dyDescent="0.25">
      <c r="N1774">
        <v>17.389389999999999</v>
      </c>
      <c r="O1774">
        <v>82.641570000000002</v>
      </c>
      <c r="P1774">
        <v>17.600000000000001</v>
      </c>
      <c r="Q1774">
        <v>90.082999999999998</v>
      </c>
    </row>
    <row r="1775" spans="14:17" x14ac:dyDescent="0.25">
      <c r="N1775">
        <v>17.389340000000001</v>
      </c>
      <c r="O1775">
        <v>82.641419999999997</v>
      </c>
      <c r="P1775">
        <v>17.399999999999999</v>
      </c>
      <c r="Q1775">
        <v>90.1</v>
      </c>
    </row>
    <row r="1776" spans="14:17" x14ac:dyDescent="0.25">
      <c r="N1776">
        <v>17.389189999999999</v>
      </c>
      <c r="O1776">
        <v>82.641050000000007</v>
      </c>
      <c r="P1776">
        <v>17.100000000000001</v>
      </c>
      <c r="Q1776">
        <v>90.143000000000001</v>
      </c>
    </row>
    <row r="1777" spans="14:17" x14ac:dyDescent="0.25">
      <c r="N1777">
        <v>17.389119999999998</v>
      </c>
      <c r="O1777">
        <v>82.640889999999999</v>
      </c>
      <c r="P1777">
        <v>17</v>
      </c>
      <c r="Q1777">
        <v>90.162000000000006</v>
      </c>
    </row>
    <row r="1778" spans="14:17" x14ac:dyDescent="0.25">
      <c r="N1778">
        <v>17.38908</v>
      </c>
      <c r="O1778">
        <v>82.640810000000002</v>
      </c>
      <c r="P1778">
        <v>17</v>
      </c>
      <c r="Q1778">
        <v>90.171000000000006</v>
      </c>
    </row>
    <row r="1779" spans="14:17" x14ac:dyDescent="0.25">
      <c r="N1779">
        <v>17.389050000000001</v>
      </c>
      <c r="O1779">
        <v>82.640730000000005</v>
      </c>
      <c r="P1779">
        <v>17</v>
      </c>
      <c r="Q1779">
        <v>90.18</v>
      </c>
    </row>
    <row r="1780" spans="14:17" x14ac:dyDescent="0.25">
      <c r="N1780">
        <v>17.388999999999999</v>
      </c>
      <c r="O1780">
        <v>82.640630000000002</v>
      </c>
      <c r="P1780">
        <v>17</v>
      </c>
      <c r="Q1780">
        <v>90.191999999999993</v>
      </c>
    </row>
    <row r="1781" spans="14:17" x14ac:dyDescent="0.25">
      <c r="N1781">
        <v>17.3889</v>
      </c>
      <c r="O1781">
        <v>82.640439999999998</v>
      </c>
      <c r="P1781">
        <v>17</v>
      </c>
      <c r="Q1781">
        <v>90.215000000000003</v>
      </c>
    </row>
    <row r="1782" spans="14:17" x14ac:dyDescent="0.25">
      <c r="N1782">
        <v>17.388809999999999</v>
      </c>
      <c r="O1782">
        <v>82.640249999999995</v>
      </c>
      <c r="P1782">
        <v>17</v>
      </c>
      <c r="Q1782">
        <v>90.238</v>
      </c>
    </row>
    <row r="1783" spans="14:17" x14ac:dyDescent="0.25">
      <c r="N1783">
        <v>17.388549999999999</v>
      </c>
      <c r="O1783">
        <v>82.639790000000005</v>
      </c>
      <c r="P1783">
        <v>17.100000000000001</v>
      </c>
      <c r="Q1783">
        <v>90.295000000000002</v>
      </c>
    </row>
    <row r="1784" spans="14:17" x14ac:dyDescent="0.25">
      <c r="N1784">
        <v>17.388290000000001</v>
      </c>
      <c r="O1784">
        <v>82.639309999999995</v>
      </c>
      <c r="P1784">
        <v>16.8</v>
      </c>
      <c r="Q1784">
        <v>90.352999999999994</v>
      </c>
    </row>
    <row r="1785" spans="14:17" x14ac:dyDescent="0.25">
      <c r="N1785">
        <v>17.388059999999999</v>
      </c>
      <c r="O1785">
        <v>82.638779999999997</v>
      </c>
      <c r="P1785">
        <v>15.1</v>
      </c>
      <c r="Q1785">
        <v>90.415000000000006</v>
      </c>
    </row>
    <row r="1786" spans="14:17" x14ac:dyDescent="0.25">
      <c r="N1786">
        <v>17.388020000000001</v>
      </c>
      <c r="O1786">
        <v>82.638670000000005</v>
      </c>
      <c r="P1786">
        <v>14.7</v>
      </c>
      <c r="Q1786">
        <v>90.427999999999997</v>
      </c>
    </row>
    <row r="1787" spans="14:17" x14ac:dyDescent="0.25">
      <c r="N1787">
        <v>17.387989999999999</v>
      </c>
      <c r="O1787">
        <v>82.638589999999994</v>
      </c>
      <c r="P1787">
        <v>14.4</v>
      </c>
      <c r="Q1787">
        <v>90.436999999999998</v>
      </c>
    </row>
    <row r="1788" spans="14:17" x14ac:dyDescent="0.25">
      <c r="N1788">
        <v>17.38796</v>
      </c>
      <c r="O1788">
        <v>82.638499999999993</v>
      </c>
      <c r="P1788">
        <v>14.1</v>
      </c>
      <c r="Q1788">
        <v>90.447000000000003</v>
      </c>
    </row>
    <row r="1789" spans="14:17" x14ac:dyDescent="0.25">
      <c r="N1789">
        <v>17.38794</v>
      </c>
      <c r="O1789">
        <v>82.638419999999996</v>
      </c>
      <c r="P1789">
        <v>13.8</v>
      </c>
      <c r="Q1789">
        <v>90.456000000000003</v>
      </c>
    </row>
    <row r="1790" spans="14:17" x14ac:dyDescent="0.25">
      <c r="N1790">
        <v>17.387920000000001</v>
      </c>
      <c r="O1790">
        <v>82.638329999999996</v>
      </c>
      <c r="P1790">
        <v>13.6</v>
      </c>
      <c r="Q1790">
        <v>90.465999999999994</v>
      </c>
    </row>
    <row r="1791" spans="14:17" x14ac:dyDescent="0.25">
      <c r="N1791">
        <v>17.387899999999998</v>
      </c>
      <c r="O1791">
        <v>82.638239999999996</v>
      </c>
      <c r="P1791">
        <v>13.3</v>
      </c>
      <c r="Q1791">
        <v>90.474999999999994</v>
      </c>
    </row>
    <row r="1792" spans="14:17" x14ac:dyDescent="0.25">
      <c r="N1792">
        <v>17.387889999999999</v>
      </c>
      <c r="O1792">
        <v>82.638149999999996</v>
      </c>
      <c r="P1792">
        <v>13.1</v>
      </c>
      <c r="Q1792">
        <v>90.484999999999999</v>
      </c>
    </row>
    <row r="1793" spans="14:17" x14ac:dyDescent="0.25">
      <c r="N1793">
        <v>17.387869999999999</v>
      </c>
      <c r="O1793">
        <v>82.638050000000007</v>
      </c>
      <c r="P1793">
        <v>12.8</v>
      </c>
      <c r="Q1793">
        <v>90.495999999999995</v>
      </c>
    </row>
    <row r="1794" spans="14:17" x14ac:dyDescent="0.25">
      <c r="N1794">
        <v>17.38785</v>
      </c>
      <c r="O1794">
        <v>82.637910000000005</v>
      </c>
      <c r="P1794">
        <v>12.4</v>
      </c>
      <c r="Q1794">
        <v>90.510999999999996</v>
      </c>
    </row>
    <row r="1795" spans="14:17" x14ac:dyDescent="0.25">
      <c r="N1795">
        <v>17.387840000000001</v>
      </c>
      <c r="O1795">
        <v>82.637820000000005</v>
      </c>
      <c r="P1795">
        <v>12.2</v>
      </c>
      <c r="Q1795">
        <v>90.521000000000001</v>
      </c>
    </row>
    <row r="1796" spans="14:17" x14ac:dyDescent="0.25">
      <c r="N1796">
        <v>17.387830000000001</v>
      </c>
      <c r="O1796">
        <v>82.637770000000003</v>
      </c>
      <c r="P1796">
        <v>12.1</v>
      </c>
      <c r="Q1796">
        <v>90.525999999999996</v>
      </c>
    </row>
    <row r="1797" spans="14:17" x14ac:dyDescent="0.25">
      <c r="N1797">
        <v>17.387820000000001</v>
      </c>
      <c r="O1797">
        <v>82.637339999999995</v>
      </c>
      <c r="P1797">
        <v>12.2</v>
      </c>
      <c r="Q1797">
        <v>90.572000000000003</v>
      </c>
    </row>
    <row r="1798" spans="14:17" x14ac:dyDescent="0.25">
      <c r="N1798">
        <v>17.387830000000001</v>
      </c>
      <c r="O1798">
        <v>82.636960000000002</v>
      </c>
      <c r="P1798">
        <v>12.1</v>
      </c>
      <c r="Q1798">
        <v>90.611999999999995</v>
      </c>
    </row>
    <row r="1799" spans="14:17" x14ac:dyDescent="0.25">
      <c r="N1799">
        <v>17.387840000000001</v>
      </c>
      <c r="O1799">
        <v>82.63664</v>
      </c>
      <c r="P1799">
        <v>12.1</v>
      </c>
      <c r="Q1799">
        <v>90.646000000000001</v>
      </c>
    </row>
    <row r="1800" spans="14:17" x14ac:dyDescent="0.25">
      <c r="N1800">
        <v>17.38785</v>
      </c>
      <c r="O1800">
        <v>82.636200000000002</v>
      </c>
      <c r="P1800">
        <v>12.1</v>
      </c>
      <c r="Q1800">
        <v>90.692999999999998</v>
      </c>
    </row>
    <row r="1801" spans="14:17" x14ac:dyDescent="0.25">
      <c r="N1801">
        <v>17.387840000000001</v>
      </c>
      <c r="O1801">
        <v>82.635819999999995</v>
      </c>
      <c r="P1801">
        <v>12.1</v>
      </c>
      <c r="Q1801">
        <v>90.733000000000004</v>
      </c>
    </row>
    <row r="1802" spans="14:17" x14ac:dyDescent="0.25">
      <c r="N1802">
        <v>17.387810000000002</v>
      </c>
      <c r="O1802">
        <v>82.635450000000006</v>
      </c>
      <c r="P1802">
        <v>12.1</v>
      </c>
      <c r="Q1802">
        <v>90.772999999999996</v>
      </c>
    </row>
    <row r="1803" spans="14:17" x14ac:dyDescent="0.25">
      <c r="N1803">
        <v>17.387789999999999</v>
      </c>
      <c r="O1803">
        <v>82.635289999999998</v>
      </c>
      <c r="P1803">
        <v>12.1</v>
      </c>
      <c r="Q1803">
        <v>90.79</v>
      </c>
    </row>
    <row r="1804" spans="14:17" x14ac:dyDescent="0.25">
      <c r="N1804">
        <v>17.38775</v>
      </c>
      <c r="O1804">
        <v>82.635099999999994</v>
      </c>
      <c r="P1804">
        <v>12</v>
      </c>
      <c r="Q1804">
        <v>90.81</v>
      </c>
    </row>
    <row r="1805" spans="14:17" x14ac:dyDescent="0.25">
      <c r="N1805">
        <v>17.387720000000002</v>
      </c>
      <c r="O1805">
        <v>82.634950000000003</v>
      </c>
      <c r="P1805">
        <v>12</v>
      </c>
      <c r="Q1805">
        <v>90.826999999999998</v>
      </c>
    </row>
    <row r="1806" spans="14:17" x14ac:dyDescent="0.25">
      <c r="N1806">
        <v>17.38766</v>
      </c>
      <c r="O1806">
        <v>82.63476</v>
      </c>
      <c r="P1806">
        <v>12.2</v>
      </c>
      <c r="Q1806">
        <v>90.847999999999999</v>
      </c>
    </row>
    <row r="1807" spans="14:17" x14ac:dyDescent="0.25">
      <c r="N1807">
        <v>17.387650000000001</v>
      </c>
      <c r="O1807">
        <v>82.634709999999998</v>
      </c>
      <c r="P1807">
        <v>12.2</v>
      </c>
      <c r="Q1807">
        <v>90.852999999999994</v>
      </c>
    </row>
    <row r="1808" spans="14:17" x14ac:dyDescent="0.25">
      <c r="N1808">
        <v>17.387619999999998</v>
      </c>
      <c r="O1808">
        <v>82.63458</v>
      </c>
      <c r="P1808">
        <v>12.3</v>
      </c>
      <c r="Q1808">
        <v>90.867999999999995</v>
      </c>
    </row>
    <row r="1809" spans="14:17" x14ac:dyDescent="0.25">
      <c r="N1809">
        <v>17.38758</v>
      </c>
      <c r="O1809">
        <v>82.634450000000001</v>
      </c>
      <c r="P1809">
        <v>12.4</v>
      </c>
      <c r="Q1809">
        <v>90.882000000000005</v>
      </c>
    </row>
    <row r="1810" spans="14:17" x14ac:dyDescent="0.25">
      <c r="N1810">
        <v>17.387360000000001</v>
      </c>
      <c r="O1810">
        <v>82.63382</v>
      </c>
      <c r="P1810">
        <v>12.8</v>
      </c>
      <c r="Q1810">
        <v>90.953000000000003</v>
      </c>
    </row>
    <row r="1811" spans="14:17" x14ac:dyDescent="0.25">
      <c r="N1811">
        <v>17.387090000000001</v>
      </c>
      <c r="O1811">
        <v>82.632980000000003</v>
      </c>
      <c r="P1811">
        <v>12</v>
      </c>
      <c r="Q1811">
        <v>91.048000000000002</v>
      </c>
    </row>
    <row r="1812" spans="14:17" x14ac:dyDescent="0.25">
      <c r="N1812">
        <v>17.387060000000002</v>
      </c>
      <c r="O1812">
        <v>82.632869999999997</v>
      </c>
      <c r="P1812">
        <v>12</v>
      </c>
      <c r="Q1812">
        <v>91.06</v>
      </c>
    </row>
    <row r="1813" spans="14:17" x14ac:dyDescent="0.25">
      <c r="N1813">
        <v>17.387039999999999</v>
      </c>
      <c r="O1813">
        <v>82.632779999999997</v>
      </c>
      <c r="P1813">
        <v>12</v>
      </c>
      <c r="Q1813">
        <v>91.07</v>
      </c>
    </row>
    <row r="1814" spans="14:17" x14ac:dyDescent="0.25">
      <c r="N1814">
        <v>17.38701</v>
      </c>
      <c r="O1814">
        <v>82.632639999999995</v>
      </c>
      <c r="P1814">
        <v>12</v>
      </c>
      <c r="Q1814">
        <v>91.084999999999994</v>
      </c>
    </row>
    <row r="1815" spans="14:17" x14ac:dyDescent="0.25">
      <c r="N1815">
        <v>17.387</v>
      </c>
      <c r="O1815">
        <v>82.632589999999993</v>
      </c>
      <c r="P1815">
        <v>12</v>
      </c>
      <c r="Q1815">
        <v>91.09</v>
      </c>
    </row>
    <row r="1816" spans="14:17" x14ac:dyDescent="0.25">
      <c r="N1816">
        <v>17.386970000000002</v>
      </c>
      <c r="O1816">
        <v>82.632459999999995</v>
      </c>
      <c r="P1816">
        <v>12</v>
      </c>
      <c r="Q1816">
        <v>91.103999999999999</v>
      </c>
    </row>
    <row r="1817" spans="14:17" x14ac:dyDescent="0.25">
      <c r="N1817">
        <v>17.386939999999999</v>
      </c>
      <c r="O1817">
        <v>82.632339999999999</v>
      </c>
      <c r="P1817">
        <v>12</v>
      </c>
      <c r="Q1817">
        <v>91.117999999999995</v>
      </c>
    </row>
    <row r="1818" spans="14:17" x14ac:dyDescent="0.25">
      <c r="N1818">
        <v>17.38692</v>
      </c>
      <c r="O1818">
        <v>82.632239999999996</v>
      </c>
      <c r="P1818">
        <v>12</v>
      </c>
      <c r="Q1818">
        <v>91.128</v>
      </c>
    </row>
    <row r="1819" spans="14:17" x14ac:dyDescent="0.25">
      <c r="N1819">
        <v>17.386900000000001</v>
      </c>
      <c r="O1819">
        <v>82.632140000000007</v>
      </c>
      <c r="P1819">
        <v>12.1</v>
      </c>
      <c r="Q1819">
        <v>91.138999999999996</v>
      </c>
    </row>
    <row r="1820" spans="14:17" x14ac:dyDescent="0.25">
      <c r="N1820">
        <v>17.386880000000001</v>
      </c>
      <c r="O1820">
        <v>82.632040000000003</v>
      </c>
      <c r="P1820">
        <v>12.2</v>
      </c>
      <c r="Q1820">
        <v>91.15</v>
      </c>
    </row>
    <row r="1821" spans="14:17" x14ac:dyDescent="0.25">
      <c r="N1821">
        <v>17.386859999999999</v>
      </c>
      <c r="O1821">
        <v>82.63194</v>
      </c>
      <c r="P1821">
        <v>12.3</v>
      </c>
      <c r="Q1821">
        <v>91.161000000000001</v>
      </c>
    </row>
    <row r="1822" spans="14:17" x14ac:dyDescent="0.25">
      <c r="N1822">
        <v>17.386780000000002</v>
      </c>
      <c r="O1822">
        <v>82.631540000000001</v>
      </c>
      <c r="P1822">
        <v>12.6</v>
      </c>
      <c r="Q1822">
        <v>91.203999999999994</v>
      </c>
    </row>
    <row r="1823" spans="14:17" x14ac:dyDescent="0.25">
      <c r="N1823">
        <v>17.38674</v>
      </c>
      <c r="O1823">
        <v>82.631349999999998</v>
      </c>
      <c r="P1823">
        <v>12.4</v>
      </c>
      <c r="Q1823">
        <v>91.224999999999994</v>
      </c>
    </row>
    <row r="1824" spans="14:17" x14ac:dyDescent="0.25">
      <c r="N1824">
        <v>17.386430000000001</v>
      </c>
      <c r="O1824">
        <v>82.629760000000005</v>
      </c>
      <c r="P1824">
        <v>12.8</v>
      </c>
      <c r="Q1824">
        <v>91.397999999999996</v>
      </c>
    </row>
    <row r="1825" spans="14:17" x14ac:dyDescent="0.25">
      <c r="N1825">
        <v>17.386330000000001</v>
      </c>
      <c r="O1825">
        <v>82.629270000000005</v>
      </c>
      <c r="P1825">
        <v>12.3</v>
      </c>
      <c r="Q1825">
        <v>91.450999999999993</v>
      </c>
    </row>
    <row r="1826" spans="14:17" x14ac:dyDescent="0.25">
      <c r="N1826">
        <v>17.38579</v>
      </c>
      <c r="O1826">
        <v>82.626480000000001</v>
      </c>
      <c r="P1826">
        <v>13.5</v>
      </c>
      <c r="Q1826">
        <v>91.753</v>
      </c>
    </row>
    <row r="1827" spans="14:17" x14ac:dyDescent="0.25">
      <c r="N1827">
        <v>17.385649999999998</v>
      </c>
      <c r="O1827">
        <v>82.625749999999996</v>
      </c>
      <c r="P1827">
        <v>13.8</v>
      </c>
      <c r="Q1827">
        <v>91.831999999999994</v>
      </c>
    </row>
    <row r="1828" spans="14:17" x14ac:dyDescent="0.25">
      <c r="N1828">
        <v>17.3855</v>
      </c>
      <c r="O1828">
        <v>82.625029999999995</v>
      </c>
      <c r="P1828">
        <v>12.9</v>
      </c>
      <c r="Q1828">
        <v>91.911000000000001</v>
      </c>
    </row>
    <row r="1829" spans="14:17" x14ac:dyDescent="0.25">
      <c r="N1829">
        <v>17.38522</v>
      </c>
      <c r="O1829">
        <v>82.623630000000006</v>
      </c>
      <c r="P1829">
        <v>12.9</v>
      </c>
      <c r="Q1829">
        <v>92.063000000000002</v>
      </c>
    </row>
    <row r="1830" spans="14:17" x14ac:dyDescent="0.25">
      <c r="N1830">
        <v>17.385200000000001</v>
      </c>
      <c r="O1830">
        <v>82.623500000000007</v>
      </c>
      <c r="P1830">
        <v>12.9</v>
      </c>
      <c r="Q1830">
        <v>92.076999999999998</v>
      </c>
    </row>
    <row r="1831" spans="14:17" x14ac:dyDescent="0.25">
      <c r="N1831">
        <v>17.385179999999998</v>
      </c>
      <c r="O1831">
        <v>82.623369999999994</v>
      </c>
      <c r="P1831">
        <v>13</v>
      </c>
      <c r="Q1831">
        <v>92.09</v>
      </c>
    </row>
    <row r="1832" spans="14:17" x14ac:dyDescent="0.25">
      <c r="N1832">
        <v>17.385169999999999</v>
      </c>
      <c r="O1832">
        <v>82.623260000000002</v>
      </c>
      <c r="P1832">
        <v>13.3</v>
      </c>
      <c r="Q1832">
        <v>92.102000000000004</v>
      </c>
    </row>
    <row r="1833" spans="14:17" x14ac:dyDescent="0.25">
      <c r="N1833">
        <v>17.385159999999999</v>
      </c>
      <c r="O1833">
        <v>82.623159999999999</v>
      </c>
      <c r="P1833">
        <v>13.6</v>
      </c>
      <c r="Q1833">
        <v>92.113</v>
      </c>
    </row>
    <row r="1834" spans="14:17" x14ac:dyDescent="0.25">
      <c r="N1834">
        <v>17.385149999999999</v>
      </c>
      <c r="O1834">
        <v>82.623059999999995</v>
      </c>
      <c r="P1834">
        <v>13.9</v>
      </c>
      <c r="Q1834">
        <v>92.123999999999995</v>
      </c>
    </row>
    <row r="1835" spans="14:17" x14ac:dyDescent="0.25">
      <c r="N1835">
        <v>17.385120000000001</v>
      </c>
      <c r="O1835">
        <v>82.622569999999996</v>
      </c>
      <c r="P1835">
        <v>14.9</v>
      </c>
      <c r="Q1835">
        <v>92.176000000000002</v>
      </c>
    </row>
    <row r="1836" spans="14:17" x14ac:dyDescent="0.25">
      <c r="N1836">
        <v>17.385069999999999</v>
      </c>
      <c r="O1836">
        <v>82.621499999999997</v>
      </c>
      <c r="P1836">
        <v>15</v>
      </c>
      <c r="Q1836">
        <v>92.29</v>
      </c>
    </row>
    <row r="1837" spans="14:17" x14ac:dyDescent="0.25">
      <c r="N1837">
        <v>17.38505</v>
      </c>
      <c r="O1837">
        <v>82.621279999999999</v>
      </c>
      <c r="P1837">
        <v>15</v>
      </c>
      <c r="Q1837">
        <v>92.313000000000002</v>
      </c>
    </row>
    <row r="1838" spans="14:17" x14ac:dyDescent="0.25">
      <c r="N1838">
        <v>17.38503</v>
      </c>
      <c r="O1838">
        <v>82.62106</v>
      </c>
      <c r="P1838">
        <v>14.9</v>
      </c>
      <c r="Q1838">
        <v>92.337000000000003</v>
      </c>
    </row>
    <row r="1839" spans="14:17" x14ac:dyDescent="0.25">
      <c r="N1839">
        <v>17.385000000000002</v>
      </c>
      <c r="O1839">
        <v>82.620829999999998</v>
      </c>
      <c r="P1839">
        <v>14.8</v>
      </c>
      <c r="Q1839">
        <v>92.361000000000004</v>
      </c>
    </row>
    <row r="1840" spans="14:17" x14ac:dyDescent="0.25">
      <c r="N1840">
        <v>17.384979999999999</v>
      </c>
      <c r="O1840">
        <v>82.620599999999996</v>
      </c>
      <c r="P1840">
        <v>14.7</v>
      </c>
      <c r="Q1840">
        <v>92.385999999999996</v>
      </c>
    </row>
    <row r="1841" spans="14:17" x14ac:dyDescent="0.25">
      <c r="N1841">
        <v>17.38496</v>
      </c>
      <c r="O1841">
        <v>82.620450000000005</v>
      </c>
      <c r="P1841">
        <v>14.7</v>
      </c>
      <c r="Q1841">
        <v>92.402000000000001</v>
      </c>
    </row>
    <row r="1842" spans="14:17" x14ac:dyDescent="0.25">
      <c r="N1842">
        <v>17.38494</v>
      </c>
      <c r="O1842">
        <v>82.6203</v>
      </c>
      <c r="P1842">
        <v>14.7</v>
      </c>
      <c r="Q1842">
        <v>92.418000000000006</v>
      </c>
    </row>
    <row r="1843" spans="14:17" x14ac:dyDescent="0.25">
      <c r="N1843">
        <v>17.384920000000001</v>
      </c>
      <c r="O1843">
        <v>82.620149999999995</v>
      </c>
      <c r="P1843">
        <v>14.6</v>
      </c>
      <c r="Q1843">
        <v>92.433999999999997</v>
      </c>
    </row>
    <row r="1844" spans="14:17" x14ac:dyDescent="0.25">
      <c r="N1844">
        <v>17.384899999999998</v>
      </c>
      <c r="O1844">
        <v>82.619990000000001</v>
      </c>
      <c r="P1844">
        <v>14.6</v>
      </c>
      <c r="Q1844">
        <v>92.450999999999993</v>
      </c>
    </row>
    <row r="1845" spans="14:17" x14ac:dyDescent="0.25">
      <c r="N1845">
        <v>17.38486</v>
      </c>
      <c r="O1845">
        <v>82.619810000000001</v>
      </c>
      <c r="P1845">
        <v>14.3</v>
      </c>
      <c r="Q1845">
        <v>92.471000000000004</v>
      </c>
    </row>
    <row r="1846" spans="14:17" x14ac:dyDescent="0.25">
      <c r="N1846">
        <v>17.384830000000001</v>
      </c>
      <c r="O1846">
        <v>82.619619999999998</v>
      </c>
      <c r="P1846">
        <v>14</v>
      </c>
      <c r="Q1846">
        <v>92.491</v>
      </c>
    </row>
    <row r="1847" spans="14:17" x14ac:dyDescent="0.25">
      <c r="N1847">
        <v>17.384799999999998</v>
      </c>
      <c r="O1847">
        <v>82.619439999999997</v>
      </c>
      <c r="P1847">
        <v>13.8</v>
      </c>
      <c r="Q1847">
        <v>92.510999999999996</v>
      </c>
    </row>
    <row r="1848" spans="14:17" x14ac:dyDescent="0.25">
      <c r="N1848">
        <v>17.38476</v>
      </c>
      <c r="O1848">
        <v>82.619259999999997</v>
      </c>
      <c r="P1848">
        <v>13.6</v>
      </c>
      <c r="Q1848">
        <v>92.53</v>
      </c>
    </row>
    <row r="1849" spans="14:17" x14ac:dyDescent="0.25">
      <c r="N1849">
        <v>17.38466</v>
      </c>
      <c r="O1849">
        <v>82.618849999999995</v>
      </c>
      <c r="P1849">
        <v>13.2</v>
      </c>
      <c r="Q1849">
        <v>92.575000000000003</v>
      </c>
    </row>
    <row r="1850" spans="14:17" x14ac:dyDescent="0.25">
      <c r="N1850">
        <v>17.384620000000002</v>
      </c>
      <c r="O1850">
        <v>82.618700000000004</v>
      </c>
      <c r="P1850">
        <v>13</v>
      </c>
      <c r="Q1850">
        <v>92.591999999999999</v>
      </c>
    </row>
    <row r="1851" spans="14:17" x14ac:dyDescent="0.25">
      <c r="N1851">
        <v>17.384589999999999</v>
      </c>
      <c r="O1851">
        <v>82.618549999999999</v>
      </c>
      <c r="P1851">
        <v>12.9</v>
      </c>
      <c r="Q1851">
        <v>92.608000000000004</v>
      </c>
    </row>
    <row r="1852" spans="14:17" x14ac:dyDescent="0.25">
      <c r="N1852">
        <v>17.38456</v>
      </c>
      <c r="O1852">
        <v>82.618449999999996</v>
      </c>
      <c r="P1852">
        <v>12.9</v>
      </c>
      <c r="Q1852">
        <v>92.619</v>
      </c>
    </row>
    <row r="1853" spans="14:17" x14ac:dyDescent="0.25">
      <c r="N1853">
        <v>17.384530000000002</v>
      </c>
      <c r="O1853">
        <v>82.618350000000007</v>
      </c>
      <c r="P1853">
        <v>12.9</v>
      </c>
      <c r="Q1853">
        <v>92.63</v>
      </c>
    </row>
    <row r="1854" spans="14:17" x14ac:dyDescent="0.25">
      <c r="N1854">
        <v>17.384499999999999</v>
      </c>
      <c r="O1854">
        <v>82.618260000000006</v>
      </c>
      <c r="P1854">
        <v>13</v>
      </c>
      <c r="Q1854">
        <v>92.64</v>
      </c>
    </row>
    <row r="1855" spans="14:17" x14ac:dyDescent="0.25">
      <c r="N1855">
        <v>17.38447</v>
      </c>
      <c r="O1855">
        <v>82.618160000000003</v>
      </c>
      <c r="P1855">
        <v>13</v>
      </c>
      <c r="Q1855">
        <v>92.652000000000001</v>
      </c>
    </row>
    <row r="1856" spans="14:17" x14ac:dyDescent="0.25">
      <c r="N1856">
        <v>17.384429999999998</v>
      </c>
      <c r="O1856">
        <v>82.618049999999997</v>
      </c>
      <c r="P1856">
        <v>12.9</v>
      </c>
      <c r="Q1856">
        <v>92.664000000000001</v>
      </c>
    </row>
    <row r="1857" spans="14:17" x14ac:dyDescent="0.25">
      <c r="N1857">
        <v>17.384399999999999</v>
      </c>
      <c r="O1857">
        <v>82.617949999999993</v>
      </c>
      <c r="P1857">
        <v>12.9</v>
      </c>
      <c r="Q1857">
        <v>92.674999999999997</v>
      </c>
    </row>
    <row r="1858" spans="14:17" x14ac:dyDescent="0.25">
      <c r="N1858">
        <v>17.384370000000001</v>
      </c>
      <c r="O1858">
        <v>82.617859999999993</v>
      </c>
      <c r="P1858">
        <v>12.8</v>
      </c>
      <c r="Q1858">
        <v>92.685000000000002</v>
      </c>
    </row>
    <row r="1859" spans="14:17" x14ac:dyDescent="0.25">
      <c r="N1859">
        <v>17.384340000000002</v>
      </c>
      <c r="O1859">
        <v>82.617769999999993</v>
      </c>
      <c r="P1859">
        <v>12.9</v>
      </c>
      <c r="Q1859">
        <v>92.694999999999993</v>
      </c>
    </row>
    <row r="1860" spans="14:17" x14ac:dyDescent="0.25">
      <c r="N1860">
        <v>17.3843</v>
      </c>
      <c r="O1860">
        <v>82.617670000000004</v>
      </c>
      <c r="P1860">
        <v>13</v>
      </c>
      <c r="Q1860">
        <v>92.706999999999994</v>
      </c>
    </row>
    <row r="1861" spans="14:17" x14ac:dyDescent="0.25">
      <c r="N1861">
        <v>17.384270000000001</v>
      </c>
      <c r="O1861">
        <v>82.617570000000001</v>
      </c>
      <c r="P1861">
        <v>13.1</v>
      </c>
      <c r="Q1861">
        <v>92.718000000000004</v>
      </c>
    </row>
    <row r="1862" spans="14:17" x14ac:dyDescent="0.25">
      <c r="N1862">
        <v>17.384239999999998</v>
      </c>
      <c r="O1862">
        <v>82.61748</v>
      </c>
      <c r="P1862">
        <v>13.2</v>
      </c>
      <c r="Q1862">
        <v>92.727999999999994</v>
      </c>
    </row>
    <row r="1863" spans="14:17" x14ac:dyDescent="0.25">
      <c r="N1863">
        <v>17.384209999999999</v>
      </c>
      <c r="O1863">
        <v>82.617379999999997</v>
      </c>
      <c r="P1863">
        <v>13.3</v>
      </c>
      <c r="Q1863">
        <v>92.739000000000004</v>
      </c>
    </row>
    <row r="1864" spans="14:17" x14ac:dyDescent="0.25">
      <c r="N1864">
        <v>17.38402</v>
      </c>
      <c r="O1864">
        <v>82.616919999999993</v>
      </c>
      <c r="P1864">
        <v>12.8</v>
      </c>
      <c r="Q1864">
        <v>92.793000000000006</v>
      </c>
    </row>
    <row r="1865" spans="14:17" x14ac:dyDescent="0.25">
      <c r="N1865">
        <v>17.383929999999999</v>
      </c>
      <c r="O1865">
        <v>82.616699999999994</v>
      </c>
      <c r="P1865">
        <v>12.3</v>
      </c>
      <c r="Q1865">
        <v>92.817999999999998</v>
      </c>
    </row>
    <row r="1866" spans="14:17" x14ac:dyDescent="0.25">
      <c r="N1866">
        <v>17.383379999999999</v>
      </c>
      <c r="O1866">
        <v>82.615359999999995</v>
      </c>
      <c r="P1866">
        <v>12</v>
      </c>
      <c r="Q1866">
        <v>92.972999999999999</v>
      </c>
    </row>
    <row r="1867" spans="14:17" x14ac:dyDescent="0.25">
      <c r="N1867">
        <v>17.382560000000002</v>
      </c>
      <c r="O1867">
        <v>82.613280000000003</v>
      </c>
      <c r="P1867">
        <v>14.6</v>
      </c>
      <c r="Q1867">
        <v>93.212000000000003</v>
      </c>
    </row>
    <row r="1868" spans="14:17" x14ac:dyDescent="0.25">
      <c r="N1868">
        <v>17.382000000000001</v>
      </c>
      <c r="O1868">
        <v>82.611840000000001</v>
      </c>
      <c r="P1868">
        <v>13</v>
      </c>
      <c r="Q1868">
        <v>93.376999999999995</v>
      </c>
    </row>
    <row r="1869" spans="14:17" x14ac:dyDescent="0.25">
      <c r="N1869">
        <v>17.381550000000001</v>
      </c>
      <c r="O1869">
        <v>82.610720000000001</v>
      </c>
      <c r="P1869">
        <v>11.5</v>
      </c>
      <c r="Q1869">
        <v>93.506</v>
      </c>
    </row>
    <row r="1870" spans="14:17" x14ac:dyDescent="0.25">
      <c r="N1870">
        <v>17.381060000000002</v>
      </c>
      <c r="O1870">
        <v>82.609579999999994</v>
      </c>
      <c r="P1870">
        <v>12</v>
      </c>
      <c r="Q1870">
        <v>93.638999999999996</v>
      </c>
    </row>
    <row r="1871" spans="14:17" x14ac:dyDescent="0.25">
      <c r="N1871">
        <v>17.380410000000001</v>
      </c>
      <c r="O1871">
        <v>82.608170000000001</v>
      </c>
      <c r="P1871">
        <v>12.9</v>
      </c>
      <c r="Q1871">
        <v>93.805999999999997</v>
      </c>
    </row>
    <row r="1872" spans="14:17" x14ac:dyDescent="0.25">
      <c r="N1872">
        <v>17.379069999999999</v>
      </c>
      <c r="O1872">
        <v>82.605329999999995</v>
      </c>
      <c r="P1872">
        <v>13</v>
      </c>
      <c r="Q1872">
        <v>94.141999999999996</v>
      </c>
    </row>
    <row r="1873" spans="14:17" x14ac:dyDescent="0.25">
      <c r="N1873">
        <v>17.378869999999999</v>
      </c>
      <c r="O1873">
        <v>82.604920000000007</v>
      </c>
      <c r="P1873">
        <v>13.2</v>
      </c>
      <c r="Q1873">
        <v>94.191000000000003</v>
      </c>
    </row>
    <row r="1874" spans="14:17" x14ac:dyDescent="0.25">
      <c r="N1874">
        <v>17.378250000000001</v>
      </c>
      <c r="O1874">
        <v>82.603579999999994</v>
      </c>
      <c r="P1874">
        <v>16.399999999999999</v>
      </c>
      <c r="Q1874">
        <v>94.349000000000004</v>
      </c>
    </row>
    <row r="1875" spans="14:17" x14ac:dyDescent="0.25">
      <c r="N1875">
        <v>17.378019999999999</v>
      </c>
      <c r="O1875">
        <v>82.603110000000001</v>
      </c>
      <c r="P1875">
        <v>17</v>
      </c>
      <c r="Q1875">
        <v>94.405000000000001</v>
      </c>
    </row>
    <row r="1876" spans="14:17" x14ac:dyDescent="0.25">
      <c r="N1876">
        <v>17.37781</v>
      </c>
      <c r="O1876">
        <v>82.602630000000005</v>
      </c>
      <c r="P1876">
        <v>17</v>
      </c>
      <c r="Q1876">
        <v>94.462000000000003</v>
      </c>
    </row>
    <row r="1877" spans="14:17" x14ac:dyDescent="0.25">
      <c r="N1877">
        <v>17.377109999999998</v>
      </c>
      <c r="O1877">
        <v>82.601159999999993</v>
      </c>
      <c r="P1877">
        <v>16.3</v>
      </c>
      <c r="Q1877">
        <v>94.635999999999996</v>
      </c>
    </row>
    <row r="1878" spans="14:17" x14ac:dyDescent="0.25">
      <c r="N1878">
        <v>17.376850000000001</v>
      </c>
      <c r="O1878">
        <v>82.6006</v>
      </c>
      <c r="P1878">
        <v>17</v>
      </c>
      <c r="Q1878">
        <v>94.701999999999998</v>
      </c>
    </row>
    <row r="1879" spans="14:17" x14ac:dyDescent="0.25">
      <c r="N1879">
        <v>17.376799999999999</v>
      </c>
      <c r="O1879">
        <v>82.600449999999995</v>
      </c>
      <c r="P1879">
        <v>17.100000000000001</v>
      </c>
      <c r="Q1879">
        <v>94.718999999999994</v>
      </c>
    </row>
    <row r="1880" spans="14:17" x14ac:dyDescent="0.25">
      <c r="N1880">
        <v>17.376750000000001</v>
      </c>
      <c r="O1880">
        <v>82.600300000000004</v>
      </c>
      <c r="P1880">
        <v>17.2</v>
      </c>
      <c r="Q1880">
        <v>94.736000000000004</v>
      </c>
    </row>
    <row r="1881" spans="14:17" x14ac:dyDescent="0.25">
      <c r="N1881">
        <v>17.3767</v>
      </c>
      <c r="O1881">
        <v>82.600149999999999</v>
      </c>
      <c r="P1881">
        <v>17.2</v>
      </c>
      <c r="Q1881">
        <v>94.753</v>
      </c>
    </row>
    <row r="1882" spans="14:17" x14ac:dyDescent="0.25">
      <c r="N1882">
        <v>17.376650000000001</v>
      </c>
      <c r="O1882">
        <v>82.6</v>
      </c>
      <c r="P1882">
        <v>17.2</v>
      </c>
      <c r="Q1882">
        <v>94.77</v>
      </c>
    </row>
    <row r="1883" spans="14:17" x14ac:dyDescent="0.25">
      <c r="N1883">
        <v>17.376619999999999</v>
      </c>
      <c r="O1883">
        <v>82.599900000000005</v>
      </c>
      <c r="P1883">
        <v>17.399999999999999</v>
      </c>
      <c r="Q1883">
        <v>94.781000000000006</v>
      </c>
    </row>
    <row r="1884" spans="14:17" x14ac:dyDescent="0.25">
      <c r="N1884">
        <v>17.3766</v>
      </c>
      <c r="O1884">
        <v>82.599810000000005</v>
      </c>
      <c r="P1884">
        <v>17.600000000000001</v>
      </c>
      <c r="Q1884">
        <v>94.790999999999997</v>
      </c>
    </row>
    <row r="1885" spans="14:17" x14ac:dyDescent="0.25">
      <c r="N1885">
        <v>17.376539999999999</v>
      </c>
      <c r="O1885">
        <v>82.599559999999997</v>
      </c>
      <c r="P1885">
        <v>18.2</v>
      </c>
      <c r="Q1885">
        <v>94.817999999999998</v>
      </c>
    </row>
    <row r="1886" spans="14:17" x14ac:dyDescent="0.25">
      <c r="N1886">
        <v>17.376480000000001</v>
      </c>
      <c r="O1886">
        <v>82.599289999999996</v>
      </c>
      <c r="P1886">
        <v>18.7</v>
      </c>
      <c r="Q1886">
        <v>94.847999999999999</v>
      </c>
    </row>
    <row r="1887" spans="14:17" x14ac:dyDescent="0.25">
      <c r="N1887">
        <v>17.376439999999999</v>
      </c>
      <c r="O1887">
        <v>82.599069999999998</v>
      </c>
      <c r="P1887">
        <v>18.7</v>
      </c>
      <c r="Q1887">
        <v>94.870999999999995</v>
      </c>
    </row>
    <row r="1888" spans="14:17" x14ac:dyDescent="0.25">
      <c r="N1888">
        <v>17.376390000000001</v>
      </c>
      <c r="O1888">
        <v>82.598780000000005</v>
      </c>
      <c r="P1888">
        <v>18.600000000000001</v>
      </c>
      <c r="Q1888">
        <v>94.903000000000006</v>
      </c>
    </row>
    <row r="1889" spans="14:17" x14ac:dyDescent="0.25">
      <c r="N1889">
        <v>17.376329999999999</v>
      </c>
      <c r="O1889">
        <v>82.598420000000004</v>
      </c>
      <c r="P1889">
        <v>18.3</v>
      </c>
      <c r="Q1889">
        <v>94.941000000000003</v>
      </c>
    </row>
    <row r="1890" spans="14:17" x14ac:dyDescent="0.25">
      <c r="N1890">
        <v>17.376290000000001</v>
      </c>
      <c r="O1890">
        <v>82.598070000000007</v>
      </c>
      <c r="P1890">
        <v>18.100000000000001</v>
      </c>
      <c r="Q1890">
        <v>94.978999999999999</v>
      </c>
    </row>
    <row r="1891" spans="14:17" x14ac:dyDescent="0.25">
      <c r="N1891">
        <v>17.376239999999999</v>
      </c>
      <c r="O1891">
        <v>82.597350000000006</v>
      </c>
      <c r="P1891">
        <v>17.100000000000001</v>
      </c>
      <c r="Q1891">
        <v>95.055999999999997</v>
      </c>
    </row>
    <row r="1892" spans="14:17" x14ac:dyDescent="0.25">
      <c r="N1892">
        <v>17.37623</v>
      </c>
      <c r="O1892">
        <v>82.597210000000004</v>
      </c>
      <c r="P1892">
        <v>17</v>
      </c>
      <c r="Q1892">
        <v>95.07</v>
      </c>
    </row>
    <row r="1893" spans="14:17" x14ac:dyDescent="0.25">
      <c r="N1893">
        <v>17.37621</v>
      </c>
      <c r="O1893">
        <v>82.597070000000002</v>
      </c>
      <c r="P1893">
        <v>17</v>
      </c>
      <c r="Q1893">
        <v>95.085999999999999</v>
      </c>
    </row>
    <row r="1894" spans="14:17" x14ac:dyDescent="0.25">
      <c r="N1894">
        <v>17.376200000000001</v>
      </c>
      <c r="O1894">
        <v>82.596919999999997</v>
      </c>
      <c r="P1894">
        <v>17</v>
      </c>
      <c r="Q1894">
        <v>95.102000000000004</v>
      </c>
    </row>
    <row r="1895" spans="14:17" x14ac:dyDescent="0.25">
      <c r="N1895">
        <v>17.376180000000002</v>
      </c>
      <c r="O1895">
        <v>82.596760000000003</v>
      </c>
      <c r="P1895">
        <v>17</v>
      </c>
      <c r="Q1895">
        <v>95.119</v>
      </c>
    </row>
    <row r="1896" spans="14:17" x14ac:dyDescent="0.25">
      <c r="N1896">
        <v>17.376149999999999</v>
      </c>
      <c r="O1896">
        <v>82.596609999999998</v>
      </c>
      <c r="P1896">
        <v>17</v>
      </c>
      <c r="Q1896">
        <v>95.135000000000005</v>
      </c>
    </row>
    <row r="1897" spans="14:17" x14ac:dyDescent="0.25">
      <c r="N1897">
        <v>17.37613</v>
      </c>
      <c r="O1897">
        <v>82.596459999999993</v>
      </c>
      <c r="P1897">
        <v>17.600000000000001</v>
      </c>
      <c r="Q1897">
        <v>95.150999999999996</v>
      </c>
    </row>
    <row r="1898" spans="14:17" x14ac:dyDescent="0.25">
      <c r="N1898">
        <v>17.376100000000001</v>
      </c>
      <c r="O1898">
        <v>82.596329999999995</v>
      </c>
      <c r="P1898">
        <v>18.100000000000001</v>
      </c>
      <c r="Q1898">
        <v>95.165000000000006</v>
      </c>
    </row>
    <row r="1899" spans="14:17" x14ac:dyDescent="0.25">
      <c r="N1899">
        <v>17.376069999999999</v>
      </c>
      <c r="O1899">
        <v>82.596170000000001</v>
      </c>
      <c r="P1899">
        <v>18.8</v>
      </c>
      <c r="Q1899">
        <v>95.183000000000007</v>
      </c>
    </row>
    <row r="1900" spans="14:17" x14ac:dyDescent="0.25">
      <c r="N1900">
        <v>17.376049999999999</v>
      </c>
      <c r="O1900">
        <v>82.596059999999994</v>
      </c>
      <c r="P1900">
        <v>19.3</v>
      </c>
      <c r="Q1900">
        <v>95.194000000000003</v>
      </c>
    </row>
    <row r="1901" spans="14:17" x14ac:dyDescent="0.25">
      <c r="N1901">
        <v>17.37602</v>
      </c>
      <c r="O1901">
        <v>82.595950000000002</v>
      </c>
      <c r="P1901">
        <v>19.8</v>
      </c>
      <c r="Q1901">
        <v>95.206999999999994</v>
      </c>
    </row>
    <row r="1902" spans="14:17" x14ac:dyDescent="0.25">
      <c r="N1902">
        <v>17.375990000000002</v>
      </c>
      <c r="O1902">
        <v>82.595870000000005</v>
      </c>
      <c r="P1902">
        <v>20.100000000000001</v>
      </c>
      <c r="Q1902">
        <v>95.215999999999994</v>
      </c>
    </row>
    <row r="1903" spans="14:17" x14ac:dyDescent="0.25">
      <c r="N1903">
        <v>17.375959999999999</v>
      </c>
      <c r="O1903">
        <v>82.595789999999994</v>
      </c>
      <c r="P1903">
        <v>20.399999999999999</v>
      </c>
      <c r="Q1903">
        <v>95.224999999999994</v>
      </c>
    </row>
    <row r="1904" spans="14:17" x14ac:dyDescent="0.25">
      <c r="N1904">
        <v>17.375900000000001</v>
      </c>
      <c r="O1904">
        <v>82.595609999999994</v>
      </c>
      <c r="P1904">
        <v>21.1</v>
      </c>
      <c r="Q1904">
        <v>95.245000000000005</v>
      </c>
    </row>
    <row r="1905" spans="14:17" x14ac:dyDescent="0.25">
      <c r="N1905">
        <v>17.37576</v>
      </c>
      <c r="O1905">
        <v>82.595219999999998</v>
      </c>
      <c r="P1905">
        <v>22.7</v>
      </c>
      <c r="Q1905">
        <v>95.289000000000001</v>
      </c>
    </row>
    <row r="1906" spans="14:17" x14ac:dyDescent="0.25">
      <c r="N1906">
        <v>17.37547</v>
      </c>
      <c r="O1906">
        <v>82.594340000000003</v>
      </c>
      <c r="P1906">
        <v>22.6</v>
      </c>
      <c r="Q1906">
        <v>95.388000000000005</v>
      </c>
    </row>
    <row r="1907" spans="14:17" x14ac:dyDescent="0.25">
      <c r="N1907">
        <v>17.375430000000001</v>
      </c>
      <c r="O1907">
        <v>82.594220000000007</v>
      </c>
      <c r="P1907">
        <v>22.4</v>
      </c>
      <c r="Q1907">
        <v>95.402000000000001</v>
      </c>
    </row>
    <row r="1908" spans="14:17" x14ac:dyDescent="0.25">
      <c r="N1908">
        <v>17.375309999999999</v>
      </c>
      <c r="O1908">
        <v>82.593819999999994</v>
      </c>
      <c r="P1908">
        <v>22</v>
      </c>
      <c r="Q1908">
        <v>95.445999999999998</v>
      </c>
    </row>
    <row r="1909" spans="14:17" x14ac:dyDescent="0.25">
      <c r="N1909">
        <v>17.375160000000001</v>
      </c>
      <c r="O1909">
        <v>82.593329999999995</v>
      </c>
      <c r="P1909">
        <v>21.3</v>
      </c>
      <c r="Q1909">
        <v>95.501000000000005</v>
      </c>
    </row>
    <row r="1910" spans="14:17" x14ac:dyDescent="0.25">
      <c r="N1910">
        <v>17.375019999999999</v>
      </c>
      <c r="O1910">
        <v>82.592830000000006</v>
      </c>
      <c r="P1910">
        <v>21.8</v>
      </c>
      <c r="Q1910">
        <v>95.555999999999997</v>
      </c>
    </row>
    <row r="1911" spans="14:17" x14ac:dyDescent="0.25">
      <c r="N1911">
        <v>17.375</v>
      </c>
      <c r="O1911">
        <v>82.592770000000002</v>
      </c>
      <c r="P1911">
        <v>22</v>
      </c>
      <c r="Q1911">
        <v>95.563000000000002</v>
      </c>
    </row>
    <row r="1912" spans="14:17" x14ac:dyDescent="0.25">
      <c r="N1912">
        <v>17.374739999999999</v>
      </c>
      <c r="O1912">
        <v>82.591949999999997</v>
      </c>
      <c r="P1912">
        <v>23.4</v>
      </c>
      <c r="Q1912">
        <v>95.655000000000001</v>
      </c>
    </row>
    <row r="1913" spans="14:17" x14ac:dyDescent="0.25">
      <c r="N1913">
        <v>17.374500000000001</v>
      </c>
      <c r="O1913">
        <v>82.59111</v>
      </c>
      <c r="P1913">
        <v>22.9</v>
      </c>
      <c r="Q1913">
        <v>95.748000000000005</v>
      </c>
    </row>
    <row r="1914" spans="14:17" x14ac:dyDescent="0.25">
      <c r="N1914">
        <v>17.374320000000001</v>
      </c>
      <c r="O1914">
        <v>82.590360000000004</v>
      </c>
      <c r="P1914">
        <v>22.2</v>
      </c>
      <c r="Q1914">
        <v>95.83</v>
      </c>
    </row>
    <row r="1915" spans="14:17" x14ac:dyDescent="0.25">
      <c r="N1915">
        <v>17.37396</v>
      </c>
      <c r="O1915">
        <v>82.588890000000006</v>
      </c>
      <c r="P1915">
        <v>21</v>
      </c>
      <c r="Q1915">
        <v>95.991</v>
      </c>
    </row>
    <row r="1916" spans="14:17" x14ac:dyDescent="0.25">
      <c r="N1916">
        <v>17.373899999999999</v>
      </c>
      <c r="O1916">
        <v>82.58869</v>
      </c>
      <c r="P1916">
        <v>19.899999999999999</v>
      </c>
      <c r="Q1916">
        <v>96.013999999999996</v>
      </c>
    </row>
    <row r="1917" spans="14:17" x14ac:dyDescent="0.25">
      <c r="N1917">
        <v>17.37359</v>
      </c>
      <c r="O1917">
        <v>82.587580000000003</v>
      </c>
      <c r="P1917">
        <v>17.5</v>
      </c>
      <c r="Q1917">
        <v>96.137</v>
      </c>
    </row>
    <row r="1918" spans="14:17" x14ac:dyDescent="0.25">
      <c r="N1918">
        <v>17.37321</v>
      </c>
      <c r="O1918">
        <v>82.58623</v>
      </c>
      <c r="P1918">
        <v>19.7</v>
      </c>
      <c r="Q1918">
        <v>96.286000000000001</v>
      </c>
    </row>
    <row r="1919" spans="14:17" x14ac:dyDescent="0.25">
      <c r="N1919">
        <v>17.37302</v>
      </c>
      <c r="O1919">
        <v>82.585530000000006</v>
      </c>
      <c r="P1919">
        <v>19.899999999999999</v>
      </c>
      <c r="Q1919">
        <v>96.363</v>
      </c>
    </row>
    <row r="1920" spans="14:17" x14ac:dyDescent="0.25">
      <c r="N1920">
        <v>17.372869999999999</v>
      </c>
      <c r="O1920">
        <v>82.585009999999997</v>
      </c>
      <c r="P1920">
        <v>21.7</v>
      </c>
      <c r="Q1920">
        <v>96.421000000000006</v>
      </c>
    </row>
    <row r="1921" spans="14:17" x14ac:dyDescent="0.25">
      <c r="N1921">
        <v>17.37256</v>
      </c>
      <c r="O1921">
        <v>82.583939999999998</v>
      </c>
      <c r="P1921">
        <v>19.899999999999999</v>
      </c>
      <c r="Q1921">
        <v>96.54</v>
      </c>
    </row>
    <row r="1922" spans="14:17" x14ac:dyDescent="0.25">
      <c r="N1922">
        <v>17.37228</v>
      </c>
      <c r="O1922">
        <v>82.582830000000001</v>
      </c>
      <c r="P1922">
        <v>18.899999999999999</v>
      </c>
      <c r="Q1922">
        <v>96.662000000000006</v>
      </c>
    </row>
    <row r="1923" spans="14:17" x14ac:dyDescent="0.25">
      <c r="N1923">
        <v>17.372240000000001</v>
      </c>
      <c r="O1923">
        <v>82.582710000000006</v>
      </c>
      <c r="P1923">
        <v>18.8</v>
      </c>
      <c r="Q1923">
        <v>96.674999999999997</v>
      </c>
    </row>
    <row r="1924" spans="14:17" x14ac:dyDescent="0.25">
      <c r="N1924">
        <v>17.372209999999999</v>
      </c>
      <c r="O1924">
        <v>82.582579999999993</v>
      </c>
      <c r="P1924">
        <v>18.8</v>
      </c>
      <c r="Q1924">
        <v>96.69</v>
      </c>
    </row>
    <row r="1925" spans="14:17" x14ac:dyDescent="0.25">
      <c r="N1925">
        <v>17.372029999999999</v>
      </c>
      <c r="O1925">
        <v>82.581760000000003</v>
      </c>
      <c r="P1925">
        <v>19.399999999999999</v>
      </c>
      <c r="Q1925">
        <v>96.778999999999996</v>
      </c>
    </row>
    <row r="1926" spans="14:17" x14ac:dyDescent="0.25">
      <c r="N1926">
        <v>17.371860000000002</v>
      </c>
      <c r="O1926">
        <v>82.580740000000006</v>
      </c>
      <c r="P1926">
        <v>20.5</v>
      </c>
      <c r="Q1926">
        <v>96.888999999999996</v>
      </c>
    </row>
    <row r="1927" spans="14:17" x14ac:dyDescent="0.25">
      <c r="N1927">
        <v>17.371770000000001</v>
      </c>
      <c r="O1927">
        <v>82.580240000000003</v>
      </c>
      <c r="P1927">
        <v>22.8</v>
      </c>
      <c r="Q1927">
        <v>96.942999999999998</v>
      </c>
    </row>
    <row r="1928" spans="14:17" x14ac:dyDescent="0.25">
      <c r="N1928">
        <v>17.371680000000001</v>
      </c>
      <c r="O1928">
        <v>82.57978</v>
      </c>
      <c r="P1928">
        <v>22.9</v>
      </c>
      <c r="Q1928">
        <v>96.992999999999995</v>
      </c>
    </row>
    <row r="1929" spans="14:17" x14ac:dyDescent="0.25">
      <c r="N1929">
        <v>17.37162</v>
      </c>
      <c r="O1929">
        <v>82.579509999999999</v>
      </c>
      <c r="P1929">
        <v>22.5</v>
      </c>
      <c r="Q1929">
        <v>97.022000000000006</v>
      </c>
    </row>
    <row r="1930" spans="14:17" x14ac:dyDescent="0.25">
      <c r="N1930">
        <v>17.37154</v>
      </c>
      <c r="O1930">
        <v>82.579149999999998</v>
      </c>
      <c r="P1930">
        <v>22.3</v>
      </c>
      <c r="Q1930">
        <v>97.061999999999998</v>
      </c>
    </row>
    <row r="1931" spans="14:17" x14ac:dyDescent="0.25">
      <c r="N1931">
        <v>17.371420000000001</v>
      </c>
      <c r="O1931">
        <v>82.578670000000002</v>
      </c>
      <c r="P1931">
        <v>22</v>
      </c>
      <c r="Q1931">
        <v>97.114000000000004</v>
      </c>
    </row>
    <row r="1932" spans="14:17" x14ac:dyDescent="0.25">
      <c r="N1932">
        <v>17.37134</v>
      </c>
      <c r="O1932">
        <v>82.578370000000007</v>
      </c>
      <c r="P1932">
        <v>21.9</v>
      </c>
      <c r="Q1932">
        <v>97.147999999999996</v>
      </c>
    </row>
    <row r="1933" spans="14:17" x14ac:dyDescent="0.25">
      <c r="N1933">
        <v>17.37125</v>
      </c>
      <c r="O1933">
        <v>82.578059999999994</v>
      </c>
      <c r="P1933">
        <v>22</v>
      </c>
      <c r="Q1933">
        <v>97.182000000000002</v>
      </c>
    </row>
    <row r="1934" spans="14:17" x14ac:dyDescent="0.25">
      <c r="N1934">
        <v>17.37096</v>
      </c>
      <c r="O1934">
        <v>82.577100000000002</v>
      </c>
      <c r="P1934">
        <v>22.9</v>
      </c>
      <c r="Q1934">
        <v>97.289000000000001</v>
      </c>
    </row>
    <row r="1935" spans="14:17" x14ac:dyDescent="0.25">
      <c r="N1935">
        <v>17.370640000000002</v>
      </c>
      <c r="O1935">
        <v>82.576059999999998</v>
      </c>
      <c r="P1935">
        <v>22.5</v>
      </c>
      <c r="Q1935">
        <v>97.405000000000001</v>
      </c>
    </row>
    <row r="1936" spans="14:17" x14ac:dyDescent="0.25">
      <c r="N1936">
        <v>17.370190000000001</v>
      </c>
      <c r="O1936">
        <v>82.574569999999994</v>
      </c>
      <c r="P1936">
        <v>21</v>
      </c>
      <c r="Q1936">
        <v>97.570999999999998</v>
      </c>
    </row>
    <row r="1937" spans="14:17" x14ac:dyDescent="0.25">
      <c r="N1937">
        <v>17.370159999999998</v>
      </c>
      <c r="O1937">
        <v>82.574470000000005</v>
      </c>
      <c r="P1937">
        <v>21.1</v>
      </c>
      <c r="Q1937">
        <v>97.581999999999994</v>
      </c>
    </row>
    <row r="1938" spans="14:17" x14ac:dyDescent="0.25">
      <c r="N1938">
        <v>17.37012</v>
      </c>
      <c r="O1938">
        <v>82.574370000000002</v>
      </c>
      <c r="P1938">
        <v>21.1</v>
      </c>
      <c r="Q1938">
        <v>97.593999999999994</v>
      </c>
    </row>
    <row r="1939" spans="14:17" x14ac:dyDescent="0.25">
      <c r="N1939">
        <v>17.370090000000001</v>
      </c>
      <c r="O1939">
        <v>82.574269999999999</v>
      </c>
      <c r="P1939">
        <v>21</v>
      </c>
      <c r="Q1939">
        <v>97.605000000000004</v>
      </c>
    </row>
    <row r="1940" spans="14:17" x14ac:dyDescent="0.25">
      <c r="N1940">
        <v>17.370049999999999</v>
      </c>
      <c r="O1940">
        <v>82.574169999999995</v>
      </c>
      <c r="P1940">
        <v>21</v>
      </c>
      <c r="Q1940">
        <v>97.616</v>
      </c>
    </row>
    <row r="1941" spans="14:17" x14ac:dyDescent="0.25">
      <c r="N1941">
        <v>17.36983</v>
      </c>
      <c r="O1941">
        <v>82.573580000000007</v>
      </c>
      <c r="P1941">
        <v>22.2</v>
      </c>
      <c r="Q1941">
        <v>97.683999999999997</v>
      </c>
    </row>
    <row r="1942" spans="14:17" x14ac:dyDescent="0.25">
      <c r="N1942">
        <v>17.369689999999999</v>
      </c>
      <c r="O1942">
        <v>82.573210000000003</v>
      </c>
      <c r="P1942">
        <v>23</v>
      </c>
      <c r="Q1942">
        <v>97.725999999999999</v>
      </c>
    </row>
    <row r="1943" spans="14:17" x14ac:dyDescent="0.25">
      <c r="N1943">
        <v>17.369540000000001</v>
      </c>
      <c r="O1943">
        <v>82.572860000000006</v>
      </c>
      <c r="P1943">
        <v>22.6</v>
      </c>
      <c r="Q1943">
        <v>97.766999999999996</v>
      </c>
    </row>
    <row r="1944" spans="14:17" x14ac:dyDescent="0.25">
      <c r="N1944">
        <v>17.369489999999999</v>
      </c>
      <c r="O1944">
        <v>82.572739999999996</v>
      </c>
      <c r="P1944">
        <v>22.4</v>
      </c>
      <c r="Q1944">
        <v>97.781000000000006</v>
      </c>
    </row>
    <row r="1945" spans="14:17" x14ac:dyDescent="0.25">
      <c r="N1945">
        <v>17.36936</v>
      </c>
      <c r="O1945">
        <v>82.572469999999996</v>
      </c>
      <c r="P1945">
        <v>21.9</v>
      </c>
      <c r="Q1945">
        <v>97.813000000000002</v>
      </c>
    </row>
    <row r="1946" spans="14:17" x14ac:dyDescent="0.25">
      <c r="N1946">
        <v>17.369340000000001</v>
      </c>
      <c r="O1946">
        <v>82.572429999999997</v>
      </c>
      <c r="P1946">
        <v>21.8</v>
      </c>
      <c r="Q1946">
        <v>97.817999999999998</v>
      </c>
    </row>
    <row r="1947" spans="14:17" x14ac:dyDescent="0.25">
      <c r="N1947">
        <v>17.369060000000001</v>
      </c>
      <c r="O1947">
        <v>82.571770000000001</v>
      </c>
      <c r="P1947">
        <v>21.7</v>
      </c>
      <c r="Q1947">
        <v>97.894000000000005</v>
      </c>
    </row>
    <row r="1948" spans="14:17" x14ac:dyDescent="0.25">
      <c r="N1948">
        <v>17.369009999999999</v>
      </c>
      <c r="O1948">
        <v>82.571640000000002</v>
      </c>
      <c r="P1948">
        <v>22</v>
      </c>
      <c r="Q1948">
        <v>97.909000000000006</v>
      </c>
    </row>
    <row r="1949" spans="14:17" x14ac:dyDescent="0.25">
      <c r="N1949">
        <v>17.368179999999999</v>
      </c>
      <c r="O1949">
        <v>82.569659999999999</v>
      </c>
      <c r="P1949">
        <v>23.8</v>
      </c>
      <c r="Q1949">
        <v>98.138999999999996</v>
      </c>
    </row>
    <row r="1950" spans="14:17" x14ac:dyDescent="0.25">
      <c r="N1950">
        <v>17.36816</v>
      </c>
      <c r="O1950">
        <v>82.569599999999994</v>
      </c>
      <c r="P1950">
        <v>23.7</v>
      </c>
      <c r="Q1950">
        <v>98.146000000000001</v>
      </c>
    </row>
    <row r="1951" spans="14:17" x14ac:dyDescent="0.25">
      <c r="N1951">
        <v>17.367809999999999</v>
      </c>
      <c r="O1951">
        <v>82.568759999999997</v>
      </c>
      <c r="P1951">
        <v>22.5</v>
      </c>
      <c r="Q1951">
        <v>98.242999999999995</v>
      </c>
    </row>
    <row r="1952" spans="14:17" x14ac:dyDescent="0.25">
      <c r="N1952">
        <v>17.367629999999998</v>
      </c>
      <c r="O1952">
        <v>82.568460000000002</v>
      </c>
      <c r="P1952">
        <v>22.6</v>
      </c>
      <c r="Q1952">
        <v>98.281000000000006</v>
      </c>
    </row>
    <row r="1953" spans="14:17" x14ac:dyDescent="0.25">
      <c r="N1953">
        <v>17.36693</v>
      </c>
      <c r="O1953">
        <v>82.566749999999999</v>
      </c>
      <c r="P1953">
        <v>22.4</v>
      </c>
      <c r="Q1953">
        <v>98.477999999999994</v>
      </c>
    </row>
    <row r="1954" spans="14:17" x14ac:dyDescent="0.25">
      <c r="N1954">
        <v>17.366759999999999</v>
      </c>
      <c r="O1954">
        <v>82.566320000000005</v>
      </c>
      <c r="P1954">
        <v>22.7</v>
      </c>
      <c r="Q1954">
        <v>98.528000000000006</v>
      </c>
    </row>
    <row r="1955" spans="14:17" x14ac:dyDescent="0.25">
      <c r="N1955">
        <v>17.366710000000001</v>
      </c>
      <c r="O1955">
        <v>82.566199999999995</v>
      </c>
      <c r="P1955">
        <v>23</v>
      </c>
      <c r="Q1955">
        <v>98.542000000000002</v>
      </c>
    </row>
    <row r="1956" spans="14:17" x14ac:dyDescent="0.25">
      <c r="N1956">
        <v>17.36665</v>
      </c>
      <c r="O1956">
        <v>82.566029999999998</v>
      </c>
      <c r="P1956">
        <v>23.5</v>
      </c>
      <c r="Q1956">
        <v>98.561000000000007</v>
      </c>
    </row>
    <row r="1957" spans="14:17" x14ac:dyDescent="0.25">
      <c r="N1957">
        <v>17.366599999999998</v>
      </c>
      <c r="O1957">
        <v>82.565860000000001</v>
      </c>
      <c r="P1957">
        <v>23.6</v>
      </c>
      <c r="Q1957">
        <v>98.58</v>
      </c>
    </row>
    <row r="1958" spans="14:17" x14ac:dyDescent="0.25">
      <c r="N1958">
        <v>17.36656</v>
      </c>
      <c r="O1958">
        <v>82.565629999999999</v>
      </c>
      <c r="P1958">
        <v>24</v>
      </c>
      <c r="Q1958">
        <v>98.605000000000004</v>
      </c>
    </row>
    <row r="1959" spans="14:17" x14ac:dyDescent="0.25">
      <c r="N1959">
        <v>17.366489999999999</v>
      </c>
      <c r="O1959">
        <v>82.565200000000004</v>
      </c>
      <c r="P1959">
        <v>25.6</v>
      </c>
      <c r="Q1959">
        <v>98.650999999999996</v>
      </c>
    </row>
    <row r="1960" spans="14:17" x14ac:dyDescent="0.25">
      <c r="N1960">
        <v>17.366479999999999</v>
      </c>
      <c r="O1960">
        <v>82.565020000000004</v>
      </c>
      <c r="P1960">
        <v>26.2</v>
      </c>
      <c r="Q1960">
        <v>98.67</v>
      </c>
    </row>
    <row r="1961" spans="14:17" x14ac:dyDescent="0.25">
      <c r="N1961">
        <v>17.366479999999999</v>
      </c>
      <c r="O1961">
        <v>82.564800000000005</v>
      </c>
      <c r="P1961">
        <v>26.1</v>
      </c>
      <c r="Q1961">
        <v>98.694000000000003</v>
      </c>
    </row>
    <row r="1962" spans="14:17" x14ac:dyDescent="0.25">
      <c r="N1962">
        <v>17.366430000000001</v>
      </c>
      <c r="O1962">
        <v>82.563869999999994</v>
      </c>
      <c r="P1962">
        <v>25</v>
      </c>
      <c r="Q1962">
        <v>98.793000000000006</v>
      </c>
    </row>
    <row r="1963" spans="14:17" x14ac:dyDescent="0.25">
      <c r="N1963">
        <v>17.366440000000001</v>
      </c>
      <c r="O1963">
        <v>82.563490000000002</v>
      </c>
      <c r="P1963">
        <v>24.4</v>
      </c>
      <c r="Q1963">
        <v>98.832999999999998</v>
      </c>
    </row>
    <row r="1964" spans="14:17" x14ac:dyDescent="0.25">
      <c r="N1964">
        <v>17.36645</v>
      </c>
      <c r="O1964">
        <v>82.563119999999998</v>
      </c>
      <c r="P1964">
        <v>23.4</v>
      </c>
      <c r="Q1964">
        <v>98.872</v>
      </c>
    </row>
    <row r="1965" spans="14:17" x14ac:dyDescent="0.25">
      <c r="N1965">
        <v>17.366510000000002</v>
      </c>
      <c r="O1965">
        <v>82.562359999999998</v>
      </c>
      <c r="P1965">
        <v>22.8</v>
      </c>
      <c r="Q1965">
        <v>98.953000000000003</v>
      </c>
    </row>
    <row r="1966" spans="14:17" x14ac:dyDescent="0.25">
      <c r="N1966">
        <v>17.366569999999999</v>
      </c>
      <c r="O1966">
        <v>82.56174</v>
      </c>
      <c r="P1966">
        <v>23.6</v>
      </c>
      <c r="Q1966">
        <v>99.02</v>
      </c>
    </row>
    <row r="1967" spans="14:17" x14ac:dyDescent="0.25">
      <c r="N1967">
        <v>17.366579999999999</v>
      </c>
      <c r="O1967">
        <v>82.561589999999995</v>
      </c>
      <c r="P1967">
        <v>23.8</v>
      </c>
      <c r="Q1967">
        <v>99.036000000000001</v>
      </c>
    </row>
    <row r="1968" spans="14:17" x14ac:dyDescent="0.25">
      <c r="N1968">
        <v>17.366599999999998</v>
      </c>
      <c r="O1968">
        <v>82.561430000000001</v>
      </c>
      <c r="P1968">
        <v>23.7</v>
      </c>
      <c r="Q1968">
        <v>99.052999999999997</v>
      </c>
    </row>
    <row r="1969" spans="14:17" x14ac:dyDescent="0.25">
      <c r="N1969">
        <v>17.366620000000001</v>
      </c>
      <c r="O1969">
        <v>82.561269999999993</v>
      </c>
      <c r="P1969">
        <v>23.5</v>
      </c>
      <c r="Q1969">
        <v>99.07</v>
      </c>
    </row>
    <row r="1970" spans="14:17" x14ac:dyDescent="0.25">
      <c r="N1970">
        <v>17.36664</v>
      </c>
      <c r="O1970">
        <v>82.561109999999999</v>
      </c>
      <c r="P1970">
        <v>23.3</v>
      </c>
      <c r="Q1970">
        <v>99.087000000000003</v>
      </c>
    </row>
    <row r="1971" spans="14:17" x14ac:dyDescent="0.25">
      <c r="N1971">
        <v>17.36666</v>
      </c>
      <c r="O1971">
        <v>82.560959999999994</v>
      </c>
      <c r="P1971">
        <v>23.1</v>
      </c>
      <c r="Q1971">
        <v>99.102999999999994</v>
      </c>
    </row>
    <row r="1972" spans="14:17" x14ac:dyDescent="0.25">
      <c r="N1972">
        <v>17.366679999999999</v>
      </c>
      <c r="O1972">
        <v>82.560810000000004</v>
      </c>
      <c r="P1972">
        <v>22.9</v>
      </c>
      <c r="Q1972">
        <v>99.119</v>
      </c>
    </row>
    <row r="1973" spans="14:17" x14ac:dyDescent="0.25">
      <c r="N1973">
        <v>17.366700000000002</v>
      </c>
      <c r="O1973">
        <v>82.560659999999999</v>
      </c>
      <c r="P1973">
        <v>22.9</v>
      </c>
      <c r="Q1973">
        <v>99.135000000000005</v>
      </c>
    </row>
    <row r="1974" spans="14:17" x14ac:dyDescent="0.25">
      <c r="N1974">
        <v>17.36673</v>
      </c>
      <c r="O1974">
        <v>82.560509999999994</v>
      </c>
      <c r="P1974">
        <v>22.9</v>
      </c>
      <c r="Q1974">
        <v>99.152000000000001</v>
      </c>
    </row>
    <row r="1975" spans="14:17" x14ac:dyDescent="0.25">
      <c r="N1975">
        <v>17.36675</v>
      </c>
      <c r="O1975">
        <v>82.560389999999998</v>
      </c>
      <c r="P1975">
        <v>22.8</v>
      </c>
      <c r="Q1975">
        <v>99.165000000000006</v>
      </c>
    </row>
    <row r="1976" spans="14:17" x14ac:dyDescent="0.25">
      <c r="N1976">
        <v>17.366779999999999</v>
      </c>
      <c r="O1976">
        <v>82.560249999999996</v>
      </c>
      <c r="P1976">
        <v>22.8</v>
      </c>
      <c r="Q1976">
        <v>99.18</v>
      </c>
    </row>
    <row r="1977" spans="14:17" x14ac:dyDescent="0.25">
      <c r="N1977">
        <v>17.366800000000001</v>
      </c>
      <c r="O1977">
        <v>82.560109999999995</v>
      </c>
      <c r="P1977">
        <v>22.7</v>
      </c>
      <c r="Q1977">
        <v>99.194999999999993</v>
      </c>
    </row>
    <row r="1978" spans="14:17" x14ac:dyDescent="0.25">
      <c r="N1978">
        <v>17.36684</v>
      </c>
      <c r="O1978">
        <v>82.559979999999996</v>
      </c>
      <c r="P1978">
        <v>22.5</v>
      </c>
      <c r="Q1978">
        <v>99.209000000000003</v>
      </c>
    </row>
    <row r="1979" spans="14:17" x14ac:dyDescent="0.25">
      <c r="N1979">
        <v>17.366859999999999</v>
      </c>
      <c r="O1979">
        <v>82.559839999999994</v>
      </c>
      <c r="P1979">
        <v>22.3</v>
      </c>
      <c r="Q1979">
        <v>99.224000000000004</v>
      </c>
    </row>
    <row r="1980" spans="14:17" x14ac:dyDescent="0.25">
      <c r="N1980">
        <v>17.366890000000001</v>
      </c>
      <c r="O1980">
        <v>82.559709999999995</v>
      </c>
      <c r="P1980">
        <v>22.2</v>
      </c>
      <c r="Q1980">
        <v>99.239000000000004</v>
      </c>
    </row>
    <row r="1981" spans="14:17" x14ac:dyDescent="0.25">
      <c r="N1981">
        <v>17.36692</v>
      </c>
      <c r="O1981">
        <v>82.55959</v>
      </c>
      <c r="P1981">
        <v>22.1</v>
      </c>
      <c r="Q1981">
        <v>99.251999999999995</v>
      </c>
    </row>
    <row r="1982" spans="14:17" x14ac:dyDescent="0.25">
      <c r="N1982">
        <v>17.367010000000001</v>
      </c>
      <c r="O1982">
        <v>82.559250000000006</v>
      </c>
      <c r="P1982">
        <v>22.4</v>
      </c>
      <c r="Q1982">
        <v>99.289000000000001</v>
      </c>
    </row>
    <row r="1983" spans="14:17" x14ac:dyDescent="0.25">
      <c r="N1983">
        <v>17.367280000000001</v>
      </c>
      <c r="O1983">
        <v>82.558300000000003</v>
      </c>
      <c r="P1983">
        <v>24.5</v>
      </c>
      <c r="Q1983">
        <v>99.394999999999996</v>
      </c>
    </row>
    <row r="1984" spans="14:17" x14ac:dyDescent="0.25">
      <c r="N1984">
        <v>17.367370000000001</v>
      </c>
      <c r="O1984">
        <v>82.557969999999997</v>
      </c>
      <c r="P1984">
        <v>25.1</v>
      </c>
      <c r="Q1984">
        <v>99.430999999999997</v>
      </c>
    </row>
    <row r="1985" spans="14:17" x14ac:dyDescent="0.25">
      <c r="N1985">
        <v>17.367550000000001</v>
      </c>
      <c r="O1985">
        <v>82.557329999999993</v>
      </c>
      <c r="P1985">
        <v>25.2</v>
      </c>
      <c r="Q1985">
        <v>99.501999999999995</v>
      </c>
    </row>
    <row r="1986" spans="14:17" x14ac:dyDescent="0.25">
      <c r="N1986">
        <v>17.367750000000001</v>
      </c>
      <c r="O1986">
        <v>82.556510000000003</v>
      </c>
      <c r="P1986">
        <v>24.2</v>
      </c>
      <c r="Q1986">
        <v>99.591999999999999</v>
      </c>
    </row>
    <row r="1987" spans="14:17" x14ac:dyDescent="0.25">
      <c r="N1987">
        <v>17.367889999999999</v>
      </c>
      <c r="O1987">
        <v>82.556030000000007</v>
      </c>
      <c r="P1987">
        <v>23.3</v>
      </c>
      <c r="Q1987">
        <v>99.644999999999996</v>
      </c>
    </row>
    <row r="1988" spans="14:17" x14ac:dyDescent="0.25">
      <c r="N1988">
        <v>17.368020000000001</v>
      </c>
      <c r="O1988">
        <v>82.555549999999997</v>
      </c>
      <c r="P1988">
        <v>23</v>
      </c>
      <c r="Q1988">
        <v>99.697999999999993</v>
      </c>
    </row>
    <row r="1989" spans="14:17" x14ac:dyDescent="0.25">
      <c r="N1989">
        <v>17.36824</v>
      </c>
      <c r="O1989">
        <v>82.554749999999999</v>
      </c>
      <c r="P1989">
        <v>24</v>
      </c>
      <c r="Q1989">
        <v>99.787000000000006</v>
      </c>
    </row>
    <row r="1990" spans="14:17" x14ac:dyDescent="0.25">
      <c r="N1990">
        <v>17.368279999999999</v>
      </c>
      <c r="O1990">
        <v>82.554569999999998</v>
      </c>
      <c r="P1990">
        <v>24.2</v>
      </c>
      <c r="Q1990">
        <v>99.805999999999997</v>
      </c>
    </row>
    <row r="1991" spans="14:17" x14ac:dyDescent="0.25">
      <c r="N1991">
        <v>17.368300000000001</v>
      </c>
      <c r="O1991">
        <v>82.554419999999993</v>
      </c>
      <c r="P1991">
        <v>24.4</v>
      </c>
      <c r="Q1991">
        <v>99.822000000000003</v>
      </c>
    </row>
    <row r="1992" spans="14:17" x14ac:dyDescent="0.25">
      <c r="N1992">
        <v>17.368320000000001</v>
      </c>
      <c r="O1992">
        <v>82.554289999999995</v>
      </c>
      <c r="P1992">
        <v>24.6</v>
      </c>
      <c r="Q1992">
        <v>99.835999999999999</v>
      </c>
    </row>
    <row r="1993" spans="14:17" x14ac:dyDescent="0.25">
      <c r="N1993">
        <v>17.36833</v>
      </c>
      <c r="O1993">
        <v>82.554150000000007</v>
      </c>
      <c r="P1993">
        <v>24.8</v>
      </c>
      <c r="Q1993">
        <v>99.850999999999999</v>
      </c>
    </row>
    <row r="1994" spans="14:17" x14ac:dyDescent="0.25">
      <c r="N1994">
        <v>17.36834</v>
      </c>
      <c r="O1994">
        <v>82.554019999999994</v>
      </c>
      <c r="P1994">
        <v>25</v>
      </c>
      <c r="Q1994">
        <v>99.864999999999995</v>
      </c>
    </row>
    <row r="1995" spans="14:17" x14ac:dyDescent="0.25">
      <c r="N1995">
        <v>17.36835</v>
      </c>
      <c r="O1995">
        <v>82.553880000000007</v>
      </c>
      <c r="P1995">
        <v>24.9</v>
      </c>
      <c r="Q1995">
        <v>99.88</v>
      </c>
    </row>
    <row r="1996" spans="14:17" x14ac:dyDescent="0.25">
      <c r="N1996">
        <v>17.368359999999999</v>
      </c>
      <c r="O1996">
        <v>82.553740000000005</v>
      </c>
      <c r="P1996">
        <v>24.8</v>
      </c>
      <c r="Q1996">
        <v>99.894999999999996</v>
      </c>
    </row>
    <row r="1997" spans="14:17" x14ac:dyDescent="0.25">
      <c r="N1997">
        <v>17.36835</v>
      </c>
      <c r="O1997">
        <v>82.553579999999997</v>
      </c>
      <c r="P1997">
        <v>24.7</v>
      </c>
      <c r="Q1997">
        <v>99.912000000000006</v>
      </c>
    </row>
    <row r="1998" spans="14:17" x14ac:dyDescent="0.25">
      <c r="N1998">
        <v>17.36835</v>
      </c>
      <c r="O1998">
        <v>82.553550000000001</v>
      </c>
      <c r="P1998">
        <v>24.7</v>
      </c>
      <c r="Q1998">
        <v>99.915000000000006</v>
      </c>
    </row>
    <row r="1999" spans="14:17" x14ac:dyDescent="0.25">
      <c r="N1999">
        <v>17.36835</v>
      </c>
      <c r="O1999">
        <v>82.553319999999999</v>
      </c>
      <c r="P1999">
        <v>24.5</v>
      </c>
      <c r="Q1999">
        <v>99.94</v>
      </c>
    </row>
    <row r="2000" spans="14:17" x14ac:dyDescent="0.25">
      <c r="N2000">
        <v>17.36824</v>
      </c>
      <c r="O2000">
        <v>82.551850000000002</v>
      </c>
      <c r="P2000">
        <v>24.9</v>
      </c>
      <c r="Q2000">
        <v>100.096</v>
      </c>
    </row>
    <row r="2001" spans="14:17" x14ac:dyDescent="0.25">
      <c r="N2001">
        <v>17.36824</v>
      </c>
      <c r="O2001">
        <v>82.551689999999994</v>
      </c>
      <c r="P2001">
        <v>25.2</v>
      </c>
      <c r="Q2001">
        <v>100.113</v>
      </c>
    </row>
    <row r="2002" spans="14:17" x14ac:dyDescent="0.25">
      <c r="N2002">
        <v>17.368230000000001</v>
      </c>
      <c r="O2002">
        <v>82.551630000000003</v>
      </c>
      <c r="P2002">
        <v>25.3</v>
      </c>
      <c r="Q2002">
        <v>100.12</v>
      </c>
    </row>
    <row r="2003" spans="14:17" x14ac:dyDescent="0.25">
      <c r="N2003">
        <v>17.368230000000001</v>
      </c>
      <c r="O2003">
        <v>82.551519999999996</v>
      </c>
      <c r="P2003">
        <v>25.5</v>
      </c>
      <c r="Q2003">
        <v>100.131</v>
      </c>
    </row>
    <row r="2004" spans="14:17" x14ac:dyDescent="0.25">
      <c r="N2004">
        <v>17.36815</v>
      </c>
      <c r="O2004">
        <v>82.550460000000001</v>
      </c>
      <c r="P2004">
        <v>26.2</v>
      </c>
      <c r="Q2004">
        <v>100.244</v>
      </c>
    </row>
    <row r="2005" spans="14:17" x14ac:dyDescent="0.25">
      <c r="N2005">
        <v>17.36815</v>
      </c>
      <c r="O2005">
        <v>82.550340000000006</v>
      </c>
      <c r="P2005">
        <v>26.1</v>
      </c>
      <c r="Q2005">
        <v>100.25700000000001</v>
      </c>
    </row>
    <row r="2006" spans="14:17" x14ac:dyDescent="0.25">
      <c r="N2006">
        <v>17.36815</v>
      </c>
      <c r="O2006">
        <v>82.550219999999996</v>
      </c>
      <c r="P2006">
        <v>26.1</v>
      </c>
      <c r="Q2006">
        <v>100.27</v>
      </c>
    </row>
    <row r="2007" spans="14:17" x14ac:dyDescent="0.25">
      <c r="N2007">
        <v>17.36814</v>
      </c>
      <c r="O2007">
        <v>82.549970000000002</v>
      </c>
      <c r="P2007">
        <v>26</v>
      </c>
      <c r="Q2007">
        <v>100.29600000000001</v>
      </c>
    </row>
    <row r="2008" spans="14:17" x14ac:dyDescent="0.25">
      <c r="N2008">
        <v>17.368130000000001</v>
      </c>
      <c r="O2008">
        <v>82.549629999999993</v>
      </c>
      <c r="P2008">
        <v>25.7</v>
      </c>
      <c r="Q2008">
        <v>100.333</v>
      </c>
    </row>
    <row r="2009" spans="14:17" x14ac:dyDescent="0.25">
      <c r="N2009">
        <v>17.368130000000001</v>
      </c>
      <c r="O2009">
        <v>82.549530000000004</v>
      </c>
      <c r="P2009">
        <v>25.6</v>
      </c>
      <c r="Q2009">
        <v>100.343</v>
      </c>
    </row>
    <row r="2010" spans="14:17" x14ac:dyDescent="0.25">
      <c r="N2010">
        <v>17.368130000000001</v>
      </c>
      <c r="O2010">
        <v>82.549520000000001</v>
      </c>
      <c r="P2010">
        <v>25.5</v>
      </c>
      <c r="Q2010">
        <v>100.34399999999999</v>
      </c>
    </row>
    <row r="2011" spans="14:17" x14ac:dyDescent="0.25">
      <c r="N2011">
        <v>17.368130000000001</v>
      </c>
      <c r="O2011">
        <v>82.549409999999995</v>
      </c>
      <c r="P2011">
        <v>25.4</v>
      </c>
      <c r="Q2011">
        <v>100.35599999999999</v>
      </c>
    </row>
    <row r="2012" spans="14:17" x14ac:dyDescent="0.25">
      <c r="N2012">
        <v>17.368079999999999</v>
      </c>
      <c r="O2012">
        <v>82.548720000000003</v>
      </c>
      <c r="P2012">
        <v>25.7</v>
      </c>
      <c r="Q2012">
        <v>100.429</v>
      </c>
    </row>
    <row r="2013" spans="14:17" x14ac:dyDescent="0.25">
      <c r="N2013">
        <v>17.36805</v>
      </c>
      <c r="O2013">
        <v>82.54804</v>
      </c>
      <c r="P2013">
        <v>23.9</v>
      </c>
      <c r="Q2013">
        <v>100.502</v>
      </c>
    </row>
    <row r="2014" spans="14:17" x14ac:dyDescent="0.25">
      <c r="N2014">
        <v>17.368030000000001</v>
      </c>
      <c r="O2014">
        <v>82.547669999999997</v>
      </c>
      <c r="P2014">
        <v>22.8</v>
      </c>
      <c r="Q2014">
        <v>100.541</v>
      </c>
    </row>
    <row r="2015" spans="14:17" x14ac:dyDescent="0.25">
      <c r="N2015">
        <v>17.36795</v>
      </c>
      <c r="O2015">
        <v>82.546270000000007</v>
      </c>
      <c r="P2015">
        <v>23.1</v>
      </c>
      <c r="Q2015">
        <v>100.69</v>
      </c>
    </row>
    <row r="2016" spans="14:17" x14ac:dyDescent="0.25">
      <c r="N2016">
        <v>17.367920000000002</v>
      </c>
      <c r="O2016">
        <v>82.545839999999998</v>
      </c>
      <c r="P2016">
        <v>23.1</v>
      </c>
      <c r="Q2016">
        <v>100.736</v>
      </c>
    </row>
    <row r="2017" spans="14:17" x14ac:dyDescent="0.25">
      <c r="N2017">
        <v>17.367889999999999</v>
      </c>
      <c r="O2017">
        <v>82.545550000000006</v>
      </c>
      <c r="P2017">
        <v>23.1</v>
      </c>
      <c r="Q2017">
        <v>100.767</v>
      </c>
    </row>
    <row r="2018" spans="14:17" x14ac:dyDescent="0.25">
      <c r="N2018">
        <v>17.36787</v>
      </c>
      <c r="O2018">
        <v>82.545339999999996</v>
      </c>
      <c r="P2018">
        <v>23.1</v>
      </c>
      <c r="Q2018">
        <v>100.789</v>
      </c>
    </row>
    <row r="2019" spans="14:17" x14ac:dyDescent="0.25">
      <c r="N2019">
        <v>17.367850000000001</v>
      </c>
      <c r="O2019">
        <v>82.545119999999997</v>
      </c>
      <c r="P2019">
        <v>23</v>
      </c>
      <c r="Q2019">
        <v>100.813</v>
      </c>
    </row>
    <row r="2020" spans="14:17" x14ac:dyDescent="0.25">
      <c r="N2020">
        <v>17.367840000000001</v>
      </c>
      <c r="O2020">
        <v>82.544910000000002</v>
      </c>
      <c r="P2020">
        <v>23.5</v>
      </c>
      <c r="Q2020">
        <v>100.83499999999999</v>
      </c>
    </row>
    <row r="2021" spans="14:17" x14ac:dyDescent="0.25">
      <c r="N2021">
        <v>17.36777</v>
      </c>
      <c r="O2021">
        <v>82.544030000000006</v>
      </c>
      <c r="P2021">
        <v>25.9</v>
      </c>
      <c r="Q2021">
        <v>100.929</v>
      </c>
    </row>
    <row r="2022" spans="14:17" x14ac:dyDescent="0.25">
      <c r="N2022">
        <v>17.367719999999998</v>
      </c>
      <c r="O2022">
        <v>82.543369999999996</v>
      </c>
      <c r="P2022">
        <v>27.1</v>
      </c>
      <c r="Q2022">
        <v>100.999</v>
      </c>
    </row>
    <row r="2023" spans="14:17" x14ac:dyDescent="0.25">
      <c r="N2023">
        <v>17.367699999999999</v>
      </c>
      <c r="O2023">
        <v>82.54325</v>
      </c>
      <c r="P2023">
        <v>27.2</v>
      </c>
      <c r="Q2023">
        <v>101.012</v>
      </c>
    </row>
    <row r="2024" spans="14:17" x14ac:dyDescent="0.25">
      <c r="N2024">
        <v>17.367660000000001</v>
      </c>
      <c r="O2024">
        <v>82.542950000000005</v>
      </c>
      <c r="P2024">
        <v>27.4</v>
      </c>
      <c r="Q2024">
        <v>101.044</v>
      </c>
    </row>
    <row r="2025" spans="14:17" x14ac:dyDescent="0.25">
      <c r="N2025">
        <v>17.367640000000002</v>
      </c>
      <c r="O2025">
        <v>82.542839999999998</v>
      </c>
      <c r="P2025">
        <v>27.2</v>
      </c>
      <c r="Q2025">
        <v>101.056</v>
      </c>
    </row>
    <row r="2026" spans="14:17" x14ac:dyDescent="0.25">
      <c r="N2026">
        <v>17.367609999999999</v>
      </c>
      <c r="O2026">
        <v>82.542720000000003</v>
      </c>
      <c r="P2026">
        <v>26.9</v>
      </c>
      <c r="Q2026">
        <v>101.07</v>
      </c>
    </row>
    <row r="2027" spans="14:17" x14ac:dyDescent="0.25">
      <c r="N2027">
        <v>17.36758</v>
      </c>
      <c r="O2027">
        <v>82.542599999999993</v>
      </c>
      <c r="P2027">
        <v>26.6</v>
      </c>
      <c r="Q2027">
        <v>101.083</v>
      </c>
    </row>
    <row r="2028" spans="14:17" x14ac:dyDescent="0.25">
      <c r="N2028">
        <v>17.367550000000001</v>
      </c>
      <c r="O2028">
        <v>82.542490000000001</v>
      </c>
      <c r="P2028">
        <v>26.3</v>
      </c>
      <c r="Q2028">
        <v>101.095</v>
      </c>
    </row>
    <row r="2029" spans="14:17" x14ac:dyDescent="0.25">
      <c r="N2029">
        <v>17.367519999999999</v>
      </c>
      <c r="O2029">
        <v>82.542379999999994</v>
      </c>
      <c r="P2029">
        <v>25.9</v>
      </c>
      <c r="Q2029">
        <v>101.107</v>
      </c>
    </row>
    <row r="2030" spans="14:17" x14ac:dyDescent="0.25">
      <c r="N2030">
        <v>17.36749</v>
      </c>
      <c r="O2030">
        <v>82.542270000000002</v>
      </c>
      <c r="P2030">
        <v>25.7</v>
      </c>
      <c r="Q2030">
        <v>101.119</v>
      </c>
    </row>
    <row r="2031" spans="14:17" x14ac:dyDescent="0.25">
      <c r="N2031">
        <v>17.367419999999999</v>
      </c>
      <c r="O2031">
        <v>82.542060000000006</v>
      </c>
      <c r="P2031">
        <v>25.4</v>
      </c>
      <c r="Q2031">
        <v>101.143</v>
      </c>
    </row>
    <row r="2032" spans="14:17" x14ac:dyDescent="0.25">
      <c r="N2032">
        <v>17.367370000000001</v>
      </c>
      <c r="O2032">
        <v>82.541920000000005</v>
      </c>
      <c r="P2032">
        <v>25.2</v>
      </c>
      <c r="Q2032">
        <v>101.15900000000001</v>
      </c>
    </row>
    <row r="2033" spans="14:17" x14ac:dyDescent="0.25">
      <c r="N2033">
        <v>17.36731</v>
      </c>
      <c r="O2033">
        <v>82.541790000000006</v>
      </c>
      <c r="P2033">
        <v>25</v>
      </c>
      <c r="Q2033">
        <v>101.17400000000001</v>
      </c>
    </row>
    <row r="2034" spans="14:17" x14ac:dyDescent="0.25">
      <c r="N2034">
        <v>17.367260000000002</v>
      </c>
      <c r="O2034">
        <v>82.541650000000004</v>
      </c>
      <c r="P2034">
        <v>24.9</v>
      </c>
      <c r="Q2034">
        <v>101.19</v>
      </c>
    </row>
    <row r="2035" spans="14:17" x14ac:dyDescent="0.25">
      <c r="N2035">
        <v>17.367149999999999</v>
      </c>
      <c r="O2035">
        <v>82.541420000000002</v>
      </c>
      <c r="P2035">
        <v>24.5</v>
      </c>
      <c r="Q2035">
        <v>101.217</v>
      </c>
    </row>
    <row r="2036" spans="14:17" x14ac:dyDescent="0.25">
      <c r="N2036">
        <v>17.367090000000001</v>
      </c>
      <c r="O2036">
        <v>82.541319999999999</v>
      </c>
      <c r="P2036">
        <v>24.3</v>
      </c>
      <c r="Q2036">
        <v>101.23</v>
      </c>
    </row>
    <row r="2037" spans="14:17" x14ac:dyDescent="0.25">
      <c r="N2037">
        <v>17.366990000000001</v>
      </c>
      <c r="O2037">
        <v>82.541129999999995</v>
      </c>
      <c r="P2037">
        <v>24.1</v>
      </c>
      <c r="Q2037">
        <v>101.253</v>
      </c>
    </row>
    <row r="2038" spans="14:17" x14ac:dyDescent="0.25">
      <c r="N2038">
        <v>17.36684</v>
      </c>
      <c r="O2038">
        <v>82.540909999999997</v>
      </c>
      <c r="P2038">
        <v>24.1</v>
      </c>
      <c r="Q2038">
        <v>101.282</v>
      </c>
    </row>
    <row r="2039" spans="14:17" x14ac:dyDescent="0.25">
      <c r="N2039">
        <v>17.366489999999999</v>
      </c>
      <c r="O2039">
        <v>82.540440000000004</v>
      </c>
      <c r="P2039">
        <v>24.8</v>
      </c>
      <c r="Q2039">
        <v>101.345</v>
      </c>
    </row>
    <row r="2040" spans="14:17" x14ac:dyDescent="0.25">
      <c r="N2040">
        <v>17.36636</v>
      </c>
      <c r="O2040">
        <v>82.540289999999999</v>
      </c>
      <c r="P2040">
        <v>25</v>
      </c>
      <c r="Q2040">
        <v>101.366</v>
      </c>
    </row>
    <row r="2041" spans="14:17" x14ac:dyDescent="0.25">
      <c r="N2041">
        <v>17.36608</v>
      </c>
      <c r="O2041">
        <v>82.54</v>
      </c>
      <c r="P2041">
        <v>25.5</v>
      </c>
      <c r="Q2041">
        <v>101.41</v>
      </c>
    </row>
    <row r="2042" spans="14:17" x14ac:dyDescent="0.25">
      <c r="N2042">
        <v>17.36524</v>
      </c>
      <c r="O2042">
        <v>82.539199999999994</v>
      </c>
      <c r="P2042">
        <v>26.5</v>
      </c>
      <c r="Q2042">
        <v>101.53700000000001</v>
      </c>
    </row>
    <row r="2043" spans="14:17" x14ac:dyDescent="0.25">
      <c r="N2043">
        <v>17.364000000000001</v>
      </c>
      <c r="O2043">
        <v>82.537980000000005</v>
      </c>
      <c r="P2043">
        <v>25.7</v>
      </c>
      <c r="Q2043">
        <v>101.726</v>
      </c>
    </row>
    <row r="2044" spans="14:17" x14ac:dyDescent="0.25">
      <c r="N2044">
        <v>17.363340000000001</v>
      </c>
      <c r="O2044">
        <v>82.537329999999997</v>
      </c>
      <c r="P2044">
        <v>24.2</v>
      </c>
      <c r="Q2044">
        <v>101.827</v>
      </c>
    </row>
    <row r="2045" spans="14:17" x14ac:dyDescent="0.25">
      <c r="N2045">
        <v>17.36271</v>
      </c>
      <c r="O2045">
        <v>82.536720000000003</v>
      </c>
      <c r="P2045">
        <v>25.1</v>
      </c>
      <c r="Q2045">
        <v>101.922</v>
      </c>
    </row>
    <row r="2046" spans="14:17" x14ac:dyDescent="0.25">
      <c r="N2046">
        <v>17.361499999999999</v>
      </c>
      <c r="O2046">
        <v>82.535589999999999</v>
      </c>
      <c r="P2046">
        <v>26.9</v>
      </c>
      <c r="Q2046">
        <v>102.10299999999999</v>
      </c>
    </row>
    <row r="2047" spans="14:17" x14ac:dyDescent="0.25">
      <c r="N2047">
        <v>17.361160000000002</v>
      </c>
      <c r="O2047">
        <v>82.535269999999997</v>
      </c>
      <c r="P2047">
        <v>26.4</v>
      </c>
      <c r="Q2047">
        <v>102.154</v>
      </c>
    </row>
    <row r="2048" spans="14:17" x14ac:dyDescent="0.25">
      <c r="N2048">
        <v>17.360250000000001</v>
      </c>
      <c r="O2048">
        <v>82.534369999999996</v>
      </c>
      <c r="P2048">
        <v>28.1</v>
      </c>
      <c r="Q2048">
        <v>102.29300000000001</v>
      </c>
    </row>
    <row r="2049" spans="14:17" x14ac:dyDescent="0.25">
      <c r="N2049">
        <v>17.35887</v>
      </c>
      <c r="O2049">
        <v>82.533000000000001</v>
      </c>
      <c r="P2049">
        <v>26.9</v>
      </c>
      <c r="Q2049">
        <v>102.505</v>
      </c>
    </row>
    <row r="2050" spans="14:17" x14ac:dyDescent="0.25">
      <c r="N2050">
        <v>17.35445</v>
      </c>
      <c r="O2050">
        <v>82.528620000000004</v>
      </c>
      <c r="P2050">
        <v>30</v>
      </c>
      <c r="Q2050">
        <v>103.182</v>
      </c>
    </row>
    <row r="2051" spans="14:17" x14ac:dyDescent="0.25">
      <c r="N2051">
        <v>17.35406</v>
      </c>
      <c r="O2051">
        <v>82.528189999999995</v>
      </c>
      <c r="P2051">
        <v>32</v>
      </c>
      <c r="Q2051">
        <v>103.245</v>
      </c>
    </row>
    <row r="2052" spans="14:17" x14ac:dyDescent="0.25">
      <c r="N2052">
        <v>17.35379</v>
      </c>
      <c r="O2052">
        <v>82.527839999999998</v>
      </c>
      <c r="P2052">
        <v>33.799999999999997</v>
      </c>
      <c r="Q2052">
        <v>103.29300000000001</v>
      </c>
    </row>
    <row r="2053" spans="14:17" x14ac:dyDescent="0.25">
      <c r="N2053">
        <v>17.353750000000002</v>
      </c>
      <c r="O2053">
        <v>82.527780000000007</v>
      </c>
      <c r="P2053">
        <v>34.200000000000003</v>
      </c>
      <c r="Q2053">
        <v>103.3</v>
      </c>
    </row>
    <row r="2054" spans="14:17" x14ac:dyDescent="0.25">
      <c r="N2054">
        <v>17.3537</v>
      </c>
      <c r="O2054">
        <v>82.527709999999999</v>
      </c>
      <c r="P2054">
        <v>34.6</v>
      </c>
      <c r="Q2054">
        <v>103.31</v>
      </c>
    </row>
    <row r="2055" spans="14:17" x14ac:dyDescent="0.25">
      <c r="N2055">
        <v>17.353649999999998</v>
      </c>
      <c r="O2055">
        <v>82.527619999999999</v>
      </c>
      <c r="P2055">
        <v>35.1</v>
      </c>
      <c r="Q2055">
        <v>103.321</v>
      </c>
    </row>
    <row r="2056" spans="14:17" x14ac:dyDescent="0.25">
      <c r="N2056">
        <v>17.3536</v>
      </c>
      <c r="O2056">
        <v>82.527529999999999</v>
      </c>
      <c r="P2056">
        <v>35.5</v>
      </c>
      <c r="Q2056">
        <v>103.33199999999999</v>
      </c>
    </row>
    <row r="2057" spans="14:17" x14ac:dyDescent="0.25">
      <c r="N2057">
        <v>17.353560000000002</v>
      </c>
      <c r="O2057">
        <v>82.527439999999999</v>
      </c>
      <c r="P2057">
        <v>36.1</v>
      </c>
      <c r="Q2057">
        <v>103.342</v>
      </c>
    </row>
    <row r="2058" spans="14:17" x14ac:dyDescent="0.25">
      <c r="N2058">
        <v>17.35351</v>
      </c>
      <c r="O2058">
        <v>82.527349999999998</v>
      </c>
      <c r="P2058">
        <v>36.6</v>
      </c>
      <c r="Q2058">
        <v>103.354</v>
      </c>
    </row>
    <row r="2059" spans="14:17" x14ac:dyDescent="0.25">
      <c r="N2059">
        <v>17.353470000000002</v>
      </c>
      <c r="O2059">
        <v>82.527289999999994</v>
      </c>
      <c r="P2059">
        <v>36.9</v>
      </c>
      <c r="Q2059">
        <v>103.361</v>
      </c>
    </row>
    <row r="2060" spans="14:17" x14ac:dyDescent="0.25">
      <c r="N2060">
        <v>17.353439999999999</v>
      </c>
      <c r="O2060">
        <v>82.52722</v>
      </c>
      <c r="P2060">
        <v>37.299999999999997</v>
      </c>
      <c r="Q2060">
        <v>103.369</v>
      </c>
    </row>
    <row r="2061" spans="14:17" x14ac:dyDescent="0.25">
      <c r="N2061">
        <v>17.353400000000001</v>
      </c>
      <c r="O2061">
        <v>82.527150000000006</v>
      </c>
      <c r="P2061">
        <v>37.700000000000003</v>
      </c>
      <c r="Q2061">
        <v>103.378</v>
      </c>
    </row>
    <row r="2062" spans="14:17" x14ac:dyDescent="0.25">
      <c r="N2062">
        <v>17.353210000000001</v>
      </c>
      <c r="O2062">
        <v>82.526679999999999</v>
      </c>
      <c r="P2062">
        <v>39.6</v>
      </c>
      <c r="Q2062">
        <v>103.432</v>
      </c>
    </row>
    <row r="2063" spans="14:17" x14ac:dyDescent="0.25">
      <c r="N2063">
        <v>17.353020000000001</v>
      </c>
      <c r="O2063">
        <v>82.526160000000004</v>
      </c>
      <c r="P2063">
        <v>39.799999999999997</v>
      </c>
      <c r="Q2063">
        <v>103.491</v>
      </c>
    </row>
    <row r="2064" spans="14:17" x14ac:dyDescent="0.25">
      <c r="N2064">
        <v>17.35239</v>
      </c>
      <c r="O2064">
        <v>82.524609999999996</v>
      </c>
      <c r="P2064">
        <v>33</v>
      </c>
      <c r="Q2064">
        <v>103.67100000000001</v>
      </c>
    </row>
    <row r="2065" spans="14:17" x14ac:dyDescent="0.25">
      <c r="N2065">
        <v>17.351990000000001</v>
      </c>
      <c r="O2065">
        <v>82.523589999999999</v>
      </c>
      <c r="P2065">
        <v>33.200000000000003</v>
      </c>
      <c r="Q2065">
        <v>103.788</v>
      </c>
    </row>
    <row r="2066" spans="14:17" x14ac:dyDescent="0.25">
      <c r="N2066">
        <v>17.351780000000002</v>
      </c>
      <c r="O2066">
        <v>82.523030000000006</v>
      </c>
      <c r="P2066">
        <v>33.6</v>
      </c>
      <c r="Q2066">
        <v>103.852</v>
      </c>
    </row>
    <row r="2067" spans="14:17" x14ac:dyDescent="0.25">
      <c r="N2067">
        <v>17.351700000000001</v>
      </c>
      <c r="O2067">
        <v>82.522859999999994</v>
      </c>
      <c r="P2067">
        <v>33.1</v>
      </c>
      <c r="Q2067">
        <v>103.872</v>
      </c>
    </row>
    <row r="2068" spans="14:17" x14ac:dyDescent="0.25">
      <c r="N2068">
        <v>17.35163</v>
      </c>
      <c r="O2068">
        <v>82.5227</v>
      </c>
      <c r="P2068">
        <v>32.700000000000003</v>
      </c>
      <c r="Q2068">
        <v>103.89</v>
      </c>
    </row>
    <row r="2069" spans="14:17" x14ac:dyDescent="0.25">
      <c r="N2069">
        <v>17.351310000000002</v>
      </c>
      <c r="O2069">
        <v>82.521900000000002</v>
      </c>
      <c r="P2069">
        <v>31.1</v>
      </c>
      <c r="Q2069">
        <v>103.983</v>
      </c>
    </row>
    <row r="2070" spans="14:17" x14ac:dyDescent="0.25">
      <c r="N2070">
        <v>17.351099999999999</v>
      </c>
      <c r="O2070">
        <v>82.5214</v>
      </c>
      <c r="P2070">
        <v>30.5</v>
      </c>
      <c r="Q2070">
        <v>104.041</v>
      </c>
    </row>
    <row r="2071" spans="14:17" x14ac:dyDescent="0.25">
      <c r="N2071">
        <v>17.351050000000001</v>
      </c>
      <c r="O2071">
        <v>82.521299999999997</v>
      </c>
      <c r="P2071">
        <v>30.4</v>
      </c>
      <c r="Q2071">
        <v>104.053</v>
      </c>
    </row>
    <row r="2072" spans="14:17" x14ac:dyDescent="0.25">
      <c r="N2072">
        <v>17.351009999999999</v>
      </c>
      <c r="O2072">
        <v>82.521209999999996</v>
      </c>
      <c r="P2072">
        <v>30.2</v>
      </c>
      <c r="Q2072">
        <v>104.063</v>
      </c>
    </row>
    <row r="2073" spans="14:17" x14ac:dyDescent="0.25">
      <c r="N2073">
        <v>17.350960000000001</v>
      </c>
      <c r="O2073">
        <v>82.521109999999993</v>
      </c>
      <c r="P2073">
        <v>30.1</v>
      </c>
      <c r="Q2073">
        <v>104.075</v>
      </c>
    </row>
    <row r="2074" spans="14:17" x14ac:dyDescent="0.25">
      <c r="N2074">
        <v>17.350919999999999</v>
      </c>
      <c r="O2074">
        <v>82.521019999999993</v>
      </c>
      <c r="P2074">
        <v>30</v>
      </c>
      <c r="Q2074">
        <v>104.086</v>
      </c>
    </row>
    <row r="2075" spans="14:17" x14ac:dyDescent="0.25">
      <c r="N2075">
        <v>17.350860000000001</v>
      </c>
      <c r="O2075">
        <v>82.520910000000001</v>
      </c>
      <c r="P2075">
        <v>29.8</v>
      </c>
      <c r="Q2075">
        <v>104.099</v>
      </c>
    </row>
    <row r="2076" spans="14:17" x14ac:dyDescent="0.25">
      <c r="N2076">
        <v>17.350809999999999</v>
      </c>
      <c r="O2076">
        <v>82.520809999999997</v>
      </c>
      <c r="P2076">
        <v>29.7</v>
      </c>
      <c r="Q2076">
        <v>104.111</v>
      </c>
    </row>
    <row r="2077" spans="14:17" x14ac:dyDescent="0.25">
      <c r="N2077">
        <v>17.350739999999998</v>
      </c>
      <c r="O2077">
        <v>82.520690000000002</v>
      </c>
      <c r="P2077">
        <v>29.7</v>
      </c>
      <c r="Q2077">
        <v>104.126</v>
      </c>
    </row>
    <row r="2078" spans="14:17" x14ac:dyDescent="0.25">
      <c r="N2078">
        <v>17.350650000000002</v>
      </c>
      <c r="O2078">
        <v>82.520560000000003</v>
      </c>
      <c r="P2078">
        <v>29.8</v>
      </c>
      <c r="Q2078">
        <v>104.143</v>
      </c>
    </row>
    <row r="2079" spans="14:17" x14ac:dyDescent="0.25">
      <c r="N2079">
        <v>17.350570000000001</v>
      </c>
      <c r="O2079">
        <v>82.520449999999997</v>
      </c>
      <c r="P2079">
        <v>29.9</v>
      </c>
      <c r="Q2079">
        <v>104.158</v>
      </c>
    </row>
    <row r="2080" spans="14:17" x14ac:dyDescent="0.25">
      <c r="N2080">
        <v>17.3505</v>
      </c>
      <c r="O2080">
        <v>82.520330000000001</v>
      </c>
      <c r="P2080">
        <v>30</v>
      </c>
      <c r="Q2080">
        <v>104.173</v>
      </c>
    </row>
    <row r="2081" spans="14:17" x14ac:dyDescent="0.25">
      <c r="N2081">
        <v>17.3504</v>
      </c>
      <c r="O2081">
        <v>82.520200000000003</v>
      </c>
      <c r="P2081">
        <v>30.3</v>
      </c>
      <c r="Q2081">
        <v>104.191</v>
      </c>
    </row>
    <row r="2082" spans="14:17" x14ac:dyDescent="0.25">
      <c r="N2082">
        <v>17.350300000000001</v>
      </c>
      <c r="O2082">
        <v>82.520079999999993</v>
      </c>
      <c r="P2082">
        <v>30.4</v>
      </c>
      <c r="Q2082">
        <v>104.208</v>
      </c>
    </row>
    <row r="2083" spans="14:17" x14ac:dyDescent="0.25">
      <c r="N2083">
        <v>17.35022</v>
      </c>
      <c r="O2083">
        <v>82.519980000000004</v>
      </c>
      <c r="P2083">
        <v>30.4</v>
      </c>
      <c r="Q2083">
        <v>104.221</v>
      </c>
    </row>
    <row r="2084" spans="14:17" x14ac:dyDescent="0.25">
      <c r="N2084">
        <v>17.350110000000001</v>
      </c>
      <c r="O2084">
        <v>82.519859999999994</v>
      </c>
      <c r="P2084">
        <v>30.2</v>
      </c>
      <c r="Q2084">
        <v>104.239</v>
      </c>
    </row>
    <row r="2085" spans="14:17" x14ac:dyDescent="0.25">
      <c r="N2085">
        <v>17.35003</v>
      </c>
      <c r="O2085">
        <v>82.519769999999994</v>
      </c>
      <c r="P2085">
        <v>29.9</v>
      </c>
      <c r="Q2085">
        <v>104.252</v>
      </c>
    </row>
    <row r="2086" spans="14:17" x14ac:dyDescent="0.25">
      <c r="N2086">
        <v>17.349930000000001</v>
      </c>
      <c r="O2086">
        <v>82.519660000000002</v>
      </c>
      <c r="P2086">
        <v>29.7</v>
      </c>
      <c r="Q2086">
        <v>104.268</v>
      </c>
    </row>
    <row r="2087" spans="14:17" x14ac:dyDescent="0.25">
      <c r="N2087">
        <v>17.349830000000001</v>
      </c>
      <c r="O2087">
        <v>82.519570000000002</v>
      </c>
      <c r="P2087">
        <v>29.4</v>
      </c>
      <c r="Q2087">
        <v>104.283</v>
      </c>
    </row>
    <row r="2088" spans="14:17" x14ac:dyDescent="0.25">
      <c r="N2088">
        <v>17.349720000000001</v>
      </c>
      <c r="O2088">
        <v>82.519469999999998</v>
      </c>
      <c r="P2088">
        <v>29.2</v>
      </c>
      <c r="Q2088">
        <v>104.29900000000001</v>
      </c>
    </row>
    <row r="2089" spans="14:17" x14ac:dyDescent="0.25">
      <c r="N2089">
        <v>17.349609999999998</v>
      </c>
      <c r="O2089">
        <v>82.519369999999995</v>
      </c>
      <c r="P2089">
        <v>28.8</v>
      </c>
      <c r="Q2089">
        <v>104.315</v>
      </c>
    </row>
    <row r="2090" spans="14:17" x14ac:dyDescent="0.25">
      <c r="N2090">
        <v>17.34947</v>
      </c>
      <c r="O2090">
        <v>82.51925</v>
      </c>
      <c r="P2090">
        <v>28.4</v>
      </c>
      <c r="Q2090">
        <v>104.33499999999999</v>
      </c>
    </row>
    <row r="2091" spans="14:17" x14ac:dyDescent="0.25">
      <c r="N2091">
        <v>17.34929</v>
      </c>
      <c r="O2091">
        <v>82.519120000000001</v>
      </c>
      <c r="P2091">
        <v>28.1</v>
      </c>
      <c r="Q2091">
        <v>104.36</v>
      </c>
    </row>
    <row r="2092" spans="14:17" x14ac:dyDescent="0.25">
      <c r="N2092">
        <v>17.3492</v>
      </c>
      <c r="O2092">
        <v>82.519049999999993</v>
      </c>
      <c r="P2092">
        <v>28</v>
      </c>
      <c r="Q2092">
        <v>104.372</v>
      </c>
    </row>
    <row r="2093" spans="14:17" x14ac:dyDescent="0.25">
      <c r="N2093">
        <v>17.34911</v>
      </c>
      <c r="O2093">
        <v>82.518990000000002</v>
      </c>
      <c r="P2093">
        <v>28</v>
      </c>
      <c r="Q2093">
        <v>104.384</v>
      </c>
    </row>
    <row r="2094" spans="14:17" x14ac:dyDescent="0.25">
      <c r="N2094">
        <v>17.348970000000001</v>
      </c>
      <c r="O2094">
        <v>82.518900000000002</v>
      </c>
      <c r="P2094">
        <v>27.9</v>
      </c>
      <c r="Q2094">
        <v>104.402</v>
      </c>
    </row>
    <row r="2095" spans="14:17" x14ac:dyDescent="0.25">
      <c r="N2095">
        <v>17.34881</v>
      </c>
      <c r="O2095">
        <v>82.518810000000002</v>
      </c>
      <c r="P2095">
        <v>27.7</v>
      </c>
      <c r="Q2095">
        <v>104.423</v>
      </c>
    </row>
    <row r="2096" spans="14:17" x14ac:dyDescent="0.25">
      <c r="N2096">
        <v>17.348659999999999</v>
      </c>
      <c r="O2096">
        <v>82.518720000000002</v>
      </c>
      <c r="P2096">
        <v>27.6</v>
      </c>
      <c r="Q2096">
        <v>104.44199999999999</v>
      </c>
    </row>
    <row r="2097" spans="14:17" x14ac:dyDescent="0.25">
      <c r="N2097">
        <v>17.348510000000001</v>
      </c>
      <c r="O2097">
        <v>82.518640000000005</v>
      </c>
      <c r="P2097">
        <v>27.7</v>
      </c>
      <c r="Q2097">
        <v>104.461</v>
      </c>
    </row>
    <row r="2098" spans="14:17" x14ac:dyDescent="0.25">
      <c r="N2098">
        <v>17.34836</v>
      </c>
      <c r="O2098">
        <v>82.518569999999997</v>
      </c>
      <c r="P2098">
        <v>27.9</v>
      </c>
      <c r="Q2098">
        <v>104.479</v>
      </c>
    </row>
    <row r="2099" spans="14:17" x14ac:dyDescent="0.25">
      <c r="N2099">
        <v>17.347020000000001</v>
      </c>
      <c r="O2099">
        <v>82.517930000000007</v>
      </c>
      <c r="P2099">
        <v>28.2</v>
      </c>
      <c r="Q2099">
        <v>104.643</v>
      </c>
    </row>
    <row r="2100" spans="14:17" x14ac:dyDescent="0.25">
      <c r="N2100">
        <v>17.344799999999999</v>
      </c>
      <c r="O2100">
        <v>82.516850000000005</v>
      </c>
      <c r="P2100">
        <v>29.9</v>
      </c>
      <c r="Q2100">
        <v>104.91500000000001</v>
      </c>
    </row>
    <row r="2101" spans="14:17" x14ac:dyDescent="0.25">
      <c r="N2101">
        <v>17.344380000000001</v>
      </c>
      <c r="O2101">
        <v>82.516649999999998</v>
      </c>
      <c r="P2101">
        <v>29.8</v>
      </c>
      <c r="Q2101">
        <v>104.967</v>
      </c>
    </row>
    <row r="2102" spans="14:17" x14ac:dyDescent="0.25">
      <c r="N2102">
        <v>17.3443</v>
      </c>
      <c r="O2102">
        <v>82.51661</v>
      </c>
      <c r="P2102">
        <v>29.8</v>
      </c>
      <c r="Q2102">
        <v>104.977</v>
      </c>
    </row>
    <row r="2103" spans="14:17" x14ac:dyDescent="0.25">
      <c r="N2103">
        <v>17.344180000000001</v>
      </c>
      <c r="O2103">
        <v>82.516549999999995</v>
      </c>
      <c r="P2103">
        <v>29.8</v>
      </c>
      <c r="Q2103">
        <v>104.991</v>
      </c>
    </row>
    <row r="2104" spans="14:17" x14ac:dyDescent="0.25">
      <c r="N2104">
        <v>17.34404</v>
      </c>
      <c r="O2104">
        <v>82.516469999999998</v>
      </c>
      <c r="P2104">
        <v>29.9</v>
      </c>
      <c r="Q2104">
        <v>105.009</v>
      </c>
    </row>
    <row r="2105" spans="14:17" x14ac:dyDescent="0.25">
      <c r="N2105">
        <v>17.343920000000001</v>
      </c>
      <c r="O2105">
        <v>82.516400000000004</v>
      </c>
      <c r="P2105">
        <v>30</v>
      </c>
      <c r="Q2105">
        <v>105.024</v>
      </c>
    </row>
    <row r="2106" spans="14:17" x14ac:dyDescent="0.25">
      <c r="N2106">
        <v>17.343579999999999</v>
      </c>
      <c r="O2106">
        <v>82.516149999999996</v>
      </c>
      <c r="P2106">
        <v>29.9</v>
      </c>
      <c r="Q2106">
        <v>105.071</v>
      </c>
    </row>
    <row r="2107" spans="14:17" x14ac:dyDescent="0.25">
      <c r="N2107">
        <v>17.343440000000001</v>
      </c>
      <c r="O2107">
        <v>82.516050000000007</v>
      </c>
      <c r="P2107">
        <v>29.7</v>
      </c>
      <c r="Q2107">
        <v>105.09</v>
      </c>
    </row>
    <row r="2108" spans="14:17" x14ac:dyDescent="0.25">
      <c r="N2108">
        <v>17.34337</v>
      </c>
      <c r="O2108">
        <v>82.516000000000005</v>
      </c>
      <c r="P2108">
        <v>29.6</v>
      </c>
      <c r="Q2108">
        <v>105.099</v>
      </c>
    </row>
    <row r="2109" spans="14:17" x14ac:dyDescent="0.25">
      <c r="N2109">
        <v>17.34329</v>
      </c>
      <c r="O2109">
        <v>82.515929999999997</v>
      </c>
      <c r="P2109">
        <v>29.5</v>
      </c>
      <c r="Q2109">
        <v>105.111</v>
      </c>
    </row>
    <row r="2110" spans="14:17" x14ac:dyDescent="0.25">
      <c r="N2110">
        <v>17.343160000000001</v>
      </c>
      <c r="O2110">
        <v>82.515810000000002</v>
      </c>
      <c r="P2110">
        <v>29.4</v>
      </c>
      <c r="Q2110">
        <v>105.13</v>
      </c>
    </row>
    <row r="2111" spans="14:17" x14ac:dyDescent="0.25">
      <c r="N2111">
        <v>17.342939999999999</v>
      </c>
      <c r="O2111">
        <v>82.51558</v>
      </c>
      <c r="P2111">
        <v>29.5</v>
      </c>
      <c r="Q2111">
        <v>105.164</v>
      </c>
    </row>
    <row r="2112" spans="14:17" x14ac:dyDescent="0.25">
      <c r="N2112">
        <v>17.342849999999999</v>
      </c>
      <c r="O2112">
        <v>82.515500000000003</v>
      </c>
      <c r="P2112">
        <v>29.7</v>
      </c>
      <c r="Q2112">
        <v>105.178</v>
      </c>
    </row>
    <row r="2113" spans="14:17" x14ac:dyDescent="0.25">
      <c r="N2113">
        <v>17.342829999999999</v>
      </c>
      <c r="O2113">
        <v>82.515469999999993</v>
      </c>
      <c r="P2113">
        <v>29.8</v>
      </c>
      <c r="Q2113">
        <v>105.181</v>
      </c>
    </row>
    <row r="2114" spans="14:17" x14ac:dyDescent="0.25">
      <c r="N2114">
        <v>17.34272</v>
      </c>
      <c r="O2114">
        <v>82.515330000000006</v>
      </c>
      <c r="P2114">
        <v>30.1</v>
      </c>
      <c r="Q2114">
        <v>105.20099999999999</v>
      </c>
    </row>
    <row r="2115" spans="14:17" x14ac:dyDescent="0.25">
      <c r="N2115">
        <v>17.34262</v>
      </c>
      <c r="O2115">
        <v>82.515199999999993</v>
      </c>
      <c r="P2115">
        <v>30.5</v>
      </c>
      <c r="Q2115">
        <v>105.218</v>
      </c>
    </row>
    <row r="2116" spans="14:17" x14ac:dyDescent="0.25">
      <c r="N2116">
        <v>17.342510000000001</v>
      </c>
      <c r="O2116">
        <v>82.515050000000002</v>
      </c>
      <c r="P2116">
        <v>30.5</v>
      </c>
      <c r="Q2116">
        <v>105.239</v>
      </c>
    </row>
    <row r="2117" spans="14:17" x14ac:dyDescent="0.25">
      <c r="N2117">
        <v>17.342400000000001</v>
      </c>
      <c r="O2117">
        <v>82.514889999999994</v>
      </c>
      <c r="P2117">
        <v>30.4</v>
      </c>
      <c r="Q2117">
        <v>105.26</v>
      </c>
    </row>
    <row r="2118" spans="14:17" x14ac:dyDescent="0.25">
      <c r="N2118">
        <v>17.342310000000001</v>
      </c>
      <c r="O2118">
        <v>82.51473</v>
      </c>
      <c r="P2118">
        <v>30.6</v>
      </c>
      <c r="Q2118">
        <v>105.279</v>
      </c>
    </row>
    <row r="2119" spans="14:17" x14ac:dyDescent="0.25">
      <c r="N2119">
        <v>17.34226</v>
      </c>
      <c r="O2119">
        <v>82.51464</v>
      </c>
      <c r="P2119">
        <v>30.7</v>
      </c>
      <c r="Q2119">
        <v>105.29</v>
      </c>
    </row>
    <row r="2120" spans="14:17" x14ac:dyDescent="0.25">
      <c r="N2120">
        <v>17.342210000000001</v>
      </c>
      <c r="O2120">
        <v>82.514560000000003</v>
      </c>
      <c r="P2120">
        <v>30.7</v>
      </c>
      <c r="Q2120">
        <v>105.3</v>
      </c>
    </row>
    <row r="2121" spans="14:17" x14ac:dyDescent="0.25">
      <c r="N2121">
        <v>17.342169999999999</v>
      </c>
      <c r="O2121">
        <v>82.514480000000006</v>
      </c>
      <c r="P2121">
        <v>30.7</v>
      </c>
      <c r="Q2121">
        <v>105.31</v>
      </c>
    </row>
    <row r="2122" spans="14:17" x14ac:dyDescent="0.25">
      <c r="N2122">
        <v>17.342120000000001</v>
      </c>
      <c r="O2122">
        <v>82.514390000000006</v>
      </c>
      <c r="P2122">
        <v>30.7</v>
      </c>
      <c r="Q2122">
        <v>105.321</v>
      </c>
    </row>
    <row r="2123" spans="14:17" x14ac:dyDescent="0.25">
      <c r="N2123">
        <v>17.342030000000001</v>
      </c>
      <c r="O2123">
        <v>82.514210000000006</v>
      </c>
      <c r="P2123">
        <v>30.6</v>
      </c>
      <c r="Q2123">
        <v>105.343</v>
      </c>
    </row>
    <row r="2124" spans="14:17" x14ac:dyDescent="0.25">
      <c r="N2124">
        <v>17.3414</v>
      </c>
      <c r="O2124">
        <v>82.51294</v>
      </c>
      <c r="P2124">
        <v>30.3</v>
      </c>
      <c r="Q2124">
        <v>105.495</v>
      </c>
    </row>
    <row r="2125" spans="14:17" x14ac:dyDescent="0.25">
      <c r="N2125">
        <v>17.34009</v>
      </c>
      <c r="O2125">
        <v>82.510040000000004</v>
      </c>
      <c r="P2125">
        <v>31.7</v>
      </c>
      <c r="Q2125">
        <v>105.836</v>
      </c>
    </row>
    <row r="2126" spans="14:17" x14ac:dyDescent="0.25">
      <c r="N2126">
        <v>17.339680000000001</v>
      </c>
      <c r="O2126">
        <v>82.509079999999997</v>
      </c>
      <c r="P2126">
        <v>32.5</v>
      </c>
      <c r="Q2126">
        <v>105.94799999999999</v>
      </c>
    </row>
    <row r="2127" spans="14:17" x14ac:dyDescent="0.25">
      <c r="N2127">
        <v>17.339289999999998</v>
      </c>
      <c r="O2127">
        <v>82.508120000000005</v>
      </c>
      <c r="P2127">
        <v>33.299999999999997</v>
      </c>
      <c r="Q2127">
        <v>106.05800000000001</v>
      </c>
    </row>
    <row r="2128" spans="14:17" x14ac:dyDescent="0.25">
      <c r="N2128">
        <v>17.33886</v>
      </c>
      <c r="O2128">
        <v>82.507099999999994</v>
      </c>
      <c r="P2128">
        <v>33</v>
      </c>
      <c r="Q2128">
        <v>106.17700000000001</v>
      </c>
    </row>
    <row r="2129" spans="14:17" x14ac:dyDescent="0.25">
      <c r="N2129">
        <v>17.3386</v>
      </c>
      <c r="O2129">
        <v>82.506479999999996</v>
      </c>
      <c r="P2129">
        <v>32.6</v>
      </c>
      <c r="Q2129">
        <v>106.249</v>
      </c>
    </row>
    <row r="2130" spans="14:17" x14ac:dyDescent="0.25">
      <c r="N2130">
        <v>17.338570000000001</v>
      </c>
      <c r="O2130">
        <v>82.506410000000002</v>
      </c>
      <c r="P2130">
        <v>32.6</v>
      </c>
      <c r="Q2130">
        <v>106.25700000000001</v>
      </c>
    </row>
    <row r="2131" spans="14:17" x14ac:dyDescent="0.25">
      <c r="N2131">
        <v>17.338539999999998</v>
      </c>
      <c r="O2131">
        <v>82.506349999999998</v>
      </c>
      <c r="P2131">
        <v>32.6</v>
      </c>
      <c r="Q2131">
        <v>106.264</v>
      </c>
    </row>
    <row r="2132" spans="14:17" x14ac:dyDescent="0.25">
      <c r="N2132">
        <v>17.33849</v>
      </c>
      <c r="O2132">
        <v>82.506280000000004</v>
      </c>
      <c r="P2132">
        <v>32.5</v>
      </c>
      <c r="Q2132">
        <v>106.273</v>
      </c>
    </row>
    <row r="2133" spans="14:17" x14ac:dyDescent="0.25">
      <c r="N2133">
        <v>17.338450000000002</v>
      </c>
      <c r="O2133">
        <v>82.506200000000007</v>
      </c>
      <c r="P2133">
        <v>32.6</v>
      </c>
      <c r="Q2133">
        <v>106.283</v>
      </c>
    </row>
    <row r="2134" spans="14:17" x14ac:dyDescent="0.25">
      <c r="N2134">
        <v>17.3384</v>
      </c>
      <c r="O2134">
        <v>82.506119999999996</v>
      </c>
      <c r="P2134">
        <v>32.6</v>
      </c>
      <c r="Q2134">
        <v>106.29300000000001</v>
      </c>
    </row>
    <row r="2135" spans="14:17" x14ac:dyDescent="0.25">
      <c r="N2135">
        <v>17.338360000000002</v>
      </c>
      <c r="O2135">
        <v>82.506039999999999</v>
      </c>
      <c r="P2135">
        <v>32.700000000000003</v>
      </c>
      <c r="Q2135">
        <v>106.303</v>
      </c>
    </row>
    <row r="2136" spans="14:17" x14ac:dyDescent="0.25">
      <c r="N2136">
        <v>17.3383</v>
      </c>
      <c r="O2136">
        <v>82.505939999999995</v>
      </c>
      <c r="P2136">
        <v>32.700000000000003</v>
      </c>
      <c r="Q2136">
        <v>106.315</v>
      </c>
    </row>
    <row r="2137" spans="14:17" x14ac:dyDescent="0.25">
      <c r="N2137">
        <v>17.338180000000001</v>
      </c>
      <c r="O2137">
        <v>82.505750000000006</v>
      </c>
      <c r="P2137">
        <v>32.700000000000003</v>
      </c>
      <c r="Q2137">
        <v>106.34</v>
      </c>
    </row>
    <row r="2138" spans="14:17" x14ac:dyDescent="0.25">
      <c r="N2138">
        <v>17.33774</v>
      </c>
      <c r="O2138">
        <v>82.505070000000003</v>
      </c>
      <c r="P2138">
        <v>33</v>
      </c>
      <c r="Q2138">
        <v>106.42700000000001</v>
      </c>
    </row>
    <row r="2139" spans="14:17" x14ac:dyDescent="0.25">
      <c r="N2139">
        <v>17.337679999999999</v>
      </c>
      <c r="O2139">
        <v>82.504959999999997</v>
      </c>
      <c r="P2139">
        <v>33.1</v>
      </c>
      <c r="Q2139">
        <v>106.44</v>
      </c>
    </row>
    <row r="2140" spans="14:17" x14ac:dyDescent="0.25">
      <c r="N2140">
        <v>17.337610000000002</v>
      </c>
      <c r="O2140">
        <v>82.504840000000002</v>
      </c>
      <c r="P2140">
        <v>33.200000000000003</v>
      </c>
      <c r="Q2140">
        <v>106.455</v>
      </c>
    </row>
    <row r="2141" spans="14:17" x14ac:dyDescent="0.25">
      <c r="N2141">
        <v>17.337540000000001</v>
      </c>
      <c r="O2141">
        <v>82.504720000000006</v>
      </c>
      <c r="P2141">
        <v>33.299999999999997</v>
      </c>
      <c r="Q2141">
        <v>106.47</v>
      </c>
    </row>
    <row r="2142" spans="14:17" x14ac:dyDescent="0.25">
      <c r="N2142">
        <v>17.337479999999999</v>
      </c>
      <c r="O2142">
        <v>82.504599999999996</v>
      </c>
      <c r="P2142">
        <v>33.4</v>
      </c>
      <c r="Q2142">
        <v>106.485</v>
      </c>
    </row>
    <row r="2143" spans="14:17" x14ac:dyDescent="0.25">
      <c r="N2143">
        <v>17.337409999999998</v>
      </c>
      <c r="O2143">
        <v>82.504480000000001</v>
      </c>
      <c r="P2143">
        <v>33.4</v>
      </c>
      <c r="Q2143">
        <v>106.5</v>
      </c>
    </row>
    <row r="2144" spans="14:17" x14ac:dyDescent="0.25">
      <c r="N2144">
        <v>17.337350000000001</v>
      </c>
      <c r="O2144">
        <v>82.504329999999996</v>
      </c>
      <c r="P2144">
        <v>33.299999999999997</v>
      </c>
      <c r="Q2144">
        <v>106.517</v>
      </c>
    </row>
    <row r="2145" spans="14:17" x14ac:dyDescent="0.25">
      <c r="N2145">
        <v>17.337060000000001</v>
      </c>
      <c r="O2145">
        <v>82.503600000000006</v>
      </c>
      <c r="P2145">
        <v>33.5</v>
      </c>
      <c r="Q2145">
        <v>106.601</v>
      </c>
    </row>
    <row r="2146" spans="14:17" x14ac:dyDescent="0.25">
      <c r="N2146">
        <v>17.336780000000001</v>
      </c>
      <c r="O2146">
        <v>82.502889999999994</v>
      </c>
      <c r="P2146">
        <v>34.5</v>
      </c>
      <c r="Q2146">
        <v>106.682</v>
      </c>
    </row>
    <row r="2147" spans="14:17" x14ac:dyDescent="0.25">
      <c r="N2147">
        <v>17.336490000000001</v>
      </c>
      <c r="O2147">
        <v>82.502129999999994</v>
      </c>
      <c r="P2147">
        <v>36.200000000000003</v>
      </c>
      <c r="Q2147">
        <v>106.76900000000001</v>
      </c>
    </row>
    <row r="2148" spans="14:17" x14ac:dyDescent="0.25">
      <c r="N2148">
        <v>17.336110000000001</v>
      </c>
      <c r="O2148">
        <v>82.501159999999999</v>
      </c>
      <c r="P2148">
        <v>39.5</v>
      </c>
      <c r="Q2148">
        <v>106.881</v>
      </c>
    </row>
    <row r="2149" spans="14:17" x14ac:dyDescent="0.25">
      <c r="N2149">
        <v>17.33605</v>
      </c>
      <c r="O2149">
        <v>82.501040000000003</v>
      </c>
      <c r="P2149">
        <v>39.700000000000003</v>
      </c>
      <c r="Q2149">
        <v>106.895</v>
      </c>
    </row>
    <row r="2150" spans="14:17" x14ac:dyDescent="0.25">
      <c r="N2150">
        <v>17.335999999999999</v>
      </c>
      <c r="O2150">
        <v>82.500910000000005</v>
      </c>
      <c r="P2150">
        <v>39.9</v>
      </c>
      <c r="Q2150">
        <v>106.91</v>
      </c>
    </row>
    <row r="2151" spans="14:17" x14ac:dyDescent="0.25">
      <c r="N2151">
        <v>17.33595</v>
      </c>
      <c r="O2151">
        <v>82.500799999999998</v>
      </c>
      <c r="P2151">
        <v>40</v>
      </c>
      <c r="Q2151">
        <v>106.923</v>
      </c>
    </row>
    <row r="2152" spans="14:17" x14ac:dyDescent="0.25">
      <c r="N2152">
        <v>17.335899999999999</v>
      </c>
      <c r="O2152">
        <v>82.500680000000003</v>
      </c>
      <c r="P2152">
        <v>40.1</v>
      </c>
      <c r="Q2152">
        <v>106.937</v>
      </c>
    </row>
    <row r="2153" spans="14:17" x14ac:dyDescent="0.25">
      <c r="N2153">
        <v>17.335830000000001</v>
      </c>
      <c r="O2153">
        <v>82.500569999999996</v>
      </c>
      <c r="P2153">
        <v>40.1</v>
      </c>
      <c r="Q2153">
        <v>106.95099999999999</v>
      </c>
    </row>
    <row r="2154" spans="14:17" x14ac:dyDescent="0.25">
      <c r="N2154">
        <v>17.335229999999999</v>
      </c>
      <c r="O2154">
        <v>82.499539999999996</v>
      </c>
      <c r="P2154">
        <v>41.4</v>
      </c>
      <c r="Q2154">
        <v>107.07899999999999</v>
      </c>
    </row>
    <row r="2155" spans="14:17" x14ac:dyDescent="0.25">
      <c r="N2155">
        <v>17.33372</v>
      </c>
      <c r="O2155">
        <v>82.496930000000006</v>
      </c>
      <c r="P2155">
        <v>47.7</v>
      </c>
      <c r="Q2155">
        <v>107.404</v>
      </c>
    </row>
    <row r="2156" spans="14:17" x14ac:dyDescent="0.25">
      <c r="N2156">
        <v>17.33352</v>
      </c>
      <c r="O2156">
        <v>82.496589999999998</v>
      </c>
      <c r="P2156">
        <v>48.2</v>
      </c>
      <c r="Q2156">
        <v>107.446</v>
      </c>
    </row>
    <row r="2157" spans="14:17" x14ac:dyDescent="0.25">
      <c r="N2157">
        <v>17.33306</v>
      </c>
      <c r="O2157">
        <v>82.495819999999995</v>
      </c>
      <c r="P2157">
        <v>49</v>
      </c>
      <c r="Q2157">
        <v>107.54300000000001</v>
      </c>
    </row>
    <row r="2158" spans="14:17" x14ac:dyDescent="0.25">
      <c r="N2158">
        <v>17.332270000000001</v>
      </c>
      <c r="O2158">
        <v>82.494470000000007</v>
      </c>
      <c r="P2158">
        <v>50.8</v>
      </c>
      <c r="Q2158">
        <v>107.711</v>
      </c>
    </row>
    <row r="2159" spans="14:17" x14ac:dyDescent="0.25">
      <c r="N2159">
        <v>17.332190000000001</v>
      </c>
      <c r="O2159">
        <v>82.494339999999994</v>
      </c>
      <c r="P2159">
        <v>51.3</v>
      </c>
      <c r="Q2159">
        <v>107.727</v>
      </c>
    </row>
    <row r="2160" spans="14:17" x14ac:dyDescent="0.25">
      <c r="N2160">
        <v>17.33212</v>
      </c>
      <c r="O2160">
        <v>82.494209999999995</v>
      </c>
      <c r="P2160">
        <v>52</v>
      </c>
      <c r="Q2160">
        <v>107.74299999999999</v>
      </c>
    </row>
    <row r="2161" spans="14:17" x14ac:dyDescent="0.25">
      <c r="N2161">
        <v>17.332039999999999</v>
      </c>
      <c r="O2161">
        <v>82.494079999999997</v>
      </c>
      <c r="P2161">
        <v>53</v>
      </c>
      <c r="Q2161">
        <v>107.76</v>
      </c>
    </row>
    <row r="2162" spans="14:17" x14ac:dyDescent="0.25">
      <c r="N2162">
        <v>17.331959999999999</v>
      </c>
      <c r="O2162">
        <v>82.493949999999998</v>
      </c>
      <c r="P2162">
        <v>53.9</v>
      </c>
      <c r="Q2162">
        <v>107.776</v>
      </c>
    </row>
    <row r="2163" spans="14:17" x14ac:dyDescent="0.25">
      <c r="N2163">
        <v>17.331869999999999</v>
      </c>
      <c r="O2163">
        <v>82.493809999999996</v>
      </c>
      <c r="P2163">
        <v>54.8</v>
      </c>
      <c r="Q2163">
        <v>107.794</v>
      </c>
    </row>
    <row r="2164" spans="14:17" x14ac:dyDescent="0.25">
      <c r="N2164">
        <v>17.331779999999998</v>
      </c>
      <c r="O2164">
        <v>82.493690000000001</v>
      </c>
      <c r="P2164">
        <v>55.5</v>
      </c>
      <c r="Q2164">
        <v>107.81</v>
      </c>
    </row>
    <row r="2165" spans="14:17" x14ac:dyDescent="0.25">
      <c r="N2165">
        <v>17.331720000000001</v>
      </c>
      <c r="O2165">
        <v>82.493610000000004</v>
      </c>
      <c r="P2165">
        <v>55.9</v>
      </c>
      <c r="Q2165">
        <v>107.821</v>
      </c>
    </row>
    <row r="2166" spans="14:17" x14ac:dyDescent="0.25">
      <c r="N2166">
        <v>17.331569999999999</v>
      </c>
      <c r="O2166">
        <v>82.493430000000004</v>
      </c>
      <c r="P2166">
        <v>56.9</v>
      </c>
      <c r="Q2166">
        <v>107.846</v>
      </c>
    </row>
    <row r="2167" spans="14:17" x14ac:dyDescent="0.25">
      <c r="N2167">
        <v>17.331420000000001</v>
      </c>
      <c r="O2167">
        <v>82.493260000000006</v>
      </c>
      <c r="P2167">
        <v>57.5</v>
      </c>
      <c r="Q2167">
        <v>107.871</v>
      </c>
    </row>
    <row r="2168" spans="14:17" x14ac:dyDescent="0.25">
      <c r="N2168">
        <v>17.329979999999999</v>
      </c>
      <c r="O2168">
        <v>82.491739999999993</v>
      </c>
      <c r="P2168">
        <v>62.6</v>
      </c>
      <c r="Q2168">
        <v>108.099</v>
      </c>
    </row>
    <row r="2169" spans="14:17" x14ac:dyDescent="0.25">
      <c r="N2169">
        <v>17.328900000000001</v>
      </c>
      <c r="O2169">
        <v>82.490579999999994</v>
      </c>
      <c r="P2169">
        <v>64.3</v>
      </c>
      <c r="Q2169">
        <v>108.271</v>
      </c>
    </row>
    <row r="2170" spans="14:17" x14ac:dyDescent="0.25">
      <c r="N2170">
        <v>17.328810000000001</v>
      </c>
      <c r="O2170">
        <v>82.490480000000005</v>
      </c>
      <c r="P2170">
        <v>64.3</v>
      </c>
      <c r="Q2170">
        <v>108.285</v>
      </c>
    </row>
    <row r="2171" spans="14:17" x14ac:dyDescent="0.25">
      <c r="N2171">
        <v>17.328800000000001</v>
      </c>
      <c r="O2171">
        <v>82.490459999999999</v>
      </c>
      <c r="P2171">
        <v>64.400000000000006</v>
      </c>
      <c r="Q2171">
        <v>108.288</v>
      </c>
    </row>
    <row r="2172" spans="14:17" x14ac:dyDescent="0.25">
      <c r="N2172">
        <v>17.32873</v>
      </c>
      <c r="O2172">
        <v>82.490380000000002</v>
      </c>
      <c r="P2172">
        <v>64.400000000000006</v>
      </c>
      <c r="Q2172">
        <v>108.29900000000001</v>
      </c>
    </row>
    <row r="2173" spans="14:17" x14ac:dyDescent="0.25">
      <c r="N2173">
        <v>17.32865</v>
      </c>
      <c r="O2173">
        <v>82.490269999999995</v>
      </c>
      <c r="P2173">
        <v>64.5</v>
      </c>
      <c r="Q2173">
        <v>108.31399999999999</v>
      </c>
    </row>
    <row r="2174" spans="14:17" x14ac:dyDescent="0.25">
      <c r="N2174">
        <v>17.328569999999999</v>
      </c>
      <c r="O2174">
        <v>82.490170000000006</v>
      </c>
      <c r="P2174">
        <v>64.599999999999994</v>
      </c>
      <c r="Q2174">
        <v>108.328</v>
      </c>
    </row>
    <row r="2175" spans="14:17" x14ac:dyDescent="0.25">
      <c r="N2175">
        <v>17.328489999999999</v>
      </c>
      <c r="O2175">
        <v>82.490049999999997</v>
      </c>
      <c r="P2175">
        <v>65</v>
      </c>
      <c r="Q2175">
        <v>108.343</v>
      </c>
    </row>
    <row r="2176" spans="14:17" x14ac:dyDescent="0.25">
      <c r="N2176">
        <v>17.328420000000001</v>
      </c>
      <c r="O2176">
        <v>82.489949999999993</v>
      </c>
      <c r="P2176">
        <v>65.2</v>
      </c>
      <c r="Q2176">
        <v>108.357</v>
      </c>
    </row>
    <row r="2177" spans="14:17" x14ac:dyDescent="0.25">
      <c r="N2177">
        <v>17.32835</v>
      </c>
      <c r="O2177">
        <v>82.489840000000001</v>
      </c>
      <c r="P2177">
        <v>65.599999999999994</v>
      </c>
      <c r="Q2177">
        <v>108.371</v>
      </c>
    </row>
    <row r="2178" spans="14:17" x14ac:dyDescent="0.25">
      <c r="N2178">
        <v>17.328279999999999</v>
      </c>
      <c r="O2178">
        <v>82.489729999999994</v>
      </c>
      <c r="P2178">
        <v>65.900000000000006</v>
      </c>
      <c r="Q2178">
        <v>108.38500000000001</v>
      </c>
    </row>
    <row r="2179" spans="14:17" x14ac:dyDescent="0.25">
      <c r="N2179">
        <v>17.328209999999999</v>
      </c>
      <c r="O2179">
        <v>82.489609999999999</v>
      </c>
      <c r="P2179">
        <v>66.3</v>
      </c>
      <c r="Q2179">
        <v>108.4</v>
      </c>
    </row>
    <row r="2180" spans="14:17" x14ac:dyDescent="0.25">
      <c r="N2180">
        <v>17.328140000000001</v>
      </c>
      <c r="O2180">
        <v>82.489500000000007</v>
      </c>
      <c r="P2180">
        <v>66.599999999999994</v>
      </c>
      <c r="Q2180">
        <v>108.414</v>
      </c>
    </row>
    <row r="2181" spans="14:17" x14ac:dyDescent="0.25">
      <c r="N2181">
        <v>17.32808</v>
      </c>
      <c r="O2181">
        <v>82.48939</v>
      </c>
      <c r="P2181">
        <v>66.599999999999994</v>
      </c>
      <c r="Q2181">
        <v>108.42700000000001</v>
      </c>
    </row>
    <row r="2182" spans="14:17" x14ac:dyDescent="0.25">
      <c r="N2182">
        <v>17.328009999999999</v>
      </c>
      <c r="O2182">
        <v>82.489270000000005</v>
      </c>
      <c r="P2182">
        <v>66.599999999999994</v>
      </c>
      <c r="Q2182">
        <v>108.44199999999999</v>
      </c>
    </row>
    <row r="2183" spans="14:17" x14ac:dyDescent="0.25">
      <c r="N2183">
        <v>17.327940000000002</v>
      </c>
      <c r="O2183">
        <v>82.48912</v>
      </c>
      <c r="P2183">
        <v>66.599999999999994</v>
      </c>
      <c r="Q2183">
        <v>108.46</v>
      </c>
    </row>
    <row r="2184" spans="14:17" x14ac:dyDescent="0.25">
      <c r="N2184">
        <v>17.32788</v>
      </c>
      <c r="O2184">
        <v>82.488969999999995</v>
      </c>
      <c r="P2184">
        <v>66.7</v>
      </c>
      <c r="Q2184">
        <v>108.477</v>
      </c>
    </row>
    <row r="2185" spans="14:17" x14ac:dyDescent="0.25">
      <c r="N2185">
        <v>17.327809999999999</v>
      </c>
      <c r="O2185">
        <v>82.488820000000004</v>
      </c>
      <c r="P2185">
        <v>66.7</v>
      </c>
      <c r="Q2185">
        <v>108.495</v>
      </c>
    </row>
    <row r="2186" spans="14:17" x14ac:dyDescent="0.25">
      <c r="N2186">
        <v>17.327739999999999</v>
      </c>
      <c r="O2186">
        <v>82.488650000000007</v>
      </c>
      <c r="P2186">
        <v>66.7</v>
      </c>
      <c r="Q2186">
        <v>108.514</v>
      </c>
    </row>
    <row r="2187" spans="14:17" x14ac:dyDescent="0.25">
      <c r="N2187">
        <v>17.327590000000001</v>
      </c>
      <c r="O2187">
        <v>82.488240000000005</v>
      </c>
      <c r="P2187">
        <v>66.400000000000006</v>
      </c>
      <c r="Q2187">
        <v>108.56100000000001</v>
      </c>
    </row>
    <row r="2188" spans="14:17" x14ac:dyDescent="0.25">
      <c r="N2188">
        <v>17.32741</v>
      </c>
      <c r="O2188">
        <v>82.487660000000005</v>
      </c>
      <c r="P2188">
        <v>66.2</v>
      </c>
      <c r="Q2188">
        <v>108.626</v>
      </c>
    </row>
    <row r="2189" spans="14:17" x14ac:dyDescent="0.25">
      <c r="N2189">
        <v>17.327369999999998</v>
      </c>
      <c r="O2189">
        <v>82.487520000000004</v>
      </c>
      <c r="P2189">
        <v>66.3</v>
      </c>
      <c r="Q2189">
        <v>108.64100000000001</v>
      </c>
    </row>
    <row r="2190" spans="14:17" x14ac:dyDescent="0.25">
      <c r="N2190">
        <v>17.32732</v>
      </c>
      <c r="O2190">
        <v>82.487380000000002</v>
      </c>
      <c r="P2190">
        <v>66.5</v>
      </c>
      <c r="Q2190">
        <v>108.657</v>
      </c>
    </row>
    <row r="2191" spans="14:17" x14ac:dyDescent="0.25">
      <c r="N2191">
        <v>17.327159999999999</v>
      </c>
      <c r="O2191">
        <v>82.486750000000001</v>
      </c>
      <c r="P2191">
        <v>70.8</v>
      </c>
      <c r="Q2191">
        <v>108.727</v>
      </c>
    </row>
    <row r="2192" spans="14:17" x14ac:dyDescent="0.25">
      <c r="N2192">
        <v>17.32685</v>
      </c>
      <c r="O2192">
        <v>82.485609999999994</v>
      </c>
      <c r="P2192">
        <v>77.7</v>
      </c>
      <c r="Q2192">
        <v>108.85299999999999</v>
      </c>
    </row>
    <row r="2193" spans="14:17" x14ac:dyDescent="0.25">
      <c r="N2193">
        <v>17.326820000000001</v>
      </c>
      <c r="O2193">
        <v>82.485489999999999</v>
      </c>
      <c r="P2193">
        <v>78</v>
      </c>
      <c r="Q2193">
        <v>108.866</v>
      </c>
    </row>
    <row r="2194" spans="14:17" x14ac:dyDescent="0.25">
      <c r="N2194">
        <v>17.326779999999999</v>
      </c>
      <c r="O2194">
        <v>82.485380000000006</v>
      </c>
      <c r="P2194">
        <v>79.3</v>
      </c>
      <c r="Q2194">
        <v>108.878</v>
      </c>
    </row>
    <row r="2195" spans="14:17" x14ac:dyDescent="0.25">
      <c r="N2195">
        <v>17.326740000000001</v>
      </c>
      <c r="O2195">
        <v>82.48527</v>
      </c>
      <c r="P2195">
        <v>80.7</v>
      </c>
      <c r="Q2195">
        <v>108.89100000000001</v>
      </c>
    </row>
    <row r="2196" spans="14:17" x14ac:dyDescent="0.25">
      <c r="N2196">
        <v>17.326699999999999</v>
      </c>
      <c r="O2196">
        <v>82.485169999999997</v>
      </c>
      <c r="P2196">
        <v>82.1</v>
      </c>
      <c r="Q2196">
        <v>108.902</v>
      </c>
    </row>
    <row r="2197" spans="14:17" x14ac:dyDescent="0.25">
      <c r="N2197">
        <v>17.326650000000001</v>
      </c>
      <c r="O2197">
        <v>82.485039999999998</v>
      </c>
      <c r="P2197">
        <v>83.8</v>
      </c>
      <c r="Q2197">
        <v>108.917</v>
      </c>
    </row>
    <row r="2198" spans="14:17" x14ac:dyDescent="0.25">
      <c r="N2198">
        <v>17.326640000000001</v>
      </c>
      <c r="O2198">
        <v>82.485010000000003</v>
      </c>
      <c r="P2198">
        <v>84.1</v>
      </c>
      <c r="Q2198">
        <v>108.92100000000001</v>
      </c>
    </row>
    <row r="2199" spans="14:17" x14ac:dyDescent="0.25">
      <c r="N2199">
        <v>17.32658</v>
      </c>
      <c r="O2199">
        <v>82.484880000000004</v>
      </c>
      <c r="P2199">
        <v>85.9</v>
      </c>
      <c r="Q2199">
        <v>108.93600000000001</v>
      </c>
    </row>
    <row r="2200" spans="14:17" x14ac:dyDescent="0.25">
      <c r="N2200">
        <v>17.326519999999999</v>
      </c>
      <c r="O2200">
        <v>82.484759999999994</v>
      </c>
      <c r="P2200">
        <v>87.6</v>
      </c>
      <c r="Q2200">
        <v>108.95</v>
      </c>
    </row>
    <row r="2201" spans="14:17" x14ac:dyDescent="0.25">
      <c r="N2201">
        <v>17.326460000000001</v>
      </c>
      <c r="O2201">
        <v>82.484629999999996</v>
      </c>
      <c r="P2201">
        <v>89.1</v>
      </c>
      <c r="Q2201">
        <v>108.96599999999999</v>
      </c>
    </row>
    <row r="2202" spans="14:17" x14ac:dyDescent="0.25">
      <c r="N2202">
        <v>17.32638</v>
      </c>
      <c r="O2202">
        <v>82.484499999999997</v>
      </c>
      <c r="P2202">
        <v>90.1</v>
      </c>
      <c r="Q2202">
        <v>108.982</v>
      </c>
    </row>
    <row r="2203" spans="14:17" x14ac:dyDescent="0.25">
      <c r="N2203">
        <v>17.326309999999999</v>
      </c>
      <c r="O2203">
        <v>82.484390000000005</v>
      </c>
      <c r="P2203">
        <v>90.6</v>
      </c>
      <c r="Q2203">
        <v>108.996</v>
      </c>
    </row>
    <row r="2204" spans="14:17" x14ac:dyDescent="0.25">
      <c r="N2204">
        <v>17.326239999999999</v>
      </c>
      <c r="O2204">
        <v>82.484279999999998</v>
      </c>
      <c r="P2204">
        <v>90.8</v>
      </c>
      <c r="Q2204">
        <v>109.01</v>
      </c>
    </row>
    <row r="2205" spans="14:17" x14ac:dyDescent="0.25">
      <c r="N2205">
        <v>17.326160000000002</v>
      </c>
      <c r="O2205">
        <v>82.48415</v>
      </c>
      <c r="P2205">
        <v>90.8</v>
      </c>
      <c r="Q2205">
        <v>109.027</v>
      </c>
    </row>
    <row r="2206" spans="14:17" x14ac:dyDescent="0.25">
      <c r="N2206">
        <v>17.326070000000001</v>
      </c>
      <c r="O2206">
        <v>82.484030000000004</v>
      </c>
      <c r="P2206">
        <v>91.2</v>
      </c>
      <c r="Q2206">
        <v>109.04300000000001</v>
      </c>
    </row>
    <row r="2207" spans="14:17" x14ac:dyDescent="0.25">
      <c r="N2207">
        <v>17.325970000000002</v>
      </c>
      <c r="O2207">
        <v>82.483909999999995</v>
      </c>
      <c r="P2207">
        <v>91.9</v>
      </c>
      <c r="Q2207">
        <v>109.06</v>
      </c>
    </row>
    <row r="2208" spans="14:17" x14ac:dyDescent="0.25">
      <c r="N2208">
        <v>17.325880000000002</v>
      </c>
      <c r="O2208">
        <v>82.483800000000002</v>
      </c>
      <c r="P2208">
        <v>92.3</v>
      </c>
      <c r="Q2208">
        <v>109.075</v>
      </c>
    </row>
    <row r="2209" spans="14:17" x14ac:dyDescent="0.25">
      <c r="N2209">
        <v>17.325759999999999</v>
      </c>
      <c r="O2209">
        <v>82.483670000000004</v>
      </c>
      <c r="P2209">
        <v>92.2</v>
      </c>
      <c r="Q2209">
        <v>109.09399999999999</v>
      </c>
    </row>
    <row r="2210" spans="14:17" x14ac:dyDescent="0.25">
      <c r="N2210">
        <v>17.32565</v>
      </c>
      <c r="O2210">
        <v>82.483559999999997</v>
      </c>
      <c r="P2210">
        <v>91.7</v>
      </c>
      <c r="Q2210">
        <v>109.111</v>
      </c>
    </row>
    <row r="2211" spans="14:17" x14ac:dyDescent="0.25">
      <c r="N2211">
        <v>17.325530000000001</v>
      </c>
      <c r="O2211">
        <v>82.483450000000005</v>
      </c>
      <c r="P2211">
        <v>90.6</v>
      </c>
      <c r="Q2211">
        <v>109.129</v>
      </c>
    </row>
    <row r="2212" spans="14:17" x14ac:dyDescent="0.25">
      <c r="N2212">
        <v>17.325399999999998</v>
      </c>
      <c r="O2212">
        <v>82.483329999999995</v>
      </c>
      <c r="P2212">
        <v>88.9</v>
      </c>
      <c r="Q2212">
        <v>109.148</v>
      </c>
    </row>
    <row r="2213" spans="14:17" x14ac:dyDescent="0.25">
      <c r="N2213">
        <v>17.325289999999999</v>
      </c>
      <c r="O2213">
        <v>82.483249999999998</v>
      </c>
      <c r="P2213">
        <v>88.6</v>
      </c>
      <c r="Q2213">
        <v>109.163</v>
      </c>
    </row>
    <row r="2214" spans="14:17" x14ac:dyDescent="0.25">
      <c r="N2214">
        <v>17.32517</v>
      </c>
      <c r="O2214">
        <v>82.483149999999995</v>
      </c>
      <c r="P2214">
        <v>88.9</v>
      </c>
      <c r="Q2214">
        <v>109.18</v>
      </c>
    </row>
    <row r="2215" spans="14:17" x14ac:dyDescent="0.25">
      <c r="N2215">
        <v>17.325009999999999</v>
      </c>
      <c r="O2215">
        <v>82.483040000000003</v>
      </c>
      <c r="P2215">
        <v>89</v>
      </c>
      <c r="Q2215">
        <v>109.202</v>
      </c>
    </row>
    <row r="2216" spans="14:17" x14ac:dyDescent="0.25">
      <c r="N2216">
        <v>17.324780000000001</v>
      </c>
      <c r="O2216">
        <v>82.482879999999994</v>
      </c>
      <c r="P2216">
        <v>88.6</v>
      </c>
      <c r="Q2216">
        <v>109.232</v>
      </c>
    </row>
    <row r="2217" spans="14:17" x14ac:dyDescent="0.25">
      <c r="N2217">
        <v>17.32443</v>
      </c>
      <c r="O2217">
        <v>82.482640000000004</v>
      </c>
      <c r="P2217">
        <v>86.8</v>
      </c>
      <c r="Q2217">
        <v>109.279</v>
      </c>
    </row>
    <row r="2218" spans="14:17" x14ac:dyDescent="0.25">
      <c r="N2218">
        <v>17.324300000000001</v>
      </c>
      <c r="O2218">
        <v>82.48254</v>
      </c>
      <c r="P2218">
        <v>86.2</v>
      </c>
      <c r="Q2218">
        <v>109.297</v>
      </c>
    </row>
    <row r="2219" spans="14:17" x14ac:dyDescent="0.25">
      <c r="N2219">
        <v>17.324159999999999</v>
      </c>
      <c r="O2219">
        <v>82.482439999999997</v>
      </c>
      <c r="P2219">
        <v>85.9</v>
      </c>
      <c r="Q2219">
        <v>109.316</v>
      </c>
    </row>
    <row r="2220" spans="14:17" x14ac:dyDescent="0.25">
      <c r="N2220">
        <v>17.32405</v>
      </c>
      <c r="O2220">
        <v>82.482339999999994</v>
      </c>
      <c r="P2220">
        <v>85.6</v>
      </c>
      <c r="Q2220">
        <v>109.33199999999999</v>
      </c>
    </row>
    <row r="2221" spans="14:17" x14ac:dyDescent="0.25">
      <c r="N2221">
        <v>17.323930000000001</v>
      </c>
      <c r="O2221">
        <v>82.482230000000001</v>
      </c>
      <c r="P2221">
        <v>85.5</v>
      </c>
      <c r="Q2221">
        <v>109.35</v>
      </c>
    </row>
    <row r="2222" spans="14:17" x14ac:dyDescent="0.25">
      <c r="N2222">
        <v>17.323830000000001</v>
      </c>
      <c r="O2222">
        <v>82.482129999999998</v>
      </c>
      <c r="P2222">
        <v>85.3</v>
      </c>
      <c r="Q2222">
        <v>109.36499999999999</v>
      </c>
    </row>
    <row r="2223" spans="14:17" x14ac:dyDescent="0.25">
      <c r="N2223">
        <v>17.323730000000001</v>
      </c>
      <c r="O2223">
        <v>82.482029999999995</v>
      </c>
      <c r="P2223">
        <v>84.9</v>
      </c>
      <c r="Q2223">
        <v>109.381</v>
      </c>
    </row>
    <row r="2224" spans="14:17" x14ac:dyDescent="0.25">
      <c r="N2224">
        <v>17.323619999999998</v>
      </c>
      <c r="O2224">
        <v>82.481920000000002</v>
      </c>
      <c r="P2224">
        <v>84.4</v>
      </c>
      <c r="Q2224">
        <v>109.39700000000001</v>
      </c>
    </row>
    <row r="2225" spans="14:17" x14ac:dyDescent="0.25">
      <c r="N2225">
        <v>17.323530000000002</v>
      </c>
      <c r="O2225">
        <v>82.481809999999996</v>
      </c>
      <c r="P2225">
        <v>84.1</v>
      </c>
      <c r="Q2225">
        <v>109.413</v>
      </c>
    </row>
    <row r="2226" spans="14:17" x14ac:dyDescent="0.25">
      <c r="N2226">
        <v>17.323409999999999</v>
      </c>
      <c r="O2226">
        <v>82.481660000000005</v>
      </c>
      <c r="P2226">
        <v>83.7</v>
      </c>
      <c r="Q2226">
        <v>109.434</v>
      </c>
    </row>
    <row r="2227" spans="14:17" x14ac:dyDescent="0.25">
      <c r="N2227">
        <v>17.323350000000001</v>
      </c>
      <c r="O2227">
        <v>82.481579999999994</v>
      </c>
      <c r="P2227">
        <v>83.6</v>
      </c>
      <c r="Q2227">
        <v>109.444</v>
      </c>
    </row>
    <row r="2228" spans="14:17" x14ac:dyDescent="0.25">
      <c r="N2228">
        <v>17.32329</v>
      </c>
      <c r="O2228">
        <v>82.481499999999997</v>
      </c>
      <c r="P2228">
        <v>83.5</v>
      </c>
      <c r="Q2228">
        <v>109.455</v>
      </c>
    </row>
    <row r="2229" spans="14:17" x14ac:dyDescent="0.25">
      <c r="N2229">
        <v>17.323219999999999</v>
      </c>
      <c r="O2229">
        <v>82.481390000000005</v>
      </c>
      <c r="P2229">
        <v>83.5</v>
      </c>
      <c r="Q2229">
        <v>109.46899999999999</v>
      </c>
    </row>
    <row r="2230" spans="14:17" x14ac:dyDescent="0.25">
      <c r="N2230">
        <v>17.323129999999999</v>
      </c>
      <c r="O2230">
        <v>82.481260000000006</v>
      </c>
      <c r="P2230">
        <v>83.4</v>
      </c>
      <c r="Q2230">
        <v>109.486</v>
      </c>
    </row>
    <row r="2231" spans="14:17" x14ac:dyDescent="0.25">
      <c r="N2231">
        <v>17.323060000000002</v>
      </c>
      <c r="O2231">
        <v>82.481129999999993</v>
      </c>
      <c r="P2231">
        <v>83.4</v>
      </c>
      <c r="Q2231">
        <v>109.502</v>
      </c>
    </row>
    <row r="2232" spans="14:17" x14ac:dyDescent="0.25">
      <c r="N2232">
        <v>17.322990000000001</v>
      </c>
      <c r="O2232">
        <v>82.481009999999998</v>
      </c>
      <c r="P2232">
        <v>83.4</v>
      </c>
      <c r="Q2232">
        <v>109.517</v>
      </c>
    </row>
    <row r="2233" spans="14:17" x14ac:dyDescent="0.25">
      <c r="N2233">
        <v>17.32246</v>
      </c>
      <c r="O2233">
        <v>82.479889999999997</v>
      </c>
      <c r="P2233">
        <v>80.8</v>
      </c>
      <c r="Q2233">
        <v>109.65</v>
      </c>
    </row>
    <row r="2234" spans="14:17" x14ac:dyDescent="0.25">
      <c r="N2234">
        <v>17.322379999999999</v>
      </c>
      <c r="O2234">
        <v>82.479740000000007</v>
      </c>
      <c r="P2234">
        <v>80.2</v>
      </c>
      <c r="Q2234">
        <v>109.66800000000001</v>
      </c>
    </row>
    <row r="2235" spans="14:17" x14ac:dyDescent="0.25">
      <c r="N2235">
        <v>17.322369999999999</v>
      </c>
      <c r="O2235">
        <v>82.47972</v>
      </c>
      <c r="P2235">
        <v>80.099999999999994</v>
      </c>
      <c r="Q2235">
        <v>109.67100000000001</v>
      </c>
    </row>
    <row r="2236" spans="14:17" x14ac:dyDescent="0.25">
      <c r="N2236">
        <v>17.32207</v>
      </c>
      <c r="O2236">
        <v>82.479079999999996</v>
      </c>
      <c r="P2236">
        <v>77.2</v>
      </c>
      <c r="Q2236">
        <v>109.746</v>
      </c>
    </row>
    <row r="2237" spans="14:17" x14ac:dyDescent="0.25">
      <c r="N2237">
        <v>17.322019999999998</v>
      </c>
      <c r="O2237">
        <v>82.478989999999996</v>
      </c>
      <c r="P2237">
        <v>76.8</v>
      </c>
      <c r="Q2237">
        <v>109.758</v>
      </c>
    </row>
    <row r="2238" spans="14:17" x14ac:dyDescent="0.25">
      <c r="N2238">
        <v>17.321870000000001</v>
      </c>
      <c r="O2238">
        <v>82.478570000000005</v>
      </c>
      <c r="P2238">
        <v>75.7</v>
      </c>
      <c r="Q2238">
        <v>109.80500000000001</v>
      </c>
    </row>
    <row r="2239" spans="14:17" x14ac:dyDescent="0.25">
      <c r="N2239">
        <v>17.321719999999999</v>
      </c>
      <c r="O2239">
        <v>82.478160000000003</v>
      </c>
      <c r="P2239">
        <v>75.2</v>
      </c>
      <c r="Q2239">
        <v>109.852</v>
      </c>
    </row>
    <row r="2240" spans="14:17" x14ac:dyDescent="0.25">
      <c r="N2240">
        <v>17.321539999999999</v>
      </c>
      <c r="O2240">
        <v>82.477609999999999</v>
      </c>
      <c r="P2240">
        <v>74.599999999999994</v>
      </c>
      <c r="Q2240">
        <v>109.914</v>
      </c>
    </row>
    <row r="2241" spans="14:17" x14ac:dyDescent="0.25">
      <c r="N2241">
        <v>17.321439999999999</v>
      </c>
      <c r="O2241">
        <v>82.477339999999998</v>
      </c>
      <c r="P2241">
        <v>74.400000000000006</v>
      </c>
      <c r="Q2241">
        <v>109.944</v>
      </c>
    </row>
    <row r="2242" spans="14:17" x14ac:dyDescent="0.25">
      <c r="N2242">
        <v>17.321400000000001</v>
      </c>
      <c r="O2242">
        <v>82.477199999999996</v>
      </c>
      <c r="P2242">
        <v>74.2</v>
      </c>
      <c r="Q2242">
        <v>109.96</v>
      </c>
    </row>
    <row r="2243" spans="14:17" x14ac:dyDescent="0.25">
      <c r="N2243">
        <v>17.321349999999999</v>
      </c>
      <c r="O2243">
        <v>82.477069999999998</v>
      </c>
      <c r="P2243">
        <v>74.2</v>
      </c>
      <c r="Q2243">
        <v>109.97499999999999</v>
      </c>
    </row>
    <row r="2244" spans="14:17" x14ac:dyDescent="0.25">
      <c r="N2244">
        <v>17.321300000000001</v>
      </c>
      <c r="O2244">
        <v>82.476929999999996</v>
      </c>
      <c r="P2244">
        <v>74.2</v>
      </c>
      <c r="Q2244">
        <v>109.991</v>
      </c>
    </row>
    <row r="2245" spans="14:17" x14ac:dyDescent="0.25">
      <c r="N2245">
        <v>17.321249999999999</v>
      </c>
      <c r="O2245">
        <v>82.47681</v>
      </c>
      <c r="P2245">
        <v>74.3</v>
      </c>
      <c r="Q2245">
        <v>110.005</v>
      </c>
    </row>
    <row r="2246" spans="14:17" x14ac:dyDescent="0.25">
      <c r="N2246">
        <v>17.321190000000001</v>
      </c>
      <c r="O2246">
        <v>82.476669999999999</v>
      </c>
      <c r="P2246">
        <v>74.3</v>
      </c>
      <c r="Q2246">
        <v>110.021</v>
      </c>
    </row>
    <row r="2247" spans="14:17" x14ac:dyDescent="0.25">
      <c r="N2247">
        <v>17.32113</v>
      </c>
      <c r="O2247">
        <v>82.476529999999997</v>
      </c>
      <c r="P2247">
        <v>74.3</v>
      </c>
      <c r="Q2247">
        <v>110.03700000000001</v>
      </c>
    </row>
    <row r="2248" spans="14:17" x14ac:dyDescent="0.25">
      <c r="N2248">
        <v>17.320930000000001</v>
      </c>
      <c r="O2248">
        <v>82.476070000000007</v>
      </c>
      <c r="P2248">
        <v>74.5</v>
      </c>
      <c r="Q2248">
        <v>110.09099999999999</v>
      </c>
    </row>
    <row r="2249" spans="14:17" x14ac:dyDescent="0.25">
      <c r="N2249">
        <v>17.320910000000001</v>
      </c>
      <c r="O2249">
        <v>82.476010000000002</v>
      </c>
      <c r="P2249">
        <v>74.5</v>
      </c>
      <c r="Q2249">
        <v>110.098</v>
      </c>
    </row>
    <row r="2250" spans="14:17" x14ac:dyDescent="0.25">
      <c r="N2250">
        <v>17.320869999999999</v>
      </c>
      <c r="O2250">
        <v>82.475899999999996</v>
      </c>
      <c r="P2250">
        <v>74.5</v>
      </c>
      <c r="Q2250">
        <v>110.11</v>
      </c>
    </row>
    <row r="2251" spans="14:17" x14ac:dyDescent="0.25">
      <c r="N2251">
        <v>17.320830000000001</v>
      </c>
      <c r="O2251">
        <v>82.475800000000007</v>
      </c>
      <c r="P2251">
        <v>74.400000000000006</v>
      </c>
      <c r="Q2251">
        <v>110.122</v>
      </c>
    </row>
    <row r="2252" spans="14:17" x14ac:dyDescent="0.25">
      <c r="N2252">
        <v>17.320789999999999</v>
      </c>
      <c r="O2252">
        <v>82.475660000000005</v>
      </c>
      <c r="P2252">
        <v>74.8</v>
      </c>
      <c r="Q2252">
        <v>110.137</v>
      </c>
    </row>
    <row r="2253" spans="14:17" x14ac:dyDescent="0.25">
      <c r="N2253">
        <v>17.32075</v>
      </c>
      <c r="O2253">
        <v>82.475520000000003</v>
      </c>
      <c r="P2253">
        <v>75.5</v>
      </c>
      <c r="Q2253">
        <v>110.15300000000001</v>
      </c>
    </row>
    <row r="2254" spans="14:17" x14ac:dyDescent="0.25">
      <c r="N2254">
        <v>17.320720000000001</v>
      </c>
      <c r="O2254">
        <v>82.475409999999997</v>
      </c>
      <c r="P2254">
        <v>75.900000000000006</v>
      </c>
      <c r="Q2254">
        <v>110.16500000000001</v>
      </c>
    </row>
    <row r="2255" spans="14:17" x14ac:dyDescent="0.25">
      <c r="N2255">
        <v>17.320689999999999</v>
      </c>
      <c r="O2255">
        <v>82.475279999999998</v>
      </c>
      <c r="P2255">
        <v>76.400000000000006</v>
      </c>
      <c r="Q2255">
        <v>110.179</v>
      </c>
    </row>
    <row r="2256" spans="14:17" x14ac:dyDescent="0.25">
      <c r="N2256">
        <v>17.32067</v>
      </c>
      <c r="O2256">
        <v>82.475120000000004</v>
      </c>
      <c r="P2256">
        <v>77.2</v>
      </c>
      <c r="Q2256">
        <v>110.196</v>
      </c>
    </row>
    <row r="2257" spans="14:17" x14ac:dyDescent="0.25">
      <c r="N2257">
        <v>17.320630000000001</v>
      </c>
      <c r="O2257">
        <v>82.474779999999996</v>
      </c>
      <c r="P2257">
        <v>77.400000000000006</v>
      </c>
      <c r="Q2257">
        <v>110.233</v>
      </c>
    </row>
    <row r="2258" spans="14:17" x14ac:dyDescent="0.25">
      <c r="N2258">
        <v>17.320550000000001</v>
      </c>
      <c r="O2258">
        <v>82.473950000000002</v>
      </c>
      <c r="P2258">
        <v>80</v>
      </c>
      <c r="Q2258">
        <v>110.321</v>
      </c>
    </row>
    <row r="2259" spans="14:17" x14ac:dyDescent="0.25">
      <c r="N2259">
        <v>17.320450000000001</v>
      </c>
      <c r="O2259">
        <v>82.473240000000004</v>
      </c>
      <c r="P2259">
        <v>83.1</v>
      </c>
      <c r="Q2259">
        <v>110.398</v>
      </c>
    </row>
    <row r="2260" spans="14:17" x14ac:dyDescent="0.25">
      <c r="N2260">
        <v>17.320419999999999</v>
      </c>
      <c r="O2260">
        <v>82.472989999999996</v>
      </c>
      <c r="P2260">
        <v>83.9</v>
      </c>
      <c r="Q2260">
        <v>110.42400000000001</v>
      </c>
    </row>
    <row r="2261" spans="14:17" x14ac:dyDescent="0.25">
      <c r="N2261">
        <v>17.32039</v>
      </c>
      <c r="O2261">
        <v>82.472430000000003</v>
      </c>
      <c r="P2261">
        <v>83.2</v>
      </c>
      <c r="Q2261">
        <v>110.48399999999999</v>
      </c>
    </row>
    <row r="2262" spans="14:17" x14ac:dyDescent="0.25">
      <c r="N2262">
        <v>17.32038</v>
      </c>
      <c r="O2262">
        <v>82.471879999999999</v>
      </c>
      <c r="P2262">
        <v>82.2</v>
      </c>
      <c r="Q2262">
        <v>110.54300000000001</v>
      </c>
    </row>
    <row r="2263" spans="14:17" x14ac:dyDescent="0.25">
      <c r="N2263">
        <v>17.320360000000001</v>
      </c>
      <c r="O2263">
        <v>82.471519999999998</v>
      </c>
      <c r="P2263">
        <v>81.5</v>
      </c>
      <c r="Q2263">
        <v>110.581</v>
      </c>
    </row>
    <row r="2264" spans="14:17" x14ac:dyDescent="0.25">
      <c r="N2264">
        <v>17.320360000000001</v>
      </c>
      <c r="O2264">
        <v>82.471429999999998</v>
      </c>
      <c r="P2264">
        <v>81.3</v>
      </c>
      <c r="Q2264">
        <v>110.59</v>
      </c>
    </row>
    <row r="2265" spans="14:17" x14ac:dyDescent="0.25">
      <c r="N2265">
        <v>17.320360000000001</v>
      </c>
      <c r="O2265">
        <v>82.471379999999996</v>
      </c>
      <c r="P2265">
        <v>81.3</v>
      </c>
      <c r="Q2265">
        <v>110.596</v>
      </c>
    </row>
    <row r="2266" spans="14:17" x14ac:dyDescent="0.25">
      <c r="N2266">
        <v>17.320350000000001</v>
      </c>
      <c r="O2266">
        <v>82.471230000000006</v>
      </c>
      <c r="P2266">
        <v>81</v>
      </c>
      <c r="Q2266">
        <v>110.61199999999999</v>
      </c>
    </row>
    <row r="2267" spans="14:17" x14ac:dyDescent="0.25">
      <c r="N2267">
        <v>17.320340000000002</v>
      </c>
      <c r="O2267">
        <v>82.471080000000001</v>
      </c>
      <c r="P2267">
        <v>80.8</v>
      </c>
      <c r="Q2267">
        <v>110.628</v>
      </c>
    </row>
    <row r="2268" spans="14:17" x14ac:dyDescent="0.25">
      <c r="N2268">
        <v>17.320319999999999</v>
      </c>
      <c r="O2268">
        <v>82.470979999999997</v>
      </c>
      <c r="P2268">
        <v>80.599999999999994</v>
      </c>
      <c r="Q2268">
        <v>110.639</v>
      </c>
    </row>
    <row r="2269" spans="14:17" x14ac:dyDescent="0.25">
      <c r="N2269">
        <v>17.320309999999999</v>
      </c>
      <c r="O2269">
        <v>82.470889999999997</v>
      </c>
      <c r="P2269">
        <v>80.5</v>
      </c>
      <c r="Q2269">
        <v>110.648</v>
      </c>
    </row>
    <row r="2270" spans="14:17" x14ac:dyDescent="0.25">
      <c r="N2270">
        <v>17.32029</v>
      </c>
      <c r="O2270">
        <v>82.470789999999994</v>
      </c>
      <c r="P2270">
        <v>80.3</v>
      </c>
      <c r="Q2270">
        <v>110.65900000000001</v>
      </c>
    </row>
    <row r="2271" spans="14:17" x14ac:dyDescent="0.25">
      <c r="N2271">
        <v>17.320270000000001</v>
      </c>
      <c r="O2271">
        <v>82.470690000000005</v>
      </c>
      <c r="P2271">
        <v>80.099999999999994</v>
      </c>
      <c r="Q2271">
        <v>110.67</v>
      </c>
    </row>
    <row r="2272" spans="14:17" x14ac:dyDescent="0.25">
      <c r="N2272">
        <v>17.320250000000001</v>
      </c>
      <c r="O2272">
        <v>82.470600000000005</v>
      </c>
      <c r="P2272">
        <v>79.900000000000006</v>
      </c>
      <c r="Q2272">
        <v>110.68</v>
      </c>
    </row>
    <row r="2273" spans="14:17" x14ac:dyDescent="0.25">
      <c r="N2273">
        <v>17.320239999999998</v>
      </c>
      <c r="O2273">
        <v>82.470519999999993</v>
      </c>
      <c r="P2273">
        <v>79.7</v>
      </c>
      <c r="Q2273">
        <v>110.688</v>
      </c>
    </row>
    <row r="2274" spans="14:17" x14ac:dyDescent="0.25">
      <c r="N2274">
        <v>17.320209999999999</v>
      </c>
      <c r="O2274">
        <v>82.470439999999996</v>
      </c>
      <c r="P2274">
        <v>79.5</v>
      </c>
      <c r="Q2274">
        <v>110.697</v>
      </c>
    </row>
    <row r="2275" spans="14:17" x14ac:dyDescent="0.25">
      <c r="N2275">
        <v>17.320209999999999</v>
      </c>
      <c r="O2275">
        <v>82.470420000000004</v>
      </c>
      <c r="P2275">
        <v>79.5</v>
      </c>
      <c r="Q2275">
        <v>110.7</v>
      </c>
    </row>
    <row r="2276" spans="14:17" x14ac:dyDescent="0.25">
      <c r="N2276">
        <v>17.320180000000001</v>
      </c>
      <c r="O2276">
        <v>82.470320000000001</v>
      </c>
      <c r="P2276">
        <v>79.2</v>
      </c>
      <c r="Q2276">
        <v>110.711</v>
      </c>
    </row>
    <row r="2277" spans="14:17" x14ac:dyDescent="0.25">
      <c r="N2277">
        <v>17.320150000000002</v>
      </c>
      <c r="O2277">
        <v>82.470219999999998</v>
      </c>
      <c r="P2277">
        <v>78.900000000000006</v>
      </c>
      <c r="Q2277">
        <v>110.72199999999999</v>
      </c>
    </row>
    <row r="2278" spans="14:17" x14ac:dyDescent="0.25">
      <c r="N2278">
        <v>17.320119999999999</v>
      </c>
      <c r="O2278">
        <v>82.470110000000005</v>
      </c>
      <c r="P2278">
        <v>78.599999999999994</v>
      </c>
      <c r="Q2278">
        <v>110.73399999999999</v>
      </c>
    </row>
    <row r="2279" spans="14:17" x14ac:dyDescent="0.25">
      <c r="N2279">
        <v>17.320080000000001</v>
      </c>
      <c r="O2279">
        <v>82.470020000000005</v>
      </c>
      <c r="P2279">
        <v>78.099999999999994</v>
      </c>
      <c r="Q2279">
        <v>110.745</v>
      </c>
    </row>
    <row r="2280" spans="14:17" x14ac:dyDescent="0.25">
      <c r="N2280">
        <v>17.320049999999998</v>
      </c>
      <c r="O2280">
        <v>82.469930000000005</v>
      </c>
      <c r="P2280">
        <v>77.599999999999994</v>
      </c>
      <c r="Q2280">
        <v>110.755</v>
      </c>
    </row>
    <row r="2281" spans="14:17" x14ac:dyDescent="0.25">
      <c r="N2281">
        <v>17.32001</v>
      </c>
      <c r="O2281">
        <v>82.469840000000005</v>
      </c>
      <c r="P2281">
        <v>76.900000000000006</v>
      </c>
      <c r="Q2281">
        <v>110.765</v>
      </c>
    </row>
    <row r="2282" spans="14:17" x14ac:dyDescent="0.25">
      <c r="N2282">
        <v>17.319980000000001</v>
      </c>
      <c r="O2282">
        <v>82.469750000000005</v>
      </c>
      <c r="P2282">
        <v>76.3</v>
      </c>
      <c r="Q2282">
        <v>110.77500000000001</v>
      </c>
    </row>
    <row r="2283" spans="14:17" x14ac:dyDescent="0.25">
      <c r="N2283">
        <v>17.319880000000001</v>
      </c>
      <c r="O2283">
        <v>82.469530000000006</v>
      </c>
      <c r="P2283">
        <v>76.2</v>
      </c>
      <c r="Q2283">
        <v>110.801</v>
      </c>
    </row>
    <row r="2284" spans="14:17" x14ac:dyDescent="0.25">
      <c r="N2284">
        <v>17.31981</v>
      </c>
      <c r="O2284">
        <v>82.46942</v>
      </c>
      <c r="P2284">
        <v>77</v>
      </c>
      <c r="Q2284">
        <v>110.815</v>
      </c>
    </row>
    <row r="2285" spans="14:17" x14ac:dyDescent="0.25">
      <c r="N2285">
        <v>17.319749999999999</v>
      </c>
      <c r="O2285">
        <v>82.469309999999993</v>
      </c>
      <c r="P2285">
        <v>77.400000000000006</v>
      </c>
      <c r="Q2285">
        <v>110.82899999999999</v>
      </c>
    </row>
    <row r="2286" spans="14:17" x14ac:dyDescent="0.25">
      <c r="N2286">
        <v>17.319700000000001</v>
      </c>
      <c r="O2286">
        <v>82.469229999999996</v>
      </c>
      <c r="P2286">
        <v>77.599999999999994</v>
      </c>
      <c r="Q2286">
        <v>110.839</v>
      </c>
    </row>
    <row r="2287" spans="14:17" x14ac:dyDescent="0.25">
      <c r="N2287">
        <v>17.319649999999999</v>
      </c>
      <c r="O2287">
        <v>82.469139999999996</v>
      </c>
      <c r="P2287">
        <v>77.599999999999994</v>
      </c>
      <c r="Q2287">
        <v>110.85</v>
      </c>
    </row>
    <row r="2288" spans="14:17" x14ac:dyDescent="0.25">
      <c r="N2288">
        <v>17.319579999999998</v>
      </c>
      <c r="O2288">
        <v>82.469040000000007</v>
      </c>
      <c r="P2288">
        <v>77.599999999999994</v>
      </c>
      <c r="Q2288">
        <v>110.863</v>
      </c>
    </row>
    <row r="2289" spans="14:17" x14ac:dyDescent="0.25">
      <c r="N2289">
        <v>17.31954</v>
      </c>
      <c r="O2289">
        <v>82.468980000000002</v>
      </c>
      <c r="P2289">
        <v>77.400000000000006</v>
      </c>
      <c r="Q2289">
        <v>110.871</v>
      </c>
    </row>
    <row r="2290" spans="14:17" x14ac:dyDescent="0.25">
      <c r="N2290">
        <v>17.318750000000001</v>
      </c>
      <c r="O2290">
        <v>82.467870000000005</v>
      </c>
      <c r="P2290">
        <v>68</v>
      </c>
      <c r="Q2290">
        <v>111.018</v>
      </c>
    </row>
    <row r="2291" spans="14:17" x14ac:dyDescent="0.25">
      <c r="N2291">
        <v>17.317260000000001</v>
      </c>
      <c r="O2291">
        <v>82.465789999999998</v>
      </c>
      <c r="P2291">
        <v>58.9</v>
      </c>
      <c r="Q2291">
        <v>111.294</v>
      </c>
    </row>
    <row r="2292" spans="14:17" x14ac:dyDescent="0.25">
      <c r="N2292">
        <v>17.31579</v>
      </c>
      <c r="O2292">
        <v>82.46369</v>
      </c>
      <c r="P2292">
        <v>52.8</v>
      </c>
      <c r="Q2292">
        <v>111.571</v>
      </c>
    </row>
    <row r="2293" spans="14:17" x14ac:dyDescent="0.25">
      <c r="N2293">
        <v>17.3157</v>
      </c>
      <c r="O2293">
        <v>82.463560000000001</v>
      </c>
      <c r="P2293">
        <v>52.2</v>
      </c>
      <c r="Q2293">
        <v>111.58799999999999</v>
      </c>
    </row>
    <row r="2294" spans="14:17" x14ac:dyDescent="0.25">
      <c r="N2294">
        <v>17.3156</v>
      </c>
      <c r="O2294">
        <v>82.463419999999999</v>
      </c>
      <c r="P2294">
        <v>51.5</v>
      </c>
      <c r="Q2294">
        <v>111.607</v>
      </c>
    </row>
    <row r="2295" spans="14:17" x14ac:dyDescent="0.25">
      <c r="N2295">
        <v>17.31551</v>
      </c>
      <c r="O2295">
        <v>82.463260000000005</v>
      </c>
      <c r="P2295">
        <v>51.1</v>
      </c>
      <c r="Q2295">
        <v>111.627</v>
      </c>
    </row>
    <row r="2296" spans="14:17" x14ac:dyDescent="0.25">
      <c r="N2296">
        <v>17.31541</v>
      </c>
      <c r="O2296">
        <v>82.463089999999994</v>
      </c>
      <c r="P2296">
        <v>50.8</v>
      </c>
      <c r="Q2296">
        <v>111.648</v>
      </c>
    </row>
    <row r="2297" spans="14:17" x14ac:dyDescent="0.25">
      <c r="N2297">
        <v>17.315339999999999</v>
      </c>
      <c r="O2297">
        <v>82.462950000000006</v>
      </c>
      <c r="P2297">
        <v>50.6</v>
      </c>
      <c r="Q2297">
        <v>111.66500000000001</v>
      </c>
    </row>
    <row r="2298" spans="14:17" x14ac:dyDescent="0.25">
      <c r="N2298">
        <v>17.315259999999999</v>
      </c>
      <c r="O2298">
        <v>82.462800000000001</v>
      </c>
      <c r="P2298">
        <v>50.4</v>
      </c>
      <c r="Q2298">
        <v>111.68300000000001</v>
      </c>
    </row>
    <row r="2299" spans="14:17" x14ac:dyDescent="0.25">
      <c r="N2299">
        <v>17.315190000000001</v>
      </c>
      <c r="O2299">
        <v>82.462630000000004</v>
      </c>
      <c r="P2299">
        <v>50.1</v>
      </c>
      <c r="Q2299">
        <v>111.702</v>
      </c>
    </row>
    <row r="2300" spans="14:17" x14ac:dyDescent="0.25">
      <c r="N2300">
        <v>17.31512</v>
      </c>
      <c r="O2300">
        <v>82.462459999999993</v>
      </c>
      <c r="P2300">
        <v>49.6</v>
      </c>
      <c r="Q2300">
        <v>111.72199999999999</v>
      </c>
    </row>
    <row r="2301" spans="14:17" x14ac:dyDescent="0.25">
      <c r="N2301">
        <v>17.315059999999999</v>
      </c>
      <c r="O2301">
        <v>82.462289999999996</v>
      </c>
      <c r="P2301">
        <v>49.2</v>
      </c>
      <c r="Q2301">
        <v>111.741</v>
      </c>
    </row>
    <row r="2302" spans="14:17" x14ac:dyDescent="0.25">
      <c r="N2302">
        <v>17.315010000000001</v>
      </c>
      <c r="O2302">
        <v>82.462119999999999</v>
      </c>
      <c r="P2302">
        <v>48.8</v>
      </c>
      <c r="Q2302">
        <v>111.76</v>
      </c>
    </row>
    <row r="2303" spans="14:17" x14ac:dyDescent="0.25">
      <c r="N2303">
        <v>17.314959999999999</v>
      </c>
      <c r="O2303">
        <v>82.461950000000002</v>
      </c>
      <c r="P2303">
        <v>48.5</v>
      </c>
      <c r="Q2303">
        <v>111.779</v>
      </c>
    </row>
    <row r="2304" spans="14:17" x14ac:dyDescent="0.25">
      <c r="N2304">
        <v>17.31493</v>
      </c>
      <c r="O2304">
        <v>82.46181</v>
      </c>
      <c r="P2304">
        <v>48.5</v>
      </c>
      <c r="Q2304">
        <v>111.794</v>
      </c>
    </row>
    <row r="2305" spans="14:17" x14ac:dyDescent="0.25">
      <c r="N2305">
        <v>17.314900000000002</v>
      </c>
      <c r="O2305">
        <v>82.461680000000001</v>
      </c>
      <c r="P2305">
        <v>48.5</v>
      </c>
      <c r="Q2305">
        <v>111.809</v>
      </c>
    </row>
    <row r="2306" spans="14:17" x14ac:dyDescent="0.25">
      <c r="N2306">
        <v>17.314869999999999</v>
      </c>
      <c r="O2306">
        <v>82.461550000000003</v>
      </c>
      <c r="P2306">
        <v>48.5</v>
      </c>
      <c r="Q2306">
        <v>111.82299999999999</v>
      </c>
    </row>
    <row r="2307" spans="14:17" x14ac:dyDescent="0.25">
      <c r="N2307">
        <v>17.31485</v>
      </c>
      <c r="O2307">
        <v>82.461429999999993</v>
      </c>
      <c r="P2307">
        <v>48.5</v>
      </c>
      <c r="Q2307">
        <v>111.836</v>
      </c>
    </row>
    <row r="2308" spans="14:17" x14ac:dyDescent="0.25">
      <c r="N2308">
        <v>17.314620000000001</v>
      </c>
      <c r="O2308">
        <v>82.460279999999997</v>
      </c>
      <c r="P2308">
        <v>48.6</v>
      </c>
      <c r="Q2308">
        <v>111.961</v>
      </c>
    </row>
    <row r="2309" spans="14:17" x14ac:dyDescent="0.25">
      <c r="N2309">
        <v>17.314499999999999</v>
      </c>
      <c r="O2309">
        <v>82.45966</v>
      </c>
      <c r="P2309">
        <v>48.6</v>
      </c>
      <c r="Q2309">
        <v>112.02800000000001</v>
      </c>
    </row>
    <row r="2310" spans="14:17" x14ac:dyDescent="0.25">
      <c r="N2310">
        <v>17.314430000000002</v>
      </c>
      <c r="O2310">
        <v>82.459379999999996</v>
      </c>
      <c r="P2310">
        <v>48.7</v>
      </c>
      <c r="Q2310">
        <v>112.059</v>
      </c>
    </row>
    <row r="2311" spans="14:17" x14ac:dyDescent="0.25">
      <c r="N2311">
        <v>17.31437</v>
      </c>
      <c r="O2311">
        <v>82.459090000000003</v>
      </c>
      <c r="P2311">
        <v>48.9</v>
      </c>
      <c r="Q2311">
        <v>112.09</v>
      </c>
    </row>
    <row r="2312" spans="14:17" x14ac:dyDescent="0.25">
      <c r="N2312">
        <v>17.31437</v>
      </c>
      <c r="O2312">
        <v>82.45908</v>
      </c>
      <c r="P2312">
        <v>48.9</v>
      </c>
      <c r="Q2312">
        <v>112.09099999999999</v>
      </c>
    </row>
    <row r="2313" spans="14:17" x14ac:dyDescent="0.25">
      <c r="N2313">
        <v>17.314150000000001</v>
      </c>
      <c r="O2313">
        <v>82.458200000000005</v>
      </c>
      <c r="P2313">
        <v>49.4</v>
      </c>
      <c r="Q2313">
        <v>112.188</v>
      </c>
    </row>
    <row r="2314" spans="14:17" x14ac:dyDescent="0.25">
      <c r="N2314">
        <v>17.313949999999998</v>
      </c>
      <c r="O2314">
        <v>82.457329999999999</v>
      </c>
      <c r="P2314">
        <v>48.8</v>
      </c>
      <c r="Q2314">
        <v>112.283</v>
      </c>
    </row>
    <row r="2315" spans="14:17" x14ac:dyDescent="0.25">
      <c r="N2315">
        <v>17.313880000000001</v>
      </c>
      <c r="O2315">
        <v>82.456969999999998</v>
      </c>
      <c r="P2315">
        <v>48.5</v>
      </c>
      <c r="Q2315">
        <v>112.322</v>
      </c>
    </row>
    <row r="2316" spans="14:17" x14ac:dyDescent="0.25">
      <c r="N2316">
        <v>17.31363</v>
      </c>
      <c r="O2316">
        <v>82.455500000000001</v>
      </c>
      <c r="P2316">
        <v>47.9</v>
      </c>
      <c r="Q2316">
        <v>112.48099999999999</v>
      </c>
    </row>
    <row r="2317" spans="14:17" x14ac:dyDescent="0.25">
      <c r="N2317">
        <v>17.313600000000001</v>
      </c>
      <c r="O2317">
        <v>82.455370000000002</v>
      </c>
      <c r="P2317">
        <v>47.6</v>
      </c>
      <c r="Q2317">
        <v>112.495</v>
      </c>
    </row>
    <row r="2318" spans="14:17" x14ac:dyDescent="0.25">
      <c r="N2318">
        <v>17.313559999999999</v>
      </c>
      <c r="O2318">
        <v>82.455179999999999</v>
      </c>
      <c r="P2318">
        <v>47.2</v>
      </c>
      <c r="Q2318">
        <v>112.51600000000001</v>
      </c>
    </row>
    <row r="2319" spans="14:17" x14ac:dyDescent="0.25">
      <c r="N2319">
        <v>17.313500000000001</v>
      </c>
      <c r="O2319">
        <v>82.454999999999998</v>
      </c>
      <c r="P2319">
        <v>46.6</v>
      </c>
      <c r="Q2319">
        <v>112.536</v>
      </c>
    </row>
    <row r="2320" spans="14:17" x14ac:dyDescent="0.25">
      <c r="N2320">
        <v>17.313459999999999</v>
      </c>
      <c r="O2320">
        <v>82.454890000000006</v>
      </c>
      <c r="P2320">
        <v>46.3</v>
      </c>
      <c r="Q2320">
        <v>112.548</v>
      </c>
    </row>
    <row r="2321" spans="14:17" x14ac:dyDescent="0.25">
      <c r="N2321">
        <v>17.313420000000001</v>
      </c>
      <c r="O2321">
        <v>82.45478</v>
      </c>
      <c r="P2321">
        <v>46</v>
      </c>
      <c r="Q2321">
        <v>112.56100000000001</v>
      </c>
    </row>
    <row r="2322" spans="14:17" x14ac:dyDescent="0.25">
      <c r="N2322">
        <v>17.313369999999999</v>
      </c>
      <c r="O2322">
        <v>82.454639999999998</v>
      </c>
      <c r="P2322">
        <v>45.5</v>
      </c>
      <c r="Q2322">
        <v>112.577</v>
      </c>
    </row>
    <row r="2323" spans="14:17" x14ac:dyDescent="0.25">
      <c r="N2323">
        <v>17.313310000000001</v>
      </c>
      <c r="O2323">
        <v>82.454490000000007</v>
      </c>
      <c r="P2323">
        <v>45.1</v>
      </c>
      <c r="Q2323">
        <v>112.59399999999999</v>
      </c>
    </row>
    <row r="2324" spans="14:17" x14ac:dyDescent="0.25">
      <c r="N2324">
        <v>17.313230000000001</v>
      </c>
      <c r="O2324">
        <v>82.454329999999999</v>
      </c>
      <c r="P2324">
        <v>44.6</v>
      </c>
      <c r="Q2324">
        <v>112.613</v>
      </c>
    </row>
    <row r="2325" spans="14:17" x14ac:dyDescent="0.25">
      <c r="N2325">
        <v>17.31317</v>
      </c>
      <c r="O2325">
        <v>82.454220000000007</v>
      </c>
      <c r="P2325">
        <v>44.3</v>
      </c>
      <c r="Q2325">
        <v>112.627</v>
      </c>
    </row>
    <row r="2326" spans="14:17" x14ac:dyDescent="0.25">
      <c r="N2326">
        <v>17.313110000000002</v>
      </c>
      <c r="O2326">
        <v>82.454099999999997</v>
      </c>
      <c r="P2326">
        <v>44.1</v>
      </c>
      <c r="Q2326">
        <v>112.64100000000001</v>
      </c>
    </row>
    <row r="2327" spans="14:17" x14ac:dyDescent="0.25">
      <c r="N2327">
        <v>17.313030000000001</v>
      </c>
      <c r="O2327">
        <v>82.453969999999998</v>
      </c>
      <c r="P2327">
        <v>43.9</v>
      </c>
      <c r="Q2327">
        <v>112.658</v>
      </c>
    </row>
    <row r="2328" spans="14:17" x14ac:dyDescent="0.25">
      <c r="N2328">
        <v>17.312919999999998</v>
      </c>
      <c r="O2328">
        <v>82.453810000000004</v>
      </c>
      <c r="P2328">
        <v>43.5</v>
      </c>
      <c r="Q2328">
        <v>112.679</v>
      </c>
    </row>
    <row r="2329" spans="14:17" x14ac:dyDescent="0.25">
      <c r="N2329">
        <v>17.31241</v>
      </c>
      <c r="O2329">
        <v>82.45308</v>
      </c>
      <c r="P2329">
        <v>43</v>
      </c>
      <c r="Q2329">
        <v>112.77500000000001</v>
      </c>
    </row>
    <row r="2330" spans="14:17" x14ac:dyDescent="0.25">
      <c r="N2330">
        <v>17.31166</v>
      </c>
      <c r="O2330">
        <v>82.451999999999998</v>
      </c>
      <c r="P2330">
        <v>44.2</v>
      </c>
      <c r="Q2330">
        <v>112.917</v>
      </c>
    </row>
    <row r="2331" spans="14:17" x14ac:dyDescent="0.25">
      <c r="N2331">
        <v>17.311360000000001</v>
      </c>
      <c r="O2331">
        <v>82.451580000000007</v>
      </c>
      <c r="P2331">
        <v>45.1</v>
      </c>
      <c r="Q2331">
        <v>112.97199999999999</v>
      </c>
    </row>
    <row r="2332" spans="14:17" x14ac:dyDescent="0.25">
      <c r="N2332">
        <v>17.310009999999998</v>
      </c>
      <c r="O2332">
        <v>82.449700000000007</v>
      </c>
      <c r="P2332">
        <v>42.1</v>
      </c>
      <c r="Q2332">
        <v>113.22199999999999</v>
      </c>
    </row>
    <row r="2333" spans="14:17" x14ac:dyDescent="0.25">
      <c r="N2333">
        <v>17.309660000000001</v>
      </c>
      <c r="O2333">
        <v>82.44923</v>
      </c>
      <c r="P2333">
        <v>41</v>
      </c>
      <c r="Q2333">
        <v>113.286</v>
      </c>
    </row>
    <row r="2334" spans="14:17" x14ac:dyDescent="0.25">
      <c r="N2334">
        <v>17.30951</v>
      </c>
      <c r="O2334">
        <v>82.448999999999998</v>
      </c>
      <c r="P2334">
        <v>40.799999999999997</v>
      </c>
      <c r="Q2334">
        <v>113.315</v>
      </c>
    </row>
    <row r="2335" spans="14:17" x14ac:dyDescent="0.25">
      <c r="N2335">
        <v>17.309429999999999</v>
      </c>
      <c r="O2335">
        <v>82.448880000000003</v>
      </c>
      <c r="P2335">
        <v>41</v>
      </c>
      <c r="Q2335">
        <v>113.331</v>
      </c>
    </row>
    <row r="2336" spans="14:17" x14ac:dyDescent="0.25">
      <c r="N2336">
        <v>17.309349999999998</v>
      </c>
      <c r="O2336">
        <v>82.448750000000004</v>
      </c>
      <c r="P2336">
        <v>41.3</v>
      </c>
      <c r="Q2336">
        <v>113.34699999999999</v>
      </c>
    </row>
    <row r="2337" spans="14:17" x14ac:dyDescent="0.25">
      <c r="N2337">
        <v>17.309290000000001</v>
      </c>
      <c r="O2337">
        <v>82.448639999999997</v>
      </c>
      <c r="P2337">
        <v>41.7</v>
      </c>
      <c r="Q2337">
        <v>113.361</v>
      </c>
    </row>
    <row r="2338" spans="14:17" x14ac:dyDescent="0.25">
      <c r="N2338">
        <v>17.309229999999999</v>
      </c>
      <c r="O2338">
        <v>82.448530000000005</v>
      </c>
      <c r="P2338">
        <v>42</v>
      </c>
      <c r="Q2338">
        <v>113.374</v>
      </c>
    </row>
    <row r="2339" spans="14:17" x14ac:dyDescent="0.25">
      <c r="N2339">
        <v>17.309159999999999</v>
      </c>
      <c r="O2339">
        <v>82.44838</v>
      </c>
      <c r="P2339">
        <v>42.6</v>
      </c>
      <c r="Q2339">
        <v>113.392</v>
      </c>
    </row>
    <row r="2340" spans="14:17" x14ac:dyDescent="0.25">
      <c r="N2340">
        <v>17.309090000000001</v>
      </c>
      <c r="O2340">
        <v>82.448239999999998</v>
      </c>
      <c r="P2340">
        <v>43.1</v>
      </c>
      <c r="Q2340">
        <v>113.40900000000001</v>
      </c>
    </row>
    <row r="2341" spans="14:17" x14ac:dyDescent="0.25">
      <c r="N2341">
        <v>17.30902</v>
      </c>
      <c r="O2341">
        <v>82.448089999999993</v>
      </c>
      <c r="P2341">
        <v>43.8</v>
      </c>
      <c r="Q2341">
        <v>113.42700000000001</v>
      </c>
    </row>
    <row r="2342" spans="14:17" x14ac:dyDescent="0.25">
      <c r="N2342">
        <v>17.308959999999999</v>
      </c>
      <c r="O2342">
        <v>82.447890000000001</v>
      </c>
      <c r="P2342">
        <v>44.7</v>
      </c>
      <c r="Q2342">
        <v>113.449</v>
      </c>
    </row>
    <row r="2343" spans="14:17" x14ac:dyDescent="0.25">
      <c r="N2343">
        <v>17.308890000000002</v>
      </c>
      <c r="O2343">
        <v>82.447689999999994</v>
      </c>
      <c r="P2343">
        <v>45.6</v>
      </c>
      <c r="Q2343">
        <v>113.47199999999999</v>
      </c>
    </row>
    <row r="2344" spans="14:17" x14ac:dyDescent="0.25">
      <c r="N2344">
        <v>17.30856</v>
      </c>
      <c r="O2344">
        <v>82.446669999999997</v>
      </c>
      <c r="P2344">
        <v>46.8</v>
      </c>
      <c r="Q2344">
        <v>113.586</v>
      </c>
    </row>
    <row r="2345" spans="14:17" x14ac:dyDescent="0.25">
      <c r="N2345">
        <v>17.308299999999999</v>
      </c>
      <c r="O2345">
        <v>82.445859999999996</v>
      </c>
      <c r="P2345">
        <v>45.5</v>
      </c>
      <c r="Q2345">
        <v>113.67700000000001</v>
      </c>
    </row>
    <row r="2346" spans="14:17" x14ac:dyDescent="0.25">
      <c r="N2346">
        <v>17.308160000000001</v>
      </c>
      <c r="O2346">
        <v>82.445430000000002</v>
      </c>
      <c r="P2346">
        <v>45.1</v>
      </c>
      <c r="Q2346">
        <v>113.72499999999999</v>
      </c>
    </row>
    <row r="2347" spans="14:17" x14ac:dyDescent="0.25">
      <c r="N2347">
        <v>17.308</v>
      </c>
      <c r="O2347">
        <v>82.445030000000003</v>
      </c>
      <c r="P2347">
        <v>45.7</v>
      </c>
      <c r="Q2347">
        <v>113.771</v>
      </c>
    </row>
    <row r="2348" spans="14:17" x14ac:dyDescent="0.25">
      <c r="N2348">
        <v>17.307289999999998</v>
      </c>
      <c r="O2348">
        <v>82.44332</v>
      </c>
      <c r="P2348">
        <v>49.5</v>
      </c>
      <c r="Q2348">
        <v>113.96899999999999</v>
      </c>
    </row>
    <row r="2349" spans="14:17" x14ac:dyDescent="0.25">
      <c r="N2349">
        <v>17.307200000000002</v>
      </c>
      <c r="O2349">
        <v>82.443110000000004</v>
      </c>
      <c r="P2349">
        <v>49.5</v>
      </c>
      <c r="Q2349">
        <v>113.994</v>
      </c>
    </row>
    <row r="2350" spans="14:17" x14ac:dyDescent="0.25">
      <c r="N2350">
        <v>17.30715</v>
      </c>
      <c r="O2350">
        <v>82.443010000000001</v>
      </c>
      <c r="P2350">
        <v>49.5</v>
      </c>
      <c r="Q2350">
        <v>114.006</v>
      </c>
    </row>
    <row r="2351" spans="14:17" x14ac:dyDescent="0.25">
      <c r="N2351">
        <v>17.307110000000002</v>
      </c>
      <c r="O2351">
        <v>82.442899999999995</v>
      </c>
      <c r="P2351">
        <v>49.6</v>
      </c>
      <c r="Q2351">
        <v>114.018</v>
      </c>
    </row>
    <row r="2352" spans="14:17" x14ac:dyDescent="0.25">
      <c r="N2352">
        <v>17.30707</v>
      </c>
      <c r="O2352">
        <v>82.442800000000005</v>
      </c>
      <c r="P2352">
        <v>49.7</v>
      </c>
      <c r="Q2352">
        <v>114.03</v>
      </c>
    </row>
    <row r="2353" spans="14:17" x14ac:dyDescent="0.25">
      <c r="N2353">
        <v>17.307020000000001</v>
      </c>
      <c r="O2353">
        <v>82.442710000000005</v>
      </c>
      <c r="P2353">
        <v>49.7</v>
      </c>
      <c r="Q2353">
        <v>114.041</v>
      </c>
    </row>
    <row r="2354" spans="14:17" x14ac:dyDescent="0.25">
      <c r="N2354">
        <v>17.306979999999999</v>
      </c>
      <c r="O2354">
        <v>82.442610000000002</v>
      </c>
      <c r="P2354">
        <v>49.7</v>
      </c>
      <c r="Q2354">
        <v>114.05200000000001</v>
      </c>
    </row>
    <row r="2355" spans="14:17" x14ac:dyDescent="0.25">
      <c r="N2355">
        <v>17.306930000000001</v>
      </c>
      <c r="O2355">
        <v>82.442509999999999</v>
      </c>
      <c r="P2355">
        <v>49.6</v>
      </c>
      <c r="Q2355">
        <v>114.06399999999999</v>
      </c>
    </row>
    <row r="2356" spans="14:17" x14ac:dyDescent="0.25">
      <c r="N2356">
        <v>17.306889999999999</v>
      </c>
      <c r="O2356">
        <v>82.442430000000002</v>
      </c>
      <c r="P2356">
        <v>49.5</v>
      </c>
      <c r="Q2356">
        <v>114.074</v>
      </c>
    </row>
    <row r="2357" spans="14:17" x14ac:dyDescent="0.25">
      <c r="N2357">
        <v>17.306840000000001</v>
      </c>
      <c r="O2357">
        <v>82.442350000000005</v>
      </c>
      <c r="P2357">
        <v>49.2</v>
      </c>
      <c r="Q2357">
        <v>114.084</v>
      </c>
    </row>
    <row r="2358" spans="14:17" x14ac:dyDescent="0.25">
      <c r="N2358">
        <v>17.306789999999999</v>
      </c>
      <c r="O2358">
        <v>82.442269999999994</v>
      </c>
      <c r="P2358">
        <v>48.9</v>
      </c>
      <c r="Q2358">
        <v>114.09399999999999</v>
      </c>
    </row>
    <row r="2359" spans="14:17" x14ac:dyDescent="0.25">
      <c r="N2359">
        <v>17.306740000000001</v>
      </c>
      <c r="O2359">
        <v>82.4422</v>
      </c>
      <c r="P2359">
        <v>48.7</v>
      </c>
      <c r="Q2359">
        <v>114.104</v>
      </c>
    </row>
    <row r="2360" spans="14:17" x14ac:dyDescent="0.25">
      <c r="N2360">
        <v>17.30668</v>
      </c>
      <c r="O2360">
        <v>82.442089999999993</v>
      </c>
      <c r="P2360">
        <v>48.4</v>
      </c>
      <c r="Q2360">
        <v>114.117</v>
      </c>
    </row>
    <row r="2361" spans="14:17" x14ac:dyDescent="0.25">
      <c r="N2361">
        <v>17.30658</v>
      </c>
      <c r="O2361">
        <v>82.441959999999995</v>
      </c>
      <c r="P2361">
        <v>48.3</v>
      </c>
      <c r="Q2361">
        <v>114.13500000000001</v>
      </c>
    </row>
    <row r="2362" spans="14:17" x14ac:dyDescent="0.25">
      <c r="N2362">
        <v>17.3065</v>
      </c>
      <c r="O2362">
        <v>82.441850000000002</v>
      </c>
      <c r="P2362">
        <v>48.2</v>
      </c>
      <c r="Q2362">
        <v>114.15</v>
      </c>
    </row>
    <row r="2363" spans="14:17" x14ac:dyDescent="0.25">
      <c r="N2363">
        <v>17.306450000000002</v>
      </c>
      <c r="O2363">
        <v>82.441789999999997</v>
      </c>
      <c r="P2363">
        <v>48.1</v>
      </c>
      <c r="Q2363">
        <v>114.158</v>
      </c>
    </row>
    <row r="2364" spans="14:17" x14ac:dyDescent="0.25">
      <c r="N2364">
        <v>17.30622</v>
      </c>
      <c r="O2364">
        <v>82.441550000000007</v>
      </c>
      <c r="P2364">
        <v>47.8</v>
      </c>
      <c r="Q2364">
        <v>114.194</v>
      </c>
    </row>
    <row r="2365" spans="14:17" x14ac:dyDescent="0.25">
      <c r="N2365">
        <v>17.306069999999998</v>
      </c>
      <c r="O2365">
        <v>82.441410000000005</v>
      </c>
      <c r="P2365">
        <v>47.8</v>
      </c>
      <c r="Q2365">
        <v>114.217</v>
      </c>
    </row>
    <row r="2366" spans="14:17" x14ac:dyDescent="0.25">
      <c r="N2366">
        <v>17.305859999999999</v>
      </c>
      <c r="O2366">
        <v>82.441249999999997</v>
      </c>
      <c r="P2366">
        <v>47.8</v>
      </c>
      <c r="Q2366">
        <v>114.245</v>
      </c>
    </row>
    <row r="2367" spans="14:17" x14ac:dyDescent="0.25">
      <c r="N2367">
        <v>17.305710000000001</v>
      </c>
      <c r="O2367">
        <v>82.441140000000004</v>
      </c>
      <c r="P2367">
        <v>47.8</v>
      </c>
      <c r="Q2367">
        <v>114.26600000000001</v>
      </c>
    </row>
    <row r="2368" spans="14:17" x14ac:dyDescent="0.25">
      <c r="N2368">
        <v>17.305409999999998</v>
      </c>
      <c r="O2368">
        <v>82.440960000000004</v>
      </c>
      <c r="P2368">
        <v>47.4</v>
      </c>
      <c r="Q2368">
        <v>114.304</v>
      </c>
    </row>
    <row r="2369" spans="14:17" x14ac:dyDescent="0.25">
      <c r="N2369">
        <v>17.305340000000001</v>
      </c>
      <c r="O2369">
        <v>82.440910000000002</v>
      </c>
      <c r="P2369">
        <v>47.3</v>
      </c>
      <c r="Q2369">
        <v>114.31399999999999</v>
      </c>
    </row>
    <row r="2370" spans="14:17" x14ac:dyDescent="0.25">
      <c r="N2370">
        <v>17.305260000000001</v>
      </c>
      <c r="O2370">
        <v>82.440870000000004</v>
      </c>
      <c r="P2370">
        <v>47.2</v>
      </c>
      <c r="Q2370">
        <v>114.324</v>
      </c>
    </row>
    <row r="2371" spans="14:17" x14ac:dyDescent="0.25">
      <c r="N2371">
        <v>17.305119999999999</v>
      </c>
      <c r="O2371">
        <v>82.440790000000007</v>
      </c>
      <c r="P2371">
        <v>46.8</v>
      </c>
      <c r="Q2371">
        <v>114.34099999999999</v>
      </c>
    </row>
    <row r="2372" spans="14:17" x14ac:dyDescent="0.25">
      <c r="N2372">
        <v>17.305019999999999</v>
      </c>
      <c r="O2372">
        <v>82.440730000000002</v>
      </c>
      <c r="P2372">
        <v>46.5</v>
      </c>
      <c r="Q2372">
        <v>114.354</v>
      </c>
    </row>
    <row r="2373" spans="14:17" x14ac:dyDescent="0.25">
      <c r="N2373">
        <v>17.304919999999999</v>
      </c>
      <c r="O2373">
        <v>82.44068</v>
      </c>
      <c r="P2373">
        <v>46.4</v>
      </c>
      <c r="Q2373">
        <v>114.367</v>
      </c>
    </row>
    <row r="2374" spans="14:17" x14ac:dyDescent="0.25">
      <c r="N2374">
        <v>17.304749999999999</v>
      </c>
      <c r="O2374">
        <v>82.440579999999997</v>
      </c>
      <c r="P2374">
        <v>46.5</v>
      </c>
      <c r="Q2374">
        <v>114.38800000000001</v>
      </c>
    </row>
    <row r="2375" spans="14:17" x14ac:dyDescent="0.25">
      <c r="N2375">
        <v>17.304670000000002</v>
      </c>
      <c r="O2375">
        <v>82.440529999999995</v>
      </c>
      <c r="P2375">
        <v>46.6</v>
      </c>
      <c r="Q2375">
        <v>114.399</v>
      </c>
    </row>
    <row r="2376" spans="14:17" x14ac:dyDescent="0.25">
      <c r="N2376">
        <v>17.304580000000001</v>
      </c>
      <c r="O2376">
        <v>82.440460000000002</v>
      </c>
      <c r="P2376">
        <v>46.9</v>
      </c>
      <c r="Q2376">
        <v>114.411</v>
      </c>
    </row>
    <row r="2377" spans="14:17" x14ac:dyDescent="0.25">
      <c r="N2377">
        <v>17.304469999999998</v>
      </c>
      <c r="O2377">
        <v>82.440370000000001</v>
      </c>
      <c r="P2377">
        <v>47.3</v>
      </c>
      <c r="Q2377">
        <v>114.42700000000001</v>
      </c>
    </row>
    <row r="2378" spans="14:17" x14ac:dyDescent="0.25">
      <c r="N2378">
        <v>17.304300000000001</v>
      </c>
      <c r="O2378">
        <v>82.440240000000003</v>
      </c>
      <c r="P2378">
        <v>47.9</v>
      </c>
      <c r="Q2378">
        <v>114.45</v>
      </c>
    </row>
    <row r="2379" spans="14:17" x14ac:dyDescent="0.25">
      <c r="N2379">
        <v>17.304269999999999</v>
      </c>
      <c r="O2379">
        <v>82.440209999999993</v>
      </c>
      <c r="P2379">
        <v>48</v>
      </c>
      <c r="Q2379">
        <v>114.455</v>
      </c>
    </row>
    <row r="2380" spans="14:17" x14ac:dyDescent="0.25">
      <c r="N2380">
        <v>17.304169999999999</v>
      </c>
      <c r="O2380">
        <v>82.440129999999996</v>
      </c>
      <c r="P2380">
        <v>48.4</v>
      </c>
      <c r="Q2380">
        <v>114.46899999999999</v>
      </c>
    </row>
    <row r="2381" spans="14:17" x14ac:dyDescent="0.25">
      <c r="N2381">
        <v>17.304069999999999</v>
      </c>
      <c r="O2381">
        <v>82.440020000000004</v>
      </c>
      <c r="P2381">
        <v>48.7</v>
      </c>
      <c r="Q2381">
        <v>114.485</v>
      </c>
    </row>
    <row r="2382" spans="14:17" x14ac:dyDescent="0.25">
      <c r="N2382">
        <v>17.30396</v>
      </c>
      <c r="O2382">
        <v>82.439899999999994</v>
      </c>
      <c r="P2382">
        <v>48.9</v>
      </c>
      <c r="Q2382">
        <v>114.502</v>
      </c>
    </row>
    <row r="2383" spans="14:17" x14ac:dyDescent="0.25">
      <c r="N2383">
        <v>17.30386</v>
      </c>
      <c r="O2383">
        <v>82.439779999999999</v>
      </c>
      <c r="P2383">
        <v>49.2</v>
      </c>
      <c r="Q2383">
        <v>114.51900000000001</v>
      </c>
    </row>
    <row r="2384" spans="14:17" x14ac:dyDescent="0.25">
      <c r="N2384">
        <v>17.303750000000001</v>
      </c>
      <c r="O2384">
        <v>82.43965</v>
      </c>
      <c r="P2384">
        <v>49.5</v>
      </c>
      <c r="Q2384">
        <v>114.538</v>
      </c>
    </row>
    <row r="2385" spans="14:17" x14ac:dyDescent="0.25">
      <c r="N2385">
        <v>17.3034</v>
      </c>
      <c r="O2385">
        <v>82.439149999999998</v>
      </c>
      <c r="P2385">
        <v>50.9</v>
      </c>
      <c r="Q2385">
        <v>114.604</v>
      </c>
    </row>
    <row r="2386" spans="14:17" x14ac:dyDescent="0.25">
      <c r="N2386">
        <v>17.303159999999998</v>
      </c>
      <c r="O2386">
        <v>82.438810000000004</v>
      </c>
      <c r="P2386">
        <v>51.5</v>
      </c>
      <c r="Q2386">
        <v>114.649</v>
      </c>
    </row>
    <row r="2387" spans="14:17" x14ac:dyDescent="0.25">
      <c r="N2387">
        <v>17.30256</v>
      </c>
      <c r="O2387">
        <v>82.437929999999994</v>
      </c>
      <c r="P2387">
        <v>52.5</v>
      </c>
      <c r="Q2387">
        <v>114.764</v>
      </c>
    </row>
    <row r="2388" spans="14:17" x14ac:dyDescent="0.25">
      <c r="N2388">
        <v>17.30246</v>
      </c>
      <c r="O2388">
        <v>82.437780000000004</v>
      </c>
      <c r="P2388">
        <v>52.1</v>
      </c>
      <c r="Q2388">
        <v>114.783</v>
      </c>
    </row>
    <row r="2389" spans="14:17" x14ac:dyDescent="0.25">
      <c r="N2389">
        <v>17.30236</v>
      </c>
      <c r="O2389">
        <v>82.437640000000002</v>
      </c>
      <c r="P2389">
        <v>51.5</v>
      </c>
      <c r="Q2389">
        <v>114.80200000000001</v>
      </c>
    </row>
    <row r="2390" spans="14:17" x14ac:dyDescent="0.25">
      <c r="N2390">
        <v>17.302250000000001</v>
      </c>
      <c r="O2390">
        <v>82.437479999999994</v>
      </c>
      <c r="P2390">
        <v>50.6</v>
      </c>
      <c r="Q2390">
        <v>114.82299999999999</v>
      </c>
    </row>
    <row r="2391" spans="14:17" x14ac:dyDescent="0.25">
      <c r="N2391">
        <v>17.30219</v>
      </c>
      <c r="O2391">
        <v>82.437370000000001</v>
      </c>
      <c r="P2391">
        <v>50.1</v>
      </c>
      <c r="Q2391">
        <v>114.836</v>
      </c>
    </row>
    <row r="2392" spans="14:17" x14ac:dyDescent="0.25">
      <c r="N2392">
        <v>17.302129999999998</v>
      </c>
      <c r="O2392">
        <v>82.437269999999998</v>
      </c>
      <c r="P2392">
        <v>49.5</v>
      </c>
      <c r="Q2392">
        <v>114.849</v>
      </c>
    </row>
    <row r="2393" spans="14:17" x14ac:dyDescent="0.25">
      <c r="N2393">
        <v>17.30209</v>
      </c>
      <c r="O2393">
        <v>82.437179999999998</v>
      </c>
      <c r="P2393">
        <v>49.1</v>
      </c>
      <c r="Q2393">
        <v>114.85899999999999</v>
      </c>
    </row>
    <row r="2394" spans="14:17" x14ac:dyDescent="0.25">
      <c r="N2394">
        <v>17.302029999999998</v>
      </c>
      <c r="O2394">
        <v>82.437070000000006</v>
      </c>
      <c r="P2394">
        <v>49.1</v>
      </c>
      <c r="Q2394">
        <v>114.873</v>
      </c>
    </row>
    <row r="2395" spans="14:17" x14ac:dyDescent="0.25">
      <c r="N2395">
        <v>17.301970000000001</v>
      </c>
      <c r="O2395">
        <v>82.436940000000007</v>
      </c>
      <c r="P2395">
        <v>49.1</v>
      </c>
      <c r="Q2395">
        <v>114.88800000000001</v>
      </c>
    </row>
    <row r="2396" spans="14:17" x14ac:dyDescent="0.25">
      <c r="N2396">
        <v>17.301929999999999</v>
      </c>
      <c r="O2396">
        <v>82.436850000000007</v>
      </c>
      <c r="P2396">
        <v>49.2</v>
      </c>
      <c r="Q2396">
        <v>114.899</v>
      </c>
    </row>
    <row r="2397" spans="14:17" x14ac:dyDescent="0.25">
      <c r="N2397">
        <v>17.30189</v>
      </c>
      <c r="O2397">
        <v>82.436760000000007</v>
      </c>
      <c r="P2397">
        <v>49.2</v>
      </c>
      <c r="Q2397">
        <v>114.90900000000001</v>
      </c>
    </row>
    <row r="2398" spans="14:17" x14ac:dyDescent="0.25">
      <c r="N2398">
        <v>17.301860000000001</v>
      </c>
      <c r="O2398">
        <v>82.436670000000007</v>
      </c>
      <c r="P2398">
        <v>49.2</v>
      </c>
      <c r="Q2398">
        <v>114.919</v>
      </c>
    </row>
    <row r="2399" spans="14:17" x14ac:dyDescent="0.25">
      <c r="N2399">
        <v>17.301819999999999</v>
      </c>
      <c r="O2399">
        <v>82.436570000000003</v>
      </c>
      <c r="P2399">
        <v>49.4</v>
      </c>
      <c r="Q2399">
        <v>114.931</v>
      </c>
    </row>
    <row r="2400" spans="14:17" x14ac:dyDescent="0.25">
      <c r="N2400">
        <v>17.301629999999999</v>
      </c>
      <c r="O2400">
        <v>82.435919999999996</v>
      </c>
      <c r="P2400">
        <v>52.6</v>
      </c>
      <c r="Q2400">
        <v>115.003</v>
      </c>
    </row>
    <row r="2401" spans="14:17" x14ac:dyDescent="0.25">
      <c r="N2401">
        <v>17.301580000000001</v>
      </c>
      <c r="O2401">
        <v>82.435749999999999</v>
      </c>
      <c r="P2401">
        <v>53.4</v>
      </c>
      <c r="Q2401">
        <v>115.02200000000001</v>
      </c>
    </row>
    <row r="2402" spans="14:17" x14ac:dyDescent="0.25">
      <c r="N2402">
        <v>17.301259999999999</v>
      </c>
      <c r="O2402">
        <v>82.434569999999994</v>
      </c>
      <c r="P2402">
        <v>59</v>
      </c>
      <c r="Q2402">
        <v>115.152</v>
      </c>
    </row>
    <row r="2403" spans="14:17" x14ac:dyDescent="0.25">
      <c r="N2403">
        <v>17.301220000000001</v>
      </c>
      <c r="O2403">
        <v>82.434370000000001</v>
      </c>
      <c r="P2403">
        <v>60.1</v>
      </c>
      <c r="Q2403">
        <v>115.17400000000001</v>
      </c>
    </row>
    <row r="2404" spans="14:17" x14ac:dyDescent="0.25">
      <c r="N2404">
        <v>17.301189999999998</v>
      </c>
      <c r="O2404">
        <v>82.434219999999996</v>
      </c>
      <c r="P2404">
        <v>61</v>
      </c>
      <c r="Q2404">
        <v>115.19</v>
      </c>
    </row>
    <row r="2405" spans="14:17" x14ac:dyDescent="0.25">
      <c r="N2405">
        <v>17.30115</v>
      </c>
      <c r="O2405">
        <v>82.433880000000002</v>
      </c>
      <c r="P2405">
        <v>62.8</v>
      </c>
      <c r="Q2405">
        <v>115.227</v>
      </c>
    </row>
    <row r="2406" spans="14:17" x14ac:dyDescent="0.25">
      <c r="N2406">
        <v>17.30114</v>
      </c>
      <c r="O2406">
        <v>82.433750000000003</v>
      </c>
      <c r="P2406">
        <v>63.8</v>
      </c>
      <c r="Q2406">
        <v>115.241</v>
      </c>
    </row>
    <row r="2407" spans="14:17" x14ac:dyDescent="0.25">
      <c r="N2407">
        <v>17.301130000000001</v>
      </c>
      <c r="O2407">
        <v>82.433480000000003</v>
      </c>
      <c r="P2407">
        <v>66.099999999999994</v>
      </c>
      <c r="Q2407">
        <v>115.26900000000001</v>
      </c>
    </row>
    <row r="2408" spans="14:17" x14ac:dyDescent="0.25">
      <c r="N2408">
        <v>17.301130000000001</v>
      </c>
      <c r="O2408">
        <v>82.433210000000003</v>
      </c>
      <c r="P2408">
        <v>68.3</v>
      </c>
      <c r="Q2408">
        <v>115.298</v>
      </c>
    </row>
    <row r="2409" spans="14:17" x14ac:dyDescent="0.25">
      <c r="N2409">
        <v>17.301220000000001</v>
      </c>
      <c r="O2409">
        <v>82.431600000000003</v>
      </c>
      <c r="P2409">
        <v>75.599999999999994</v>
      </c>
      <c r="Q2409">
        <v>115.46899999999999</v>
      </c>
    </row>
    <row r="2410" spans="14:17" x14ac:dyDescent="0.25">
      <c r="N2410">
        <v>17.301220000000001</v>
      </c>
      <c r="O2410">
        <v>82.4315</v>
      </c>
      <c r="P2410">
        <v>75.2</v>
      </c>
      <c r="Q2410">
        <v>115.48</v>
      </c>
    </row>
    <row r="2411" spans="14:17" x14ac:dyDescent="0.25">
      <c r="N2411">
        <v>17.301220000000001</v>
      </c>
      <c r="O2411">
        <v>82.43141</v>
      </c>
      <c r="P2411">
        <v>74.8</v>
      </c>
      <c r="Q2411">
        <v>115.49</v>
      </c>
    </row>
    <row r="2412" spans="14:17" x14ac:dyDescent="0.25">
      <c r="N2412">
        <v>17.301220000000001</v>
      </c>
      <c r="O2412">
        <v>82.431319999999999</v>
      </c>
      <c r="P2412">
        <v>74.400000000000006</v>
      </c>
      <c r="Q2412">
        <v>115.499</v>
      </c>
    </row>
    <row r="2413" spans="14:17" x14ac:dyDescent="0.25">
      <c r="N2413">
        <v>17.301220000000001</v>
      </c>
      <c r="O2413">
        <v>82.431089999999998</v>
      </c>
      <c r="P2413">
        <v>73.3</v>
      </c>
      <c r="Q2413">
        <v>115.524</v>
      </c>
    </row>
    <row r="2414" spans="14:17" x14ac:dyDescent="0.25">
      <c r="N2414">
        <v>17.301189999999998</v>
      </c>
      <c r="O2414">
        <v>82.430840000000003</v>
      </c>
      <c r="P2414">
        <v>72.2</v>
      </c>
      <c r="Q2414">
        <v>115.55</v>
      </c>
    </row>
    <row r="2415" spans="14:17" x14ac:dyDescent="0.25">
      <c r="N2415">
        <v>17.30114</v>
      </c>
      <c r="O2415">
        <v>82.430490000000006</v>
      </c>
      <c r="P2415">
        <v>70.599999999999994</v>
      </c>
      <c r="Q2415">
        <v>115.58799999999999</v>
      </c>
    </row>
    <row r="2416" spans="14:17" x14ac:dyDescent="0.25">
      <c r="N2416">
        <v>17.300789999999999</v>
      </c>
      <c r="O2416">
        <v>82.428229999999999</v>
      </c>
      <c r="P2416">
        <v>54.5</v>
      </c>
      <c r="Q2416">
        <v>115.831</v>
      </c>
    </row>
    <row r="2417" spans="14:17" x14ac:dyDescent="0.25">
      <c r="N2417">
        <v>17.300550000000001</v>
      </c>
      <c r="O2417">
        <v>82.426860000000005</v>
      </c>
      <c r="P2417">
        <v>50.3</v>
      </c>
      <c r="Q2417">
        <v>115.979</v>
      </c>
    </row>
    <row r="2418" spans="14:17" x14ac:dyDescent="0.25">
      <c r="N2418">
        <v>17.300509999999999</v>
      </c>
      <c r="O2418">
        <v>82.426680000000005</v>
      </c>
      <c r="P2418">
        <v>49.9</v>
      </c>
      <c r="Q2418">
        <v>115.999</v>
      </c>
    </row>
    <row r="2419" spans="14:17" x14ac:dyDescent="0.25">
      <c r="N2419">
        <v>17.300470000000001</v>
      </c>
      <c r="O2419">
        <v>82.426500000000004</v>
      </c>
      <c r="P2419">
        <v>49.6</v>
      </c>
      <c r="Q2419">
        <v>116.01900000000001</v>
      </c>
    </row>
    <row r="2420" spans="14:17" x14ac:dyDescent="0.25">
      <c r="N2420">
        <v>17.300409999999999</v>
      </c>
      <c r="O2420">
        <v>82.426280000000006</v>
      </c>
      <c r="P2420">
        <v>49.1</v>
      </c>
      <c r="Q2420">
        <v>116.04300000000001</v>
      </c>
    </row>
    <row r="2421" spans="14:17" x14ac:dyDescent="0.25">
      <c r="N2421">
        <v>17.30031</v>
      </c>
      <c r="O2421">
        <v>82.425929999999994</v>
      </c>
      <c r="P2421">
        <v>48.3</v>
      </c>
      <c r="Q2421">
        <v>116.08199999999999</v>
      </c>
    </row>
    <row r="2422" spans="14:17" x14ac:dyDescent="0.25">
      <c r="N2422">
        <v>17.300219999999999</v>
      </c>
      <c r="O2422">
        <v>82.425629999999998</v>
      </c>
      <c r="P2422">
        <v>47.6</v>
      </c>
      <c r="Q2422">
        <v>116.11499999999999</v>
      </c>
    </row>
    <row r="2423" spans="14:17" x14ac:dyDescent="0.25">
      <c r="N2423">
        <v>17.300139999999999</v>
      </c>
      <c r="O2423">
        <v>82.425340000000006</v>
      </c>
      <c r="P2423">
        <v>47.4</v>
      </c>
      <c r="Q2423">
        <v>116.14700000000001</v>
      </c>
    </row>
    <row r="2424" spans="14:17" x14ac:dyDescent="0.25">
      <c r="N2424">
        <v>17.30003</v>
      </c>
      <c r="O2424">
        <v>82.42501</v>
      </c>
      <c r="P2424">
        <v>47</v>
      </c>
      <c r="Q2424">
        <v>116.184</v>
      </c>
    </row>
    <row r="2425" spans="14:17" x14ac:dyDescent="0.25">
      <c r="N2425">
        <v>17.29975</v>
      </c>
      <c r="O2425">
        <v>82.424130000000005</v>
      </c>
      <c r="P2425">
        <v>47.3</v>
      </c>
      <c r="Q2425">
        <v>116.283</v>
      </c>
    </row>
    <row r="2426" spans="14:17" x14ac:dyDescent="0.25">
      <c r="N2426">
        <v>17.299700000000001</v>
      </c>
      <c r="O2426">
        <v>82.423990000000003</v>
      </c>
      <c r="P2426">
        <v>47.1</v>
      </c>
      <c r="Q2426">
        <v>116.29900000000001</v>
      </c>
    </row>
    <row r="2427" spans="14:17" x14ac:dyDescent="0.25">
      <c r="N2427">
        <v>17.299600000000002</v>
      </c>
      <c r="O2427">
        <v>82.423739999999995</v>
      </c>
      <c r="P2427">
        <v>46.5</v>
      </c>
      <c r="Q2427">
        <v>116.328</v>
      </c>
    </row>
    <row r="2428" spans="14:17" x14ac:dyDescent="0.25">
      <c r="N2428">
        <v>17.299499999999998</v>
      </c>
      <c r="O2428">
        <v>82.423490000000001</v>
      </c>
      <c r="P2428">
        <v>45.9</v>
      </c>
      <c r="Q2428">
        <v>116.357</v>
      </c>
    </row>
    <row r="2429" spans="14:17" x14ac:dyDescent="0.25">
      <c r="N2429">
        <v>17.299399999999999</v>
      </c>
      <c r="O2429">
        <v>82.423240000000007</v>
      </c>
      <c r="P2429">
        <v>45.7</v>
      </c>
      <c r="Q2429">
        <v>116.38500000000001</v>
      </c>
    </row>
    <row r="2430" spans="14:17" x14ac:dyDescent="0.25">
      <c r="N2430">
        <v>17.29926</v>
      </c>
      <c r="O2430">
        <v>82.422929999999994</v>
      </c>
      <c r="P2430">
        <v>45.5</v>
      </c>
      <c r="Q2430">
        <v>116.422</v>
      </c>
    </row>
    <row r="2431" spans="14:17" x14ac:dyDescent="0.25">
      <c r="N2431">
        <v>17.299119999999998</v>
      </c>
      <c r="O2431">
        <v>82.422619999999995</v>
      </c>
      <c r="P2431">
        <v>45.2</v>
      </c>
      <c r="Q2431">
        <v>116.458</v>
      </c>
    </row>
    <row r="2432" spans="14:17" x14ac:dyDescent="0.25">
      <c r="N2432">
        <v>17.29898</v>
      </c>
      <c r="O2432">
        <v>82.422330000000002</v>
      </c>
      <c r="P2432">
        <v>44.8</v>
      </c>
      <c r="Q2432">
        <v>116.49299999999999</v>
      </c>
    </row>
    <row r="2433" spans="14:17" x14ac:dyDescent="0.25">
      <c r="N2433">
        <v>17.298839999999998</v>
      </c>
      <c r="O2433">
        <v>82.422039999999996</v>
      </c>
      <c r="P2433">
        <v>44.2</v>
      </c>
      <c r="Q2433">
        <v>116.527</v>
      </c>
    </row>
    <row r="2434" spans="14:17" x14ac:dyDescent="0.25">
      <c r="N2434">
        <v>17.298590000000001</v>
      </c>
      <c r="O2434">
        <v>82.421570000000003</v>
      </c>
      <c r="P2434">
        <v>43.6</v>
      </c>
      <c r="Q2434">
        <v>116.584</v>
      </c>
    </row>
    <row r="2435" spans="14:17" x14ac:dyDescent="0.25">
      <c r="N2435">
        <v>17.298549999999999</v>
      </c>
      <c r="O2435">
        <v>82.421490000000006</v>
      </c>
      <c r="P2435">
        <v>43.5</v>
      </c>
      <c r="Q2435">
        <v>116.59399999999999</v>
      </c>
    </row>
    <row r="2436" spans="14:17" x14ac:dyDescent="0.25">
      <c r="N2436">
        <v>17.29842</v>
      </c>
      <c r="O2436">
        <v>82.421250000000001</v>
      </c>
      <c r="P2436">
        <v>43.1</v>
      </c>
      <c r="Q2436">
        <v>116.623</v>
      </c>
    </row>
    <row r="2437" spans="14:17" x14ac:dyDescent="0.25">
      <c r="N2437">
        <v>17.298279999999998</v>
      </c>
      <c r="O2437">
        <v>82.421019999999999</v>
      </c>
      <c r="P2437">
        <v>42.7</v>
      </c>
      <c r="Q2437">
        <v>116.652</v>
      </c>
    </row>
    <row r="2438" spans="14:17" x14ac:dyDescent="0.25">
      <c r="N2438">
        <v>17.29824</v>
      </c>
      <c r="O2438">
        <v>82.420940000000002</v>
      </c>
      <c r="P2438">
        <v>42.7</v>
      </c>
      <c r="Q2438">
        <v>116.66200000000001</v>
      </c>
    </row>
    <row r="2439" spans="14:17" x14ac:dyDescent="0.25">
      <c r="N2439">
        <v>17.298100000000002</v>
      </c>
      <c r="O2439">
        <v>82.420720000000003</v>
      </c>
      <c r="P2439">
        <v>42.3</v>
      </c>
      <c r="Q2439">
        <v>116.69</v>
      </c>
    </row>
    <row r="2440" spans="14:17" x14ac:dyDescent="0.25">
      <c r="N2440">
        <v>17.297969999999999</v>
      </c>
      <c r="O2440">
        <v>82.420500000000004</v>
      </c>
      <c r="P2440">
        <v>41.5</v>
      </c>
      <c r="Q2440">
        <v>116.718</v>
      </c>
    </row>
    <row r="2441" spans="14:17" x14ac:dyDescent="0.25">
      <c r="N2441">
        <v>17.29777</v>
      </c>
      <c r="O2441">
        <v>82.420190000000005</v>
      </c>
      <c r="P2441">
        <v>40.799999999999997</v>
      </c>
      <c r="Q2441">
        <v>116.75700000000001</v>
      </c>
    </row>
    <row r="2442" spans="14:17" x14ac:dyDescent="0.25">
      <c r="N2442">
        <v>17.297560000000001</v>
      </c>
      <c r="O2442">
        <v>82.41986</v>
      </c>
      <c r="P2442">
        <v>40</v>
      </c>
      <c r="Q2442">
        <v>116.8</v>
      </c>
    </row>
    <row r="2443" spans="14:17" x14ac:dyDescent="0.25">
      <c r="N2443">
        <v>17.296690000000002</v>
      </c>
      <c r="O2443">
        <v>82.418509999999998</v>
      </c>
      <c r="P2443">
        <v>37.200000000000003</v>
      </c>
      <c r="Q2443">
        <v>116.973</v>
      </c>
    </row>
    <row r="2444" spans="14:17" x14ac:dyDescent="0.25">
      <c r="N2444">
        <v>17.29636</v>
      </c>
      <c r="O2444">
        <v>82.418049999999994</v>
      </c>
      <c r="P2444">
        <v>36.6</v>
      </c>
      <c r="Q2444">
        <v>117.03400000000001</v>
      </c>
    </row>
    <row r="2445" spans="14:17" x14ac:dyDescent="0.25">
      <c r="N2445">
        <v>17.296340000000001</v>
      </c>
      <c r="O2445">
        <v>82.418019999999999</v>
      </c>
      <c r="P2445">
        <v>36.6</v>
      </c>
      <c r="Q2445">
        <v>117.038</v>
      </c>
    </row>
    <row r="2446" spans="14:17" x14ac:dyDescent="0.25">
      <c r="N2446">
        <v>17.295549999999999</v>
      </c>
      <c r="O2446">
        <v>82.416849999999997</v>
      </c>
      <c r="P2446">
        <v>34.6</v>
      </c>
      <c r="Q2446">
        <v>117.19</v>
      </c>
    </row>
    <row r="2447" spans="14:17" x14ac:dyDescent="0.25">
      <c r="N2447">
        <v>17.29522</v>
      </c>
      <c r="O2447">
        <v>82.416439999999994</v>
      </c>
      <c r="P2447">
        <v>34.6</v>
      </c>
      <c r="Q2447">
        <v>117.247</v>
      </c>
    </row>
    <row r="2448" spans="14:17" x14ac:dyDescent="0.25">
      <c r="N2448">
        <v>17.295159999999999</v>
      </c>
      <c r="O2448">
        <v>82.416359999999997</v>
      </c>
      <c r="P2448">
        <v>34.5</v>
      </c>
      <c r="Q2448">
        <v>117.258</v>
      </c>
    </row>
    <row r="2449" spans="14:17" x14ac:dyDescent="0.25">
      <c r="N2449">
        <v>17.295089999999998</v>
      </c>
      <c r="O2449">
        <v>82.416269999999997</v>
      </c>
      <c r="P2449">
        <v>34.4</v>
      </c>
      <c r="Q2449">
        <v>117.27</v>
      </c>
    </row>
    <row r="2450" spans="14:17" x14ac:dyDescent="0.25">
      <c r="N2450">
        <v>17.294910000000002</v>
      </c>
      <c r="O2450">
        <v>82.416089999999997</v>
      </c>
      <c r="P2450">
        <v>34.1</v>
      </c>
      <c r="Q2450">
        <v>117.298</v>
      </c>
    </row>
    <row r="2451" spans="14:17" x14ac:dyDescent="0.25">
      <c r="N2451">
        <v>17.294709999999998</v>
      </c>
      <c r="O2451">
        <v>82.415930000000003</v>
      </c>
      <c r="P2451">
        <v>33.9</v>
      </c>
      <c r="Q2451">
        <v>117.32599999999999</v>
      </c>
    </row>
    <row r="2452" spans="14:17" x14ac:dyDescent="0.25">
      <c r="N2452">
        <v>17.294640000000001</v>
      </c>
      <c r="O2452">
        <v>82.415880000000001</v>
      </c>
      <c r="P2452">
        <v>33.799999999999997</v>
      </c>
      <c r="Q2452">
        <v>117.33499999999999</v>
      </c>
    </row>
    <row r="2453" spans="14:17" x14ac:dyDescent="0.25">
      <c r="N2453">
        <v>17.294640000000001</v>
      </c>
      <c r="O2453">
        <v>82.415880000000001</v>
      </c>
      <c r="P2453">
        <v>33.799999999999997</v>
      </c>
      <c r="Q2453">
        <v>117.33499999999999</v>
      </c>
    </row>
    <row r="2454" spans="14:17" x14ac:dyDescent="0.25">
      <c r="N2454">
        <v>17.29468</v>
      </c>
      <c r="O2454">
        <v>82.415779999999998</v>
      </c>
      <c r="P2454">
        <v>33.700000000000003</v>
      </c>
      <c r="Q2454">
        <v>117.34699999999999</v>
      </c>
    </row>
    <row r="2455" spans="14:17" x14ac:dyDescent="0.25">
      <c r="N2455">
        <v>17.294699999999999</v>
      </c>
      <c r="O2455">
        <v>82.415710000000004</v>
      </c>
      <c r="P2455">
        <v>33.6</v>
      </c>
      <c r="Q2455">
        <v>117.355</v>
      </c>
    </row>
    <row r="2456" spans="14:17" x14ac:dyDescent="0.25">
      <c r="N2456">
        <v>17.294699999999999</v>
      </c>
      <c r="O2456">
        <v>82.415620000000004</v>
      </c>
      <c r="P2456">
        <v>33.4</v>
      </c>
      <c r="Q2456">
        <v>117.364</v>
      </c>
    </row>
    <row r="2457" spans="14:17" x14ac:dyDescent="0.25">
      <c r="N2457">
        <v>17.294699999999999</v>
      </c>
      <c r="O2457">
        <v>82.415549999999996</v>
      </c>
      <c r="P2457">
        <v>33.299999999999997</v>
      </c>
      <c r="Q2457">
        <v>117.372</v>
      </c>
    </row>
    <row r="2458" spans="14:17" x14ac:dyDescent="0.25">
      <c r="N2458">
        <v>17.29468</v>
      </c>
      <c r="O2458">
        <v>82.415480000000002</v>
      </c>
      <c r="P2458">
        <v>33.200000000000003</v>
      </c>
      <c r="Q2458">
        <v>117.379</v>
      </c>
    </row>
    <row r="2459" spans="14:17" x14ac:dyDescent="0.25">
      <c r="N2459">
        <v>17.29468</v>
      </c>
      <c r="O2459">
        <v>82.415440000000004</v>
      </c>
      <c r="P2459">
        <v>33.200000000000003</v>
      </c>
      <c r="Q2459">
        <v>117.384</v>
      </c>
    </row>
    <row r="2460" spans="14:17" x14ac:dyDescent="0.25">
      <c r="N2460">
        <v>17.29466</v>
      </c>
      <c r="O2460">
        <v>82.415369999999996</v>
      </c>
      <c r="P2460">
        <v>33.1</v>
      </c>
      <c r="Q2460">
        <v>117.39100000000001</v>
      </c>
    </row>
    <row r="2461" spans="14:17" x14ac:dyDescent="0.25">
      <c r="N2461">
        <v>17.29466</v>
      </c>
      <c r="O2461">
        <v>82.415369999999996</v>
      </c>
      <c r="P2461">
        <v>33.1</v>
      </c>
      <c r="Q2461">
        <v>117.39100000000001</v>
      </c>
    </row>
    <row r="2462" spans="14:17" x14ac:dyDescent="0.25">
      <c r="N2462">
        <v>17.294450000000001</v>
      </c>
      <c r="O2462">
        <v>82.415099999999995</v>
      </c>
      <c r="P2462">
        <v>33.700000000000003</v>
      </c>
      <c r="Q2462">
        <v>117.428</v>
      </c>
    </row>
    <row r="2463" spans="14:17" x14ac:dyDescent="0.25">
      <c r="N2463">
        <v>17.29438</v>
      </c>
      <c r="O2463">
        <v>82.415019999999998</v>
      </c>
      <c r="P2463">
        <v>34.1</v>
      </c>
      <c r="Q2463">
        <v>117.44</v>
      </c>
    </row>
    <row r="2464" spans="14:17" x14ac:dyDescent="0.25">
      <c r="N2464">
        <v>17.294339999999998</v>
      </c>
      <c r="O2464">
        <v>82.41498</v>
      </c>
      <c r="P2464">
        <v>34.299999999999997</v>
      </c>
      <c r="Q2464">
        <v>117.446</v>
      </c>
    </row>
    <row r="2465" spans="14:17" x14ac:dyDescent="0.25">
      <c r="N2465">
        <v>17.294229999999999</v>
      </c>
      <c r="O2465">
        <v>82.414940000000001</v>
      </c>
      <c r="P2465">
        <v>34.6</v>
      </c>
      <c r="Q2465">
        <v>117.459</v>
      </c>
    </row>
    <row r="2466" spans="14:17" x14ac:dyDescent="0.25">
      <c r="N2466">
        <v>17.294090000000001</v>
      </c>
      <c r="O2466">
        <v>82.414879999999997</v>
      </c>
      <c r="P2466">
        <v>35.1</v>
      </c>
      <c r="Q2466">
        <v>117.476</v>
      </c>
    </row>
    <row r="2467" spans="14:17" x14ac:dyDescent="0.25">
      <c r="N2467">
        <v>17.29392</v>
      </c>
      <c r="O2467">
        <v>82.414820000000006</v>
      </c>
      <c r="P2467">
        <v>35.700000000000003</v>
      </c>
      <c r="Q2467">
        <v>117.496</v>
      </c>
    </row>
    <row r="2468" spans="14:17" x14ac:dyDescent="0.25">
      <c r="N2468">
        <v>17.293669999999999</v>
      </c>
      <c r="O2468">
        <v>82.414730000000006</v>
      </c>
      <c r="P2468">
        <v>36.4</v>
      </c>
      <c r="Q2468">
        <v>117.52500000000001</v>
      </c>
    </row>
    <row r="2469" spans="14:17" x14ac:dyDescent="0.25">
      <c r="N2469">
        <v>17.29335</v>
      </c>
      <c r="O2469">
        <v>82.414619999999999</v>
      </c>
      <c r="P2469">
        <v>37.1</v>
      </c>
      <c r="Q2469">
        <v>117.563</v>
      </c>
    </row>
    <row r="2470" spans="14:17" x14ac:dyDescent="0.25">
      <c r="N2470">
        <v>17.292470000000002</v>
      </c>
      <c r="O2470">
        <v>82.414240000000007</v>
      </c>
      <c r="P2470">
        <v>39.4</v>
      </c>
      <c r="Q2470">
        <v>117.669</v>
      </c>
    </row>
    <row r="2471" spans="14:17" x14ac:dyDescent="0.25">
      <c r="N2471">
        <v>17.29194</v>
      </c>
      <c r="O2471">
        <v>82.413960000000003</v>
      </c>
      <c r="P2471">
        <v>37.299999999999997</v>
      </c>
      <c r="Q2471">
        <v>117.735</v>
      </c>
    </row>
    <row r="2472" spans="14:17" x14ac:dyDescent="0.25">
      <c r="N2472">
        <v>17.291429999999998</v>
      </c>
      <c r="O2472">
        <v>82.413709999999995</v>
      </c>
      <c r="P2472">
        <v>37.1</v>
      </c>
      <c r="Q2472">
        <v>117.797</v>
      </c>
    </row>
    <row r="2473" spans="14:17" x14ac:dyDescent="0.25">
      <c r="N2473">
        <v>17.291260000000001</v>
      </c>
      <c r="O2473">
        <v>82.413619999999995</v>
      </c>
      <c r="P2473">
        <v>36.9</v>
      </c>
      <c r="Q2473">
        <v>117.819</v>
      </c>
    </row>
  </sheetData>
  <mergeCells count="1">
    <mergeCell ref="BI3:BK3"/>
  </mergeCells>
  <pageMargins left="0.7" right="0.7" top="0.75" bottom="0.75" header="0.3" footer="0.3"/>
  <tableParts count="3">
    <tablePart r:id="rId1"/>
    <tablePart r:id="rId2"/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25"/>
  <sheetViews>
    <sheetView showGridLines="0" zoomScaleNormal="100" workbookViewId="0">
      <selection activeCell="B2" sqref="B2"/>
    </sheetView>
  </sheetViews>
  <sheetFormatPr defaultRowHeight="15" x14ac:dyDescent="0.25"/>
  <cols>
    <col min="2" max="2" width="50.5703125" customWidth="1"/>
  </cols>
  <sheetData>
    <row r="2" ht="198" customHeight="1" x14ac:dyDescent="0.25"/>
    <row r="3" ht="198" customHeight="1" x14ac:dyDescent="0.25"/>
    <row r="4" ht="198" customHeight="1" x14ac:dyDescent="0.25"/>
    <row r="5" ht="198" customHeight="1" x14ac:dyDescent="0.25"/>
    <row r="6" ht="198" customHeight="1" x14ac:dyDescent="0.25"/>
    <row r="7" ht="198" customHeight="1" x14ac:dyDescent="0.25"/>
    <row r="8" ht="198" customHeight="1" x14ac:dyDescent="0.25"/>
    <row r="9" ht="198" customHeight="1" x14ac:dyDescent="0.25"/>
    <row r="10" ht="198" customHeight="1" x14ac:dyDescent="0.25"/>
    <row r="11" ht="198" customHeight="1" x14ac:dyDescent="0.25"/>
    <row r="12" ht="198" customHeight="1" x14ac:dyDescent="0.25"/>
    <row r="13" ht="198" customHeight="1" x14ac:dyDescent="0.25"/>
    <row r="14" ht="198" customHeight="1" x14ac:dyDescent="0.25"/>
    <row r="15" ht="198" customHeight="1" x14ac:dyDescent="0.25"/>
    <row r="16" ht="198" customHeight="1" x14ac:dyDescent="0.25"/>
    <row r="17" ht="198" customHeight="1" x14ac:dyDescent="0.25"/>
    <row r="18" ht="198" customHeight="1" x14ac:dyDescent="0.25"/>
    <row r="19" ht="198" customHeight="1" x14ac:dyDescent="0.25"/>
    <row r="20" ht="198" customHeight="1" x14ac:dyDescent="0.25"/>
    <row r="21" ht="198" customHeight="1" x14ac:dyDescent="0.25"/>
    <row r="22" ht="198" customHeight="1" x14ac:dyDescent="0.25"/>
    <row r="23" ht="198" customHeight="1" x14ac:dyDescent="0.25"/>
    <row r="24" ht="198" customHeight="1" x14ac:dyDescent="0.25"/>
    <row r="25" ht="198" customHeight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4</vt:i4>
      </vt:variant>
    </vt:vector>
  </HeadingPairs>
  <TitlesOfParts>
    <vt:vector size="7" baseType="lpstr">
      <vt:lpstr>Dashboard</vt:lpstr>
      <vt:lpstr>Data</vt:lpstr>
      <vt:lpstr>Pics</vt:lpstr>
      <vt:lpstr>pics.list</vt:lpstr>
      <vt:lpstr>split.sizes</vt:lpstr>
      <vt:lpstr>split.sz1</vt:lpstr>
      <vt:lpstr>split.sz2</vt:lpstr>
    </vt:vector>
  </TitlesOfParts>
  <Company>Chandoo.org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Purnachandra Rao Duggirala</dc:creator>
  <cp:lastModifiedBy>Purnachandra Rao Duggirala</cp:lastModifiedBy>
  <dcterms:created xsi:type="dcterms:W3CDTF">2014-07-30T03:56:43Z</dcterms:created>
  <dcterms:modified xsi:type="dcterms:W3CDTF">2014-08-01T06:35:09Z</dcterms:modified>
</cp:coreProperties>
</file>