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120" windowWidth="10005" windowHeight="8145" tabRatio="837" firstSheet="4" activeTab="4"/>
  </bookViews>
  <sheets>
    <sheet name="Contest Rules" sheetId="4" state="hidden" r:id="rId1"/>
    <sheet name="2012" sheetId="1" state="hidden" r:id="rId2"/>
    <sheet name="2011" sheetId="2" state="hidden" r:id="rId3"/>
    <sheet name="2010" sheetId="3" state="hidden" r:id="rId4"/>
    <sheet name="Population Migration by State" sheetId="8" r:id="rId5"/>
    <sheet name="Data Table" sheetId="7" state="hidden" r:id="rId6"/>
    <sheet name="GDP per State" sheetId="9" state="hidden" r:id="rId7"/>
    <sheet name="GDP per Capita" sheetId="11" state="hidden" r:id="rId8"/>
    <sheet name="Health Ranking" sheetId="13" state="hidden" r:id="rId9"/>
    <sheet name="Formula Table" sheetId="12" state="hidden" r:id="rId10"/>
    <sheet name="References" sheetId="14" state="hidden" r:id="rId11"/>
  </sheets>
  <definedNames>
    <definedName name="data">#REF!</definedName>
    <definedName name="data2">#REF!</definedName>
    <definedName name="data3">#REF!</definedName>
    <definedName name="data4">#REF!</definedName>
    <definedName name="data5">#REF!</definedName>
  </definedNames>
  <calcPr calcId="145621"/>
  <pivotCaches>
    <pivotCache cacheId="69"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 i="8" l="1"/>
  <c r="CB279" i="8"/>
  <c r="AE279" i="8"/>
  <c r="T279" i="8"/>
  <c r="AR65" i="8"/>
  <c r="G19" i="4"/>
  <c r="BE5" i="7"/>
  <c r="BE9" i="7"/>
  <c r="BE10" i="7"/>
  <c r="BE21" i="7"/>
  <c r="BE25" i="7"/>
  <c r="BE26" i="7"/>
  <c r="BE37" i="7"/>
  <c r="BE41" i="7"/>
  <c r="BE42" i="7"/>
  <c r="BE53" i="7"/>
  <c r="BE57" i="7"/>
  <c r="BE58" i="7"/>
  <c r="BE69" i="7"/>
  <c r="BE73" i="7"/>
  <c r="BE78" i="7"/>
  <c r="BE79" i="7"/>
  <c r="BE84" i="7"/>
  <c r="BE88" i="7"/>
  <c r="BE92" i="7"/>
  <c r="BE96" i="7"/>
  <c r="BE100" i="7"/>
  <c r="BE104" i="7"/>
  <c r="BE108" i="7"/>
  <c r="BE112" i="7"/>
  <c r="BE116" i="7"/>
  <c r="BE120" i="7"/>
  <c r="BE124" i="7"/>
  <c r="BE128" i="7"/>
  <c r="BE132" i="7"/>
  <c r="BE136" i="7"/>
  <c r="BE140" i="7"/>
  <c r="BE144" i="7"/>
  <c r="BE148" i="7"/>
  <c r="BE152" i="7"/>
  <c r="BE156" i="7"/>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AX306" i="8" s="1"/>
  <c r="D307" i="8"/>
  <c r="D308" i="8"/>
  <c r="D309" i="8"/>
  <c r="D310" i="8"/>
  <c r="D311" i="8"/>
  <c r="D312" i="8"/>
  <c r="D313" i="8"/>
  <c r="D314" i="8"/>
  <c r="D315" i="8"/>
  <c r="D316" i="8"/>
  <c r="D317" i="8"/>
  <c r="D318" i="8"/>
  <c r="D319" i="8"/>
  <c r="AE319" i="8" s="1"/>
  <c r="D320" i="8"/>
  <c r="D321" i="8"/>
  <c r="D322" i="8"/>
  <c r="D323" i="8"/>
  <c r="D324" i="8"/>
  <c r="D325" i="8"/>
  <c r="D326" i="8"/>
  <c r="D327" i="8"/>
  <c r="D328" i="8"/>
  <c r="D329" i="8"/>
  <c r="D330" i="8"/>
  <c r="D331" i="8"/>
  <c r="BQ279" i="8"/>
  <c r="AX279" i="8"/>
  <c r="D279" i="8"/>
  <c r="D280" i="8"/>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 i="13"/>
  <c r="C160" i="13"/>
  <c r="C162" i="13"/>
  <c r="C168" i="13"/>
  <c r="C176" i="13"/>
  <c r="C178" i="13"/>
  <c r="C184" i="13"/>
  <c r="C192" i="13"/>
  <c r="C194" i="13"/>
  <c r="C200" i="13"/>
  <c r="C208" i="13"/>
  <c r="A209" i="13"/>
  <c r="C209" i="13" s="1"/>
  <c r="A208" i="13"/>
  <c r="A207" i="13"/>
  <c r="C207" i="13" s="1"/>
  <c r="A206" i="13"/>
  <c r="C206" i="13" s="1"/>
  <c r="A205" i="13"/>
  <c r="C205" i="13" s="1"/>
  <c r="A204" i="13"/>
  <c r="C204" i="13" s="1"/>
  <c r="A203" i="13"/>
  <c r="C203" i="13" s="1"/>
  <c r="A202" i="13"/>
  <c r="C202" i="13" s="1"/>
  <c r="A201" i="13"/>
  <c r="C201" i="13" s="1"/>
  <c r="A200" i="13"/>
  <c r="A199" i="13"/>
  <c r="C199" i="13" s="1"/>
  <c r="A198" i="13"/>
  <c r="C198" i="13" s="1"/>
  <c r="A197" i="13"/>
  <c r="C197" i="13" s="1"/>
  <c r="A196" i="13"/>
  <c r="C196" i="13" s="1"/>
  <c r="A195" i="13"/>
  <c r="C195" i="13" s="1"/>
  <c r="A194" i="13"/>
  <c r="A193" i="13"/>
  <c r="C193" i="13" s="1"/>
  <c r="A192" i="13"/>
  <c r="A191" i="13"/>
  <c r="C191" i="13" s="1"/>
  <c r="A190" i="13"/>
  <c r="C190" i="13" s="1"/>
  <c r="A189" i="13"/>
  <c r="C189" i="13" s="1"/>
  <c r="A188" i="13"/>
  <c r="C188" i="13" s="1"/>
  <c r="A187" i="13"/>
  <c r="C187" i="13" s="1"/>
  <c r="A186" i="13"/>
  <c r="C186" i="13" s="1"/>
  <c r="A185" i="13"/>
  <c r="C185" i="13" s="1"/>
  <c r="A184" i="13"/>
  <c r="A183" i="13"/>
  <c r="C183" i="13" s="1"/>
  <c r="A182" i="13"/>
  <c r="C182" i="13" s="1"/>
  <c r="A181" i="13"/>
  <c r="C181" i="13" s="1"/>
  <c r="A180" i="13"/>
  <c r="C180" i="13" s="1"/>
  <c r="A179" i="13"/>
  <c r="C179" i="13" s="1"/>
  <c r="A178" i="13"/>
  <c r="A177" i="13"/>
  <c r="C177" i="13" s="1"/>
  <c r="A176" i="13"/>
  <c r="A175" i="13"/>
  <c r="C175" i="13" s="1"/>
  <c r="A174" i="13"/>
  <c r="C174" i="13" s="1"/>
  <c r="A173" i="13"/>
  <c r="C173" i="13" s="1"/>
  <c r="A172" i="13"/>
  <c r="C172" i="13" s="1"/>
  <c r="A171" i="13"/>
  <c r="C171" i="13" s="1"/>
  <c r="A170" i="13"/>
  <c r="C170" i="13" s="1"/>
  <c r="A169" i="13"/>
  <c r="C169" i="13" s="1"/>
  <c r="A168" i="13"/>
  <c r="A167" i="13"/>
  <c r="C167" i="13" s="1"/>
  <c r="A166" i="13"/>
  <c r="C166" i="13" s="1"/>
  <c r="A165" i="13"/>
  <c r="C165" i="13" s="1"/>
  <c r="A164" i="13"/>
  <c r="C164" i="13" s="1"/>
  <c r="A163" i="13"/>
  <c r="C163" i="13" s="1"/>
  <c r="A162" i="13"/>
  <c r="A161" i="13"/>
  <c r="C161" i="13" s="1"/>
  <c r="A160" i="13"/>
  <c r="A159" i="13"/>
  <c r="C159" i="13" s="1"/>
  <c r="A158" i="13"/>
  <c r="C158" i="13" s="1"/>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07"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55" i="7"/>
  <c r="BG54" i="7"/>
  <c r="BG4" i="7"/>
  <c r="BG5" i="7"/>
  <c r="BG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3" i="7"/>
  <c r="A146" i="13"/>
  <c r="A147" i="13"/>
  <c r="A148" i="13"/>
  <c r="A149" i="13"/>
  <c r="A150" i="13"/>
  <c r="A151" i="13"/>
  <c r="A152" i="13"/>
  <c r="A153" i="13"/>
  <c r="A154" i="13"/>
  <c r="C154" i="13" s="1"/>
  <c r="A155" i="13"/>
  <c r="A156" i="13"/>
  <c r="A157" i="13"/>
  <c r="A110" i="13"/>
  <c r="A111" i="13"/>
  <c r="C111" i="13" s="1"/>
  <c r="A112" i="13"/>
  <c r="A113" i="13"/>
  <c r="A114" i="13"/>
  <c r="A115" i="13"/>
  <c r="C115" i="13" s="1"/>
  <c r="A116" i="13"/>
  <c r="C116" i="13" s="1"/>
  <c r="A117" i="13"/>
  <c r="A118" i="13"/>
  <c r="A119" i="13"/>
  <c r="A120" i="13"/>
  <c r="A121" i="13"/>
  <c r="A122" i="13"/>
  <c r="A123" i="13"/>
  <c r="A124" i="13"/>
  <c r="A125" i="13"/>
  <c r="A126" i="13"/>
  <c r="A127" i="13"/>
  <c r="C127" i="13" s="1"/>
  <c r="A128" i="13"/>
  <c r="A129" i="13"/>
  <c r="A130" i="13"/>
  <c r="A131" i="13"/>
  <c r="C131" i="13" s="1"/>
  <c r="A132" i="13"/>
  <c r="C132" i="13" s="1"/>
  <c r="A133" i="13"/>
  <c r="A134" i="13"/>
  <c r="A135" i="13"/>
  <c r="A136" i="13"/>
  <c r="A137" i="13"/>
  <c r="A138" i="13"/>
  <c r="A139" i="13"/>
  <c r="A140" i="13"/>
  <c r="A141" i="13"/>
  <c r="A142" i="13"/>
  <c r="A143" i="13"/>
  <c r="A144" i="13"/>
  <c r="A145" i="13"/>
  <c r="A105" i="13"/>
  <c r="A106" i="13"/>
  <c r="A107" i="13"/>
  <c r="A108" i="13"/>
  <c r="A109" i="13"/>
  <c r="A88" i="13"/>
  <c r="C88" i="13" s="1"/>
  <c r="A89" i="13"/>
  <c r="C89" i="13" s="1"/>
  <c r="A90" i="13"/>
  <c r="A91" i="13"/>
  <c r="A92" i="13"/>
  <c r="A93" i="13"/>
  <c r="A94" i="13"/>
  <c r="A95" i="13"/>
  <c r="C95" i="13" s="1"/>
  <c r="A96" i="13"/>
  <c r="A97" i="13"/>
  <c r="A98" i="13"/>
  <c r="A99" i="13"/>
  <c r="A100" i="13"/>
  <c r="C100" i="13" s="1"/>
  <c r="A101" i="13"/>
  <c r="A102" i="13"/>
  <c r="A103" i="13"/>
  <c r="C103" i="13" s="1"/>
  <c r="A104" i="13"/>
  <c r="C104" i="13" s="1"/>
  <c r="A71" i="13"/>
  <c r="A72" i="13"/>
  <c r="A73" i="13"/>
  <c r="A74" i="13"/>
  <c r="A75" i="13"/>
  <c r="A76" i="13"/>
  <c r="A77" i="13"/>
  <c r="A78" i="13"/>
  <c r="C78" i="13" s="1"/>
  <c r="A79" i="13"/>
  <c r="C79" i="13" s="1"/>
  <c r="A80" i="13"/>
  <c r="A81" i="13"/>
  <c r="A82" i="13"/>
  <c r="A83" i="13"/>
  <c r="A84" i="13"/>
  <c r="A85" i="13"/>
  <c r="A86" i="13"/>
  <c r="C86" i="13" s="1"/>
  <c r="A87" i="13"/>
  <c r="A55" i="13"/>
  <c r="A56" i="13"/>
  <c r="A57" i="13"/>
  <c r="C57" i="13" s="1"/>
  <c r="A58" i="13"/>
  <c r="A59" i="13"/>
  <c r="A60" i="13"/>
  <c r="A61" i="13"/>
  <c r="C61" i="13" s="1"/>
  <c r="A62" i="13"/>
  <c r="A63" i="13"/>
  <c r="A64" i="13"/>
  <c r="A65" i="13"/>
  <c r="A66" i="13"/>
  <c r="A67" i="13"/>
  <c r="A68" i="13"/>
  <c r="A69" i="13"/>
  <c r="A70" i="13"/>
  <c r="A54" i="13"/>
  <c r="A2" i="13"/>
  <c r="A3" i="13"/>
  <c r="A4" i="13"/>
  <c r="A5" i="13"/>
  <c r="A6" i="13"/>
  <c r="A7" i="13"/>
  <c r="C7" i="13" s="1"/>
  <c r="A8" i="13"/>
  <c r="A9" i="13"/>
  <c r="A10" i="13"/>
  <c r="A11" i="13"/>
  <c r="A12" i="13"/>
  <c r="A13" i="13"/>
  <c r="A14" i="13"/>
  <c r="C14" i="13" s="1"/>
  <c r="A15" i="13"/>
  <c r="C15" i="13" s="1"/>
  <c r="A16" i="13"/>
  <c r="A17" i="13"/>
  <c r="A18" i="13"/>
  <c r="A19" i="13"/>
  <c r="A20" i="13"/>
  <c r="A21" i="13"/>
  <c r="A22" i="13"/>
  <c r="A23" i="13"/>
  <c r="C23" i="13" s="1"/>
  <c r="A24" i="13"/>
  <c r="A25" i="13"/>
  <c r="A26" i="13"/>
  <c r="A27" i="13"/>
  <c r="A28" i="13"/>
  <c r="A29" i="13"/>
  <c r="A30" i="13"/>
  <c r="C30" i="13" s="1"/>
  <c r="A31" i="13"/>
  <c r="C31" i="13" s="1"/>
  <c r="A32" i="13"/>
  <c r="A33" i="13"/>
  <c r="A34" i="13"/>
  <c r="A35" i="13"/>
  <c r="C35" i="13" s="1"/>
  <c r="A36" i="13"/>
  <c r="A37" i="13"/>
  <c r="A38" i="13"/>
  <c r="C38" i="13" s="1"/>
  <c r="A39" i="13"/>
  <c r="A40" i="13"/>
  <c r="A41" i="13"/>
  <c r="A42" i="13"/>
  <c r="A43" i="13"/>
  <c r="A44" i="13"/>
  <c r="A45" i="13"/>
  <c r="A46" i="13"/>
  <c r="C46" i="13" s="1"/>
  <c r="A47" i="13"/>
  <c r="C47" i="13" s="1"/>
  <c r="A48" i="13"/>
  <c r="A49" i="13"/>
  <c r="A50" i="13"/>
  <c r="A51" i="13"/>
  <c r="C51" i="13" s="1"/>
  <c r="A52" i="13"/>
  <c r="A53" i="13"/>
  <c r="F5" i="11"/>
  <c r="G5" i="11"/>
  <c r="H5" i="11"/>
  <c r="F6" i="11"/>
  <c r="G6" i="11"/>
  <c r="H6" i="11"/>
  <c r="F7" i="11"/>
  <c r="G7" i="11"/>
  <c r="H7" i="11"/>
  <c r="F8" i="11"/>
  <c r="G8" i="11"/>
  <c r="H8" i="11"/>
  <c r="F9" i="11"/>
  <c r="G9" i="11"/>
  <c r="H9" i="11"/>
  <c r="F10" i="11"/>
  <c r="G10" i="11"/>
  <c r="H10" i="11"/>
  <c r="F11" i="11"/>
  <c r="G11" i="11"/>
  <c r="H11" i="11"/>
  <c r="F12" i="11"/>
  <c r="G12" i="11"/>
  <c r="H12" i="11"/>
  <c r="F13" i="11"/>
  <c r="G13" i="11"/>
  <c r="H13" i="11"/>
  <c r="F14" i="11"/>
  <c r="G14" i="11"/>
  <c r="H14" i="11"/>
  <c r="F15" i="11"/>
  <c r="G15" i="11"/>
  <c r="H15" i="11"/>
  <c r="F16" i="11"/>
  <c r="G16" i="11"/>
  <c r="H16" i="11"/>
  <c r="F17" i="11"/>
  <c r="G17" i="11"/>
  <c r="H17" i="11"/>
  <c r="F18" i="11"/>
  <c r="G18" i="11"/>
  <c r="H18" i="11"/>
  <c r="F19" i="11"/>
  <c r="G19" i="11"/>
  <c r="H19" i="11"/>
  <c r="F20" i="11"/>
  <c r="G20" i="11"/>
  <c r="H20" i="11"/>
  <c r="F21" i="11"/>
  <c r="G21" i="11"/>
  <c r="H21" i="11"/>
  <c r="F22" i="11"/>
  <c r="G22" i="11"/>
  <c r="H22" i="11"/>
  <c r="F23" i="11"/>
  <c r="G23" i="11"/>
  <c r="H23" i="11"/>
  <c r="F24" i="11"/>
  <c r="G24" i="11"/>
  <c r="H24" i="11"/>
  <c r="F25" i="11"/>
  <c r="G25" i="11"/>
  <c r="H25" i="11"/>
  <c r="F26" i="11"/>
  <c r="G26" i="11"/>
  <c r="H26" i="11"/>
  <c r="F27" i="11"/>
  <c r="G27" i="11"/>
  <c r="H27" i="11"/>
  <c r="F28" i="11"/>
  <c r="G28" i="11"/>
  <c r="H28" i="11"/>
  <c r="F29" i="11"/>
  <c r="G29" i="11"/>
  <c r="H29" i="11"/>
  <c r="F30" i="11"/>
  <c r="G30" i="11"/>
  <c r="H30" i="11"/>
  <c r="F31" i="11"/>
  <c r="G31" i="11"/>
  <c r="H31" i="11"/>
  <c r="F32" i="11"/>
  <c r="G32" i="11"/>
  <c r="H32" i="11"/>
  <c r="F33" i="11"/>
  <c r="G33" i="11"/>
  <c r="H33" i="11"/>
  <c r="F34" i="11"/>
  <c r="G34" i="11"/>
  <c r="H34" i="11"/>
  <c r="F35" i="11"/>
  <c r="G35" i="11"/>
  <c r="H35" i="11"/>
  <c r="F36" i="11"/>
  <c r="G36" i="11"/>
  <c r="H36" i="11"/>
  <c r="F37" i="11"/>
  <c r="G37" i="11"/>
  <c r="H37" i="11"/>
  <c r="F38" i="11"/>
  <c r="G38" i="11"/>
  <c r="H38" i="11"/>
  <c r="F39" i="11"/>
  <c r="G39" i="11"/>
  <c r="H39" i="11"/>
  <c r="F40" i="11"/>
  <c r="G40" i="11"/>
  <c r="H40" i="11"/>
  <c r="F41" i="11"/>
  <c r="G41" i="11"/>
  <c r="H41" i="11"/>
  <c r="F42" i="11"/>
  <c r="G42" i="11"/>
  <c r="H42" i="11"/>
  <c r="F43" i="11"/>
  <c r="G43" i="11"/>
  <c r="H43" i="11"/>
  <c r="F44" i="11"/>
  <c r="G44" i="11"/>
  <c r="H44" i="11"/>
  <c r="F45" i="11"/>
  <c r="G45" i="11"/>
  <c r="H45" i="11"/>
  <c r="F46" i="11"/>
  <c r="G46" i="11"/>
  <c r="H46" i="11"/>
  <c r="F47" i="11"/>
  <c r="G47" i="11"/>
  <c r="H47" i="11"/>
  <c r="F48" i="11"/>
  <c r="G48" i="11"/>
  <c r="H48" i="11"/>
  <c r="F49" i="11"/>
  <c r="G49" i="11"/>
  <c r="H49" i="11"/>
  <c r="F50" i="11"/>
  <c r="G50" i="11"/>
  <c r="H50" i="11"/>
  <c r="F51" i="11"/>
  <c r="G51" i="11"/>
  <c r="H51" i="11"/>
  <c r="F52" i="11"/>
  <c r="G52" i="11"/>
  <c r="H52" i="11"/>
  <c r="F53" i="11"/>
  <c r="G53" i="11"/>
  <c r="H53" i="11"/>
  <c r="F54" i="11"/>
  <c r="G54" i="11"/>
  <c r="H54" i="11"/>
  <c r="F55" i="11"/>
  <c r="G55" i="11"/>
  <c r="H55" i="11"/>
  <c r="BD4" i="7"/>
  <c r="BE4" i="7" s="1"/>
  <c r="BD5" i="7"/>
  <c r="BD6" i="7"/>
  <c r="BE6" i="7" s="1"/>
  <c r="BD7" i="7"/>
  <c r="BE7" i="7" s="1"/>
  <c r="BD8" i="7"/>
  <c r="BE8" i="7" s="1"/>
  <c r="BD9" i="7"/>
  <c r="BD10" i="7"/>
  <c r="BD11" i="7"/>
  <c r="BE11" i="7" s="1"/>
  <c r="BD12" i="7"/>
  <c r="BE12" i="7" s="1"/>
  <c r="BD13" i="7"/>
  <c r="BE13" i="7" s="1"/>
  <c r="BD14" i="7"/>
  <c r="BE14" i="7" s="1"/>
  <c r="BD15" i="7"/>
  <c r="BE15" i="7" s="1"/>
  <c r="BD16" i="7"/>
  <c r="BE16" i="7" s="1"/>
  <c r="BD17" i="7"/>
  <c r="BE17" i="7" s="1"/>
  <c r="BD18" i="7"/>
  <c r="BE18" i="7" s="1"/>
  <c r="BD19" i="7"/>
  <c r="BE19" i="7" s="1"/>
  <c r="BD20" i="7"/>
  <c r="BE20" i="7" s="1"/>
  <c r="BD21" i="7"/>
  <c r="BD22" i="7"/>
  <c r="BE22" i="7" s="1"/>
  <c r="BD23" i="7"/>
  <c r="BE23" i="7" s="1"/>
  <c r="BD24" i="7"/>
  <c r="BE24" i="7" s="1"/>
  <c r="BD25" i="7"/>
  <c r="BD26" i="7"/>
  <c r="BD27" i="7"/>
  <c r="BE27" i="7" s="1"/>
  <c r="BD28" i="7"/>
  <c r="BE28" i="7" s="1"/>
  <c r="BD29" i="7"/>
  <c r="BE29" i="7" s="1"/>
  <c r="BD30" i="7"/>
  <c r="BE30" i="7" s="1"/>
  <c r="BD31" i="7"/>
  <c r="BE31" i="7" s="1"/>
  <c r="BD32" i="7"/>
  <c r="BE32" i="7" s="1"/>
  <c r="BD33" i="7"/>
  <c r="BE33" i="7" s="1"/>
  <c r="BD34" i="7"/>
  <c r="BE34" i="7" s="1"/>
  <c r="BD35" i="7"/>
  <c r="BE35" i="7" s="1"/>
  <c r="BD36" i="7"/>
  <c r="BE36" i="7" s="1"/>
  <c r="BD37" i="7"/>
  <c r="BD38" i="7"/>
  <c r="BE38" i="7" s="1"/>
  <c r="BD39" i="7"/>
  <c r="BE39" i="7" s="1"/>
  <c r="BD40" i="7"/>
  <c r="BE40" i="7" s="1"/>
  <c r="BD41" i="7"/>
  <c r="BD42" i="7"/>
  <c r="BD43" i="7"/>
  <c r="BE43" i="7" s="1"/>
  <c r="BD44" i="7"/>
  <c r="BE44" i="7" s="1"/>
  <c r="BD45" i="7"/>
  <c r="BE45" i="7" s="1"/>
  <c r="BD46" i="7"/>
  <c r="BE46" i="7" s="1"/>
  <c r="BD47" i="7"/>
  <c r="BE47" i="7" s="1"/>
  <c r="BD48" i="7"/>
  <c r="BE48" i="7" s="1"/>
  <c r="BD49" i="7"/>
  <c r="BE49" i="7" s="1"/>
  <c r="BD50" i="7"/>
  <c r="BE50" i="7" s="1"/>
  <c r="BD51" i="7"/>
  <c r="BE51" i="7" s="1"/>
  <c r="BD52" i="7"/>
  <c r="BE52" i="7" s="1"/>
  <c r="BD53" i="7"/>
  <c r="BD54" i="7"/>
  <c r="BE54" i="7" s="1"/>
  <c r="BD55" i="7"/>
  <c r="BE55" i="7" s="1"/>
  <c r="BD56" i="7"/>
  <c r="BE56" i="7" s="1"/>
  <c r="BD57" i="7"/>
  <c r="BD58" i="7"/>
  <c r="BD59" i="7"/>
  <c r="BE59" i="7" s="1"/>
  <c r="BD60" i="7"/>
  <c r="BE60" i="7" s="1"/>
  <c r="BD61" i="7"/>
  <c r="BE61" i="7" s="1"/>
  <c r="BD62" i="7"/>
  <c r="BE62" i="7" s="1"/>
  <c r="BD63" i="7"/>
  <c r="BE63" i="7" s="1"/>
  <c r="BD64" i="7"/>
  <c r="BE64" i="7" s="1"/>
  <c r="BD65" i="7"/>
  <c r="BE65" i="7" s="1"/>
  <c r="BD66" i="7"/>
  <c r="BE66" i="7" s="1"/>
  <c r="BD67" i="7"/>
  <c r="BE67" i="7" s="1"/>
  <c r="BD68" i="7"/>
  <c r="BE68" i="7" s="1"/>
  <c r="BD69" i="7"/>
  <c r="BD70" i="7"/>
  <c r="BE70" i="7" s="1"/>
  <c r="BD71" i="7"/>
  <c r="BE71" i="7" s="1"/>
  <c r="BD72" i="7"/>
  <c r="BE72" i="7" s="1"/>
  <c r="BD73" i="7"/>
  <c r="BD74" i="7"/>
  <c r="BE74" i="7" s="1"/>
  <c r="BD75" i="7"/>
  <c r="BE75" i="7" s="1"/>
  <c r="BD76" i="7"/>
  <c r="BE76" i="7" s="1"/>
  <c r="BD77" i="7"/>
  <c r="BE77" i="7" s="1"/>
  <c r="BD78" i="7"/>
  <c r="BD79" i="7"/>
  <c r="BD80" i="7"/>
  <c r="BE80" i="7" s="1"/>
  <c r="BD81" i="7"/>
  <c r="BE81" i="7" s="1"/>
  <c r="BD82" i="7"/>
  <c r="BE82" i="7" s="1"/>
  <c r="BD83" i="7"/>
  <c r="BE83" i="7" s="1"/>
  <c r="BD84" i="7"/>
  <c r="BD85" i="7"/>
  <c r="BE85" i="7" s="1"/>
  <c r="BD86" i="7"/>
  <c r="BE86" i="7" s="1"/>
  <c r="BD87" i="7"/>
  <c r="BE87" i="7" s="1"/>
  <c r="BD88" i="7"/>
  <c r="BD89" i="7"/>
  <c r="BE89" i="7" s="1"/>
  <c r="BD90" i="7"/>
  <c r="BE90" i="7" s="1"/>
  <c r="BD91" i="7"/>
  <c r="BE91" i="7" s="1"/>
  <c r="BD92" i="7"/>
  <c r="BD93" i="7"/>
  <c r="BE93" i="7" s="1"/>
  <c r="BD94" i="7"/>
  <c r="BE94" i="7" s="1"/>
  <c r="BD95" i="7"/>
  <c r="BE95" i="7" s="1"/>
  <c r="BD96" i="7"/>
  <c r="BD97" i="7"/>
  <c r="BE97" i="7" s="1"/>
  <c r="BD98" i="7"/>
  <c r="BE98" i="7" s="1"/>
  <c r="BD99" i="7"/>
  <c r="BE99" i="7" s="1"/>
  <c r="BD100" i="7"/>
  <c r="BD101" i="7"/>
  <c r="BE101" i="7" s="1"/>
  <c r="BD102" i="7"/>
  <c r="BE102" i="7" s="1"/>
  <c r="BD103" i="7"/>
  <c r="BE103" i="7" s="1"/>
  <c r="BD104" i="7"/>
  <c r="BD105" i="7"/>
  <c r="BE105" i="7" s="1"/>
  <c r="BD106" i="7"/>
  <c r="BE106" i="7" s="1"/>
  <c r="BD107" i="7"/>
  <c r="BE107" i="7" s="1"/>
  <c r="BD108" i="7"/>
  <c r="BD109" i="7"/>
  <c r="BE109" i="7" s="1"/>
  <c r="BD110" i="7"/>
  <c r="BE110" i="7" s="1"/>
  <c r="BD111" i="7"/>
  <c r="BE111" i="7" s="1"/>
  <c r="BD112" i="7"/>
  <c r="BD113" i="7"/>
  <c r="BE113" i="7" s="1"/>
  <c r="BD114" i="7"/>
  <c r="BE114" i="7" s="1"/>
  <c r="BD115" i="7"/>
  <c r="BE115" i="7" s="1"/>
  <c r="BD116" i="7"/>
  <c r="BD117" i="7"/>
  <c r="BE117" i="7" s="1"/>
  <c r="BD118" i="7"/>
  <c r="BE118" i="7" s="1"/>
  <c r="BD119" i="7"/>
  <c r="BE119" i="7" s="1"/>
  <c r="BD120" i="7"/>
  <c r="BD121" i="7"/>
  <c r="BE121" i="7" s="1"/>
  <c r="BD122" i="7"/>
  <c r="BE122" i="7" s="1"/>
  <c r="BD123" i="7"/>
  <c r="BE123" i="7" s="1"/>
  <c r="BD124" i="7"/>
  <c r="BD125" i="7"/>
  <c r="BE125" i="7" s="1"/>
  <c r="BD126" i="7"/>
  <c r="BE126" i="7" s="1"/>
  <c r="BD127" i="7"/>
  <c r="BE127" i="7" s="1"/>
  <c r="BD128" i="7"/>
  <c r="BD129" i="7"/>
  <c r="BE129" i="7" s="1"/>
  <c r="BD130" i="7"/>
  <c r="BE130" i="7" s="1"/>
  <c r="BD131" i="7"/>
  <c r="BE131" i="7" s="1"/>
  <c r="BD132" i="7"/>
  <c r="BD133" i="7"/>
  <c r="BE133" i="7" s="1"/>
  <c r="BD134" i="7"/>
  <c r="BE134" i="7" s="1"/>
  <c r="BD135" i="7"/>
  <c r="BE135" i="7" s="1"/>
  <c r="BD136" i="7"/>
  <c r="BD137" i="7"/>
  <c r="BE137" i="7" s="1"/>
  <c r="BD138" i="7"/>
  <c r="BE138" i="7" s="1"/>
  <c r="BD139" i="7"/>
  <c r="BE139" i="7" s="1"/>
  <c r="BD140" i="7"/>
  <c r="BD141" i="7"/>
  <c r="BE141" i="7" s="1"/>
  <c r="BD142" i="7"/>
  <c r="BE142" i="7" s="1"/>
  <c r="BD143" i="7"/>
  <c r="BE143" i="7" s="1"/>
  <c r="BD144" i="7"/>
  <c r="BD145" i="7"/>
  <c r="BE145" i="7" s="1"/>
  <c r="BD146" i="7"/>
  <c r="BE146" i="7" s="1"/>
  <c r="BD147" i="7"/>
  <c r="BE147" i="7" s="1"/>
  <c r="BD148" i="7"/>
  <c r="BD149" i="7"/>
  <c r="BE149" i="7" s="1"/>
  <c r="BD150" i="7"/>
  <c r="BE150" i="7" s="1"/>
  <c r="BD151" i="7"/>
  <c r="BE151" i="7" s="1"/>
  <c r="BD152" i="7"/>
  <c r="BD153" i="7"/>
  <c r="BE153" i="7" s="1"/>
  <c r="BD154" i="7"/>
  <c r="BE154" i="7" s="1"/>
  <c r="BD155" i="7"/>
  <c r="BE155" i="7" s="1"/>
  <c r="BD156" i="7"/>
  <c r="BD157" i="7"/>
  <c r="BE157" i="7" s="1"/>
  <c r="BD158" i="7"/>
  <c r="BE158" i="7" s="1"/>
  <c r="BD3" i="7"/>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S93" i="8"/>
  <c r="S92" i="8"/>
  <c r="S91" i="8"/>
  <c r="S90" i="8"/>
  <c r="S89" i="8"/>
  <c r="S88" i="8"/>
  <c r="R93" i="8"/>
  <c r="R92" i="8"/>
  <c r="R91" i="8"/>
  <c r="R90" i="8"/>
  <c r="R89" i="8"/>
  <c r="R88" i="8"/>
  <c r="Q93" i="8"/>
  <c r="Q92" i="8"/>
  <c r="Q91" i="8"/>
  <c r="Q90" i="8"/>
  <c r="Q89" i="8"/>
  <c r="Q88" i="8"/>
  <c r="P93" i="8"/>
  <c r="P92" i="8"/>
  <c r="P91" i="8"/>
  <c r="P90" i="8"/>
  <c r="P89" i="8"/>
  <c r="P88" i="8"/>
  <c r="ES96" i="8"/>
  <c r="ER95" i="8"/>
  <c r="EQ98" i="8"/>
  <c r="EQ94" i="8"/>
  <c r="EP102" i="8"/>
  <c r="EP98" i="8"/>
  <c r="EP94" i="8"/>
  <c r="EP90" i="8"/>
  <c r="EP86" i="8"/>
  <c r="EP82" i="8"/>
  <c r="EP78" i="8"/>
  <c r="EO105" i="8"/>
  <c r="EO103" i="8"/>
  <c r="EO101" i="8"/>
  <c r="EO99" i="8"/>
  <c r="EO97" i="8"/>
  <c r="EO95" i="8"/>
  <c r="EO93" i="8"/>
  <c r="EO91" i="8"/>
  <c r="EO89" i="8"/>
  <c r="EO87" i="8"/>
  <c r="EO85" i="8"/>
  <c r="EO83" i="8"/>
  <c r="EO81" i="8"/>
  <c r="EO79" i="8"/>
  <c r="EO77" i="8"/>
  <c r="EO75" i="8"/>
  <c r="EO73" i="8"/>
  <c r="EO71" i="8"/>
  <c r="EO69" i="8"/>
  <c r="EM109" i="8"/>
  <c r="EM105" i="8"/>
  <c r="EM101" i="8"/>
  <c r="EM97" i="8"/>
  <c r="EM93" i="8"/>
  <c r="EM89" i="8"/>
  <c r="EM85" i="8"/>
  <c r="EM81" i="8"/>
  <c r="EM77" i="8"/>
  <c r="EM73" i="8"/>
  <c r="EM69" i="8"/>
  <c r="EL107" i="8"/>
  <c r="EL103" i="8"/>
  <c r="EL99" i="8"/>
  <c r="EL95" i="8"/>
  <c r="EL91" i="8"/>
  <c r="EL87" i="8"/>
  <c r="EL83" i="8"/>
  <c r="EL79" i="8"/>
  <c r="EL75" i="8"/>
  <c r="EL71" i="8"/>
  <c r="EK111" i="8"/>
  <c r="EK107" i="8"/>
  <c r="EK103" i="8"/>
  <c r="EK99" i="8"/>
  <c r="EK95" i="8"/>
  <c r="EK91" i="8"/>
  <c r="EK87" i="8"/>
  <c r="EK83" i="8"/>
  <c r="EK79" i="8"/>
  <c r="EK75" i="8"/>
  <c r="EK71" i="8"/>
  <c r="EJ114" i="8"/>
  <c r="EJ110" i="8"/>
  <c r="EJ106" i="8"/>
  <c r="EJ102" i="8"/>
  <c r="EJ98" i="8"/>
  <c r="EJ94" i="8"/>
  <c r="EJ90" i="8"/>
  <c r="EJ86" i="8"/>
  <c r="EJ82" i="8"/>
  <c r="EJ78" i="8"/>
  <c r="EJ74" i="8"/>
  <c r="EJ70" i="8"/>
  <c r="EI114" i="8"/>
  <c r="EI110" i="8"/>
  <c r="EI106" i="8"/>
  <c r="EI102" i="8"/>
  <c r="EI98" i="8"/>
  <c r="EI94" i="8"/>
  <c r="EI90" i="8"/>
  <c r="EI86" i="8"/>
  <c r="EI82" i="8"/>
  <c r="EI78" i="8"/>
  <c r="EI74" i="8"/>
  <c r="EH118" i="8"/>
  <c r="EH114" i="8"/>
  <c r="EH110" i="8"/>
  <c r="EH106" i="8"/>
  <c r="EH102" i="8"/>
  <c r="EH98" i="8"/>
  <c r="EH94" i="8"/>
  <c r="EH90" i="8"/>
  <c r="EH86" i="8"/>
  <c r="EG119" i="8"/>
  <c r="EG117" i="8"/>
  <c r="EG115" i="8"/>
  <c r="EG113" i="8"/>
  <c r="EG111" i="8"/>
  <c r="EG109" i="8"/>
  <c r="EG107" i="8"/>
  <c r="EG105" i="8"/>
  <c r="EG103" i="8"/>
  <c r="EG101" i="8"/>
  <c r="ER97" i="8"/>
  <c r="EQ100" i="8"/>
  <c r="EQ96" i="8"/>
  <c r="EQ92" i="8"/>
  <c r="EP100" i="8"/>
  <c r="EP96" i="8"/>
  <c r="EP92" i="8"/>
  <c r="EP88" i="8"/>
  <c r="EP84" i="8"/>
  <c r="EP80" i="8"/>
  <c r="EP76" i="8"/>
  <c r="EO104" i="8"/>
  <c r="EO102" i="8"/>
  <c r="EO100" i="8"/>
  <c r="EO98" i="8"/>
  <c r="EO96" i="8"/>
  <c r="EO94" i="8"/>
  <c r="EO92" i="8"/>
  <c r="EO90" i="8"/>
  <c r="EO88" i="8"/>
  <c r="EO86" i="8"/>
  <c r="EO84" i="8"/>
  <c r="EO82" i="8"/>
  <c r="EO80" i="8"/>
  <c r="EO78" i="8"/>
  <c r="EO76" i="8"/>
  <c r="EO74" i="8"/>
  <c r="EO72" i="8"/>
  <c r="EO70" i="8"/>
  <c r="EN106" i="8"/>
  <c r="EM107" i="8"/>
  <c r="EM103" i="8"/>
  <c r="EM99" i="8"/>
  <c r="EM95" i="8"/>
  <c r="EM91" i="8"/>
  <c r="EM87" i="8"/>
  <c r="EM83" i="8"/>
  <c r="EM79" i="8"/>
  <c r="EM75" i="8"/>
  <c r="EM71" i="8"/>
  <c r="EL109" i="8"/>
  <c r="EL105" i="8"/>
  <c r="EL101" i="8"/>
  <c r="EL97" i="8"/>
  <c r="EL93" i="8"/>
  <c r="EL89" i="8"/>
  <c r="EL85" i="8"/>
  <c r="EL81" i="8"/>
  <c r="EL77" i="8"/>
  <c r="EL73" i="8"/>
  <c r="EK113" i="8"/>
  <c r="EK109" i="8"/>
  <c r="EK105" i="8"/>
  <c r="EK101" i="8"/>
  <c r="EK97" i="8"/>
  <c r="EK93" i="8"/>
  <c r="EK89" i="8"/>
  <c r="EK85" i="8"/>
  <c r="EK81" i="8"/>
  <c r="EK77" i="8"/>
  <c r="EK73" i="8"/>
  <c r="EK69" i="8"/>
  <c r="EJ112" i="8"/>
  <c r="EJ108" i="8"/>
  <c r="EJ104" i="8"/>
  <c r="EJ100" i="8"/>
  <c r="EJ96" i="8"/>
  <c r="EJ92" i="8"/>
  <c r="EJ88" i="8"/>
  <c r="EJ84" i="8"/>
  <c r="EJ80" i="8"/>
  <c r="EJ76" i="8"/>
  <c r="EJ72" i="8"/>
  <c r="EI116" i="8"/>
  <c r="EI112" i="8"/>
  <c r="EI108" i="8"/>
  <c r="EI104" i="8"/>
  <c r="EI100" i="8"/>
  <c r="EI96" i="8"/>
  <c r="EI92" i="8"/>
  <c r="EI88" i="8"/>
  <c r="EI84" i="8"/>
  <c r="EI80" i="8"/>
  <c r="EI76" i="8"/>
  <c r="EG94" i="8"/>
  <c r="EH116" i="8"/>
  <c r="EH112" i="8"/>
  <c r="EH108" i="8"/>
  <c r="EH104" i="8"/>
  <c r="EH100" i="8"/>
  <c r="EH96" i="8"/>
  <c r="EH92" i="8"/>
  <c r="EH88" i="8"/>
  <c r="EG120" i="8"/>
  <c r="EG118" i="8"/>
  <c r="EG116" i="8"/>
  <c r="EG114" i="8"/>
  <c r="EG112" i="8"/>
  <c r="EG110" i="8"/>
  <c r="EG108" i="8"/>
  <c r="EG106" i="8"/>
  <c r="EG104" i="8"/>
  <c r="EG102" i="8"/>
  <c r="EG100" i="8"/>
  <c r="EG98" i="8"/>
  <c r="EG96" i="8"/>
  <c r="ER96" i="8"/>
  <c r="EQ99" i="8"/>
  <c r="EQ95" i="8"/>
  <c r="EQ91" i="8"/>
  <c r="EP99" i="8"/>
  <c r="EP95" i="8"/>
  <c r="EP91" i="8"/>
  <c r="EP87" i="8"/>
  <c r="EP83" i="8"/>
  <c r="EP79" i="8"/>
  <c r="EP75" i="8"/>
  <c r="EN104" i="8"/>
  <c r="EN102" i="8"/>
  <c r="EN100" i="8"/>
  <c r="EN98" i="8"/>
  <c r="EN96" i="8"/>
  <c r="EN94" i="8"/>
  <c r="EN92" i="8"/>
  <c r="EN90" i="8"/>
  <c r="EN88" i="8"/>
  <c r="EN86" i="8"/>
  <c r="ER98" i="8"/>
  <c r="EP101" i="8"/>
  <c r="EP85" i="8"/>
  <c r="EN103" i="8"/>
  <c r="EN95" i="8"/>
  <c r="EN87" i="8"/>
  <c r="EN82" i="8"/>
  <c r="EN78" i="8"/>
  <c r="EN74" i="8"/>
  <c r="EN70" i="8"/>
  <c r="EM106" i="8"/>
  <c r="EM98" i="8"/>
  <c r="EM90" i="8"/>
  <c r="EM82" i="8"/>
  <c r="EM74" i="8"/>
  <c r="EL108" i="8"/>
  <c r="EL100" i="8"/>
  <c r="EL92" i="8"/>
  <c r="EL84" i="8"/>
  <c r="EL76" i="8"/>
  <c r="EK112" i="8"/>
  <c r="EK104" i="8"/>
  <c r="EK96" i="8"/>
  <c r="EK88" i="8"/>
  <c r="EK80" i="8"/>
  <c r="EK72" i="8"/>
  <c r="EJ111" i="8"/>
  <c r="EJ103" i="8"/>
  <c r="EJ95" i="8"/>
  <c r="EJ87" i="8"/>
  <c r="EJ79" i="8"/>
  <c r="EJ71" i="8"/>
  <c r="EI111" i="8"/>
  <c r="EI103" i="8"/>
  <c r="EI95" i="8"/>
  <c r="EI87" i="8"/>
  <c r="EI79" i="8"/>
  <c r="EG93" i="8"/>
  <c r="EH111" i="8"/>
  <c r="EH103" i="8"/>
  <c r="EH95" i="8"/>
  <c r="EH87" i="8"/>
  <c r="EF118" i="8"/>
  <c r="EF114" i="8"/>
  <c r="EF110" i="8"/>
  <c r="EF106" i="8"/>
  <c r="EF102" i="8"/>
  <c r="EF99" i="8"/>
  <c r="EF96" i="8"/>
  <c r="EQ97" i="8"/>
  <c r="EP77" i="8"/>
  <c r="EN99" i="8"/>
  <c r="EN91" i="8"/>
  <c r="EN84" i="8"/>
  <c r="EN80" i="8"/>
  <c r="EN72" i="8"/>
  <c r="EM102" i="8"/>
  <c r="EM86" i="8"/>
  <c r="EM70" i="8"/>
  <c r="EL96" i="8"/>
  <c r="EL80" i="8"/>
  <c r="EK108" i="8"/>
  <c r="EK84" i="8"/>
  <c r="EK68" i="8"/>
  <c r="EJ99" i="8"/>
  <c r="EJ83" i="8"/>
  <c r="EI115" i="8"/>
  <c r="EI99" i="8"/>
  <c r="EI83" i="8"/>
  <c r="EH115" i="8"/>
  <c r="EH91" i="8"/>
  <c r="EF116" i="8"/>
  <c r="EF108" i="8"/>
  <c r="EF100" i="8"/>
  <c r="EQ93" i="8"/>
  <c r="EN105" i="8"/>
  <c r="EN89" i="8"/>
  <c r="EN79" i="8"/>
  <c r="EN71" i="8"/>
  <c r="EM100" i="8"/>
  <c r="EM84" i="8"/>
  <c r="EL110" i="8"/>
  <c r="EL94" i="8"/>
  <c r="EL78" i="8"/>
  <c r="EK106" i="8"/>
  <c r="EK82" i="8"/>
  <c r="EJ113" i="8"/>
  <c r="EJ97" i="8"/>
  <c r="EJ81" i="8"/>
  <c r="EI113" i="8"/>
  <c r="EI97" i="8"/>
  <c r="EI81" i="8"/>
  <c r="EH113" i="8"/>
  <c r="EH97" i="8"/>
  <c r="EF119" i="8"/>
  <c r="EF111" i="8"/>
  <c r="EF103" i="8"/>
  <c r="EF97" i="8"/>
  <c r="EQ101" i="8"/>
  <c r="EP97" i="8"/>
  <c r="EP81" i="8"/>
  <c r="EN101" i="8"/>
  <c r="EN93" i="8"/>
  <c r="EN85" i="8"/>
  <c r="EN81" i="8"/>
  <c r="EN77" i="8"/>
  <c r="EN73" i="8"/>
  <c r="EN69" i="8"/>
  <c r="EM104" i="8"/>
  <c r="EM96" i="8"/>
  <c r="EM88" i="8"/>
  <c r="EM80" i="8"/>
  <c r="EM72" i="8"/>
  <c r="EL106" i="8"/>
  <c r="EL98" i="8"/>
  <c r="EL90" i="8"/>
  <c r="EL82" i="8"/>
  <c r="EL74" i="8"/>
  <c r="EK110" i="8"/>
  <c r="EK102" i="8"/>
  <c r="EK94" i="8"/>
  <c r="EK86" i="8"/>
  <c r="EK78" i="8"/>
  <c r="EK70" i="8"/>
  <c r="EJ109" i="8"/>
  <c r="EJ101" i="8"/>
  <c r="EJ93" i="8"/>
  <c r="EJ85" i="8"/>
  <c r="EJ77" i="8"/>
  <c r="EJ69" i="8"/>
  <c r="EI109" i="8"/>
  <c r="EI101" i="8"/>
  <c r="EI93" i="8"/>
  <c r="EI85" i="8"/>
  <c r="EI77" i="8"/>
  <c r="EH117" i="8"/>
  <c r="EH109" i="8"/>
  <c r="EH101" i="8"/>
  <c r="EH93" i="8"/>
  <c r="EF121" i="8"/>
  <c r="EF117" i="8"/>
  <c r="EF113" i="8"/>
  <c r="EF109" i="8"/>
  <c r="EF105" i="8"/>
  <c r="EF101" i="8"/>
  <c r="EF98" i="8"/>
  <c r="EG95" i="8"/>
  <c r="EP93" i="8"/>
  <c r="EN76" i="8"/>
  <c r="EN68" i="8"/>
  <c r="EM94" i="8"/>
  <c r="EM78" i="8"/>
  <c r="EL104" i="8"/>
  <c r="EL88" i="8"/>
  <c r="EL72" i="8"/>
  <c r="EK100" i="8"/>
  <c r="EK92" i="8"/>
  <c r="EK76" i="8"/>
  <c r="EJ107" i="8"/>
  <c r="EJ91" i="8"/>
  <c r="EJ75" i="8"/>
  <c r="EI107" i="8"/>
  <c r="EI91" i="8"/>
  <c r="EI75" i="8"/>
  <c r="EH107" i="8"/>
  <c r="EH99" i="8"/>
  <c r="EF120" i="8"/>
  <c r="EF112" i="8"/>
  <c r="EF104" i="8"/>
  <c r="EG97" i="8"/>
  <c r="EP89" i="8"/>
  <c r="EN97" i="8"/>
  <c r="EN83" i="8"/>
  <c r="EN75" i="8"/>
  <c r="EM108" i="8"/>
  <c r="EM92" i="8"/>
  <c r="EM76" i="8"/>
  <c r="EL102" i="8"/>
  <c r="EL86" i="8"/>
  <c r="EL70" i="8"/>
  <c r="EK98" i="8"/>
  <c r="EK90" i="8"/>
  <c r="EK74" i="8"/>
  <c r="EJ105" i="8"/>
  <c r="EJ89" i="8"/>
  <c r="EJ73" i="8"/>
  <c r="EI105" i="8"/>
  <c r="EI89" i="8"/>
  <c r="EI73" i="8"/>
  <c r="EH105" i="8"/>
  <c r="EH89" i="8"/>
  <c r="EF115" i="8"/>
  <c r="EF107" i="8"/>
  <c r="EG99" i="8"/>
  <c r="EF95" i="8"/>
  <c r="EA120" i="8"/>
  <c r="EB119" i="8"/>
  <c r="EB115" i="8"/>
  <c r="EB111" i="8"/>
  <c r="EC122" i="8"/>
  <c r="EC118" i="8"/>
  <c r="EC114" i="8"/>
  <c r="EC110" i="8"/>
  <c r="EC106" i="8"/>
  <c r="ED119" i="8"/>
  <c r="ED115" i="8"/>
  <c r="ED111" i="8"/>
  <c r="ED107" i="8"/>
  <c r="ED103" i="8"/>
  <c r="ED99" i="8"/>
  <c r="EE119" i="8"/>
  <c r="EE115" i="8"/>
  <c r="EE111" i="8"/>
  <c r="EE107" i="8"/>
  <c r="EE103" i="8"/>
  <c r="EE99" i="8"/>
  <c r="EB122" i="8"/>
  <c r="EB118" i="8"/>
  <c r="EB114" i="8"/>
  <c r="EB110" i="8"/>
  <c r="EC121" i="8"/>
  <c r="EC117" i="8"/>
  <c r="EC113" i="8"/>
  <c r="EC109" i="8"/>
  <c r="ED122" i="8"/>
  <c r="ED118" i="8"/>
  <c r="ED114" i="8"/>
  <c r="ED110" i="8"/>
  <c r="ED106" i="8"/>
  <c r="ED102" i="8"/>
  <c r="ED98" i="8"/>
  <c r="EE118" i="8"/>
  <c r="EE114" i="8"/>
  <c r="EE110" i="8"/>
  <c r="EE106" i="8"/>
  <c r="EE102" i="8"/>
  <c r="EE98" i="8"/>
  <c r="EB121" i="8"/>
  <c r="EB117" i="8"/>
  <c r="EB113" i="8"/>
  <c r="EB109" i="8"/>
  <c r="EC120" i="8"/>
  <c r="EC116" i="8"/>
  <c r="EC112" i="8"/>
  <c r="EC108" i="8"/>
  <c r="ED121" i="8"/>
  <c r="ED117" i="8"/>
  <c r="ED113" i="8"/>
  <c r="ED109" i="8"/>
  <c r="ED105" i="8"/>
  <c r="ED101" i="8"/>
  <c r="EE121" i="8"/>
  <c r="EE117" i="8"/>
  <c r="EE113" i="8"/>
  <c r="EE109" i="8"/>
  <c r="EE105" i="8"/>
  <c r="EE101" i="8"/>
  <c r="EE97" i="8"/>
  <c r="EA121" i="8"/>
  <c r="EB120" i="8"/>
  <c r="EB116" i="8"/>
  <c r="EB112" i="8"/>
  <c r="EB108" i="8"/>
  <c r="EC119" i="8"/>
  <c r="EC115" i="8"/>
  <c r="EC111" i="8"/>
  <c r="EC107" i="8"/>
  <c r="ED120" i="8"/>
  <c r="ED116" i="8"/>
  <c r="ED112" i="8"/>
  <c r="ED108" i="8"/>
  <c r="ED104" i="8"/>
  <c r="ED100" i="8"/>
  <c r="EE120" i="8"/>
  <c r="EE116" i="8"/>
  <c r="EE112" i="8"/>
  <c r="EE108" i="8"/>
  <c r="EE104" i="8"/>
  <c r="EE100" i="8"/>
  <c r="EE96" i="8"/>
  <c r="EE95" i="8"/>
  <c r="DZ122" i="8"/>
  <c r="EA118" i="8"/>
  <c r="EA116" i="8"/>
  <c r="EA114" i="8"/>
  <c r="EA112" i="8"/>
  <c r="EA110" i="8"/>
  <c r="EA108" i="8"/>
  <c r="EB106" i="8"/>
  <c r="EA105" i="8"/>
  <c r="EA104" i="8"/>
  <c r="EA103" i="8"/>
  <c r="EA102" i="8"/>
  <c r="EA101" i="8"/>
  <c r="EA100" i="8"/>
  <c r="EA99" i="8"/>
  <c r="EA98" i="8"/>
  <c r="DZ121" i="8"/>
  <c r="DZ118" i="8"/>
  <c r="DZ116" i="8"/>
  <c r="DZ114" i="8"/>
  <c r="DZ112" i="8"/>
  <c r="DZ110" i="8"/>
  <c r="DZ108" i="8"/>
  <c r="EA106" i="8"/>
  <c r="DZ105" i="8"/>
  <c r="DZ104" i="8"/>
  <c r="DZ103" i="8"/>
  <c r="DZ102" i="8"/>
  <c r="DZ101" i="8"/>
  <c r="DZ100" i="8"/>
  <c r="DZ99" i="8"/>
  <c r="DZ120" i="8"/>
  <c r="EA117" i="8"/>
  <c r="EA115" i="8"/>
  <c r="EA113" i="8"/>
  <c r="EA111" i="8"/>
  <c r="EA109" i="8"/>
  <c r="EA107" i="8"/>
  <c r="DZ106" i="8"/>
  <c r="EC104" i="8"/>
  <c r="EC103" i="8"/>
  <c r="EC102" i="8"/>
  <c r="EC101" i="8"/>
  <c r="EC100" i="8"/>
  <c r="EC99" i="8"/>
  <c r="EC98" i="8"/>
  <c r="DZ119" i="8"/>
  <c r="DZ117" i="8"/>
  <c r="DZ115" i="8"/>
  <c r="DZ113" i="8"/>
  <c r="DZ111" i="8"/>
  <c r="DZ109" i="8"/>
  <c r="DZ107" i="8"/>
  <c r="EB105" i="8"/>
  <c r="EB104" i="8"/>
  <c r="EB103" i="8"/>
  <c r="EB102" i="8"/>
  <c r="EB101" i="8"/>
  <c r="EB100" i="8"/>
  <c r="EB99" i="8"/>
  <c r="EB98" i="8"/>
  <c r="DZ98" i="8"/>
  <c r="EJ135" i="8"/>
  <c r="EI136" i="8"/>
  <c r="EG139" i="8"/>
  <c r="EG135" i="8"/>
  <c r="EF138" i="8"/>
  <c r="EF134" i="8"/>
  <c r="EF130" i="8"/>
  <c r="EE132" i="8"/>
  <c r="EE128" i="8"/>
  <c r="ED132" i="8"/>
  <c r="DZ132" i="8"/>
  <c r="EA131" i="8"/>
  <c r="EB130" i="8"/>
  <c r="EC129" i="8"/>
  <c r="ED128" i="8"/>
  <c r="DZ128" i="8"/>
  <c r="EA127" i="8"/>
  <c r="EB126" i="8"/>
  <c r="EC125" i="8"/>
  <c r="ED124" i="8"/>
  <c r="DZ124" i="8"/>
  <c r="EA123" i="8"/>
  <c r="EJ134" i="8"/>
  <c r="EH138" i="8"/>
  <c r="EG138" i="8"/>
  <c r="EG134" i="8"/>
  <c r="EF137" i="8"/>
  <c r="EF133" i="8"/>
  <c r="EE135" i="8"/>
  <c r="EE131" i="8"/>
  <c r="EE127" i="8"/>
  <c r="EC132" i="8"/>
  <c r="ED131" i="8"/>
  <c r="DZ131" i="8"/>
  <c r="EA130" i="8"/>
  <c r="EB129" i="8"/>
  <c r="EC128" i="8"/>
  <c r="ED127" i="8"/>
  <c r="DZ127" i="8"/>
  <c r="EA126" i="8"/>
  <c r="EB125" i="8"/>
  <c r="EC124" i="8"/>
  <c r="ED123" i="8"/>
  <c r="EJ133" i="8"/>
  <c r="EH137" i="8"/>
  <c r="EG137" i="8"/>
  <c r="EG133" i="8"/>
  <c r="EF136" i="8"/>
  <c r="EF132" i="8"/>
  <c r="EE134" i="8"/>
  <c r="EE130" i="8"/>
  <c r="EE124" i="8"/>
  <c r="EB132" i="8"/>
  <c r="EC131" i="8"/>
  <c r="ED130" i="8"/>
  <c r="DZ130" i="8"/>
  <c r="EA129" i="8"/>
  <c r="EB128" i="8"/>
  <c r="EC127" i="8"/>
  <c r="ED126" i="8"/>
  <c r="DZ126" i="8"/>
  <c r="EA125" i="8"/>
  <c r="EB124" i="8"/>
  <c r="EC123" i="8"/>
  <c r="EJ136" i="8"/>
  <c r="EI137" i="8"/>
  <c r="EH136" i="8"/>
  <c r="EG136" i="8"/>
  <c r="EF139" i="8"/>
  <c r="EF135" i="8"/>
  <c r="EF131" i="8"/>
  <c r="EE133" i="8"/>
  <c r="EE129" i="8"/>
  <c r="EE123" i="8"/>
  <c r="EA132" i="8"/>
  <c r="EB131" i="8"/>
  <c r="EC130" i="8"/>
  <c r="ED129" i="8"/>
  <c r="DZ129" i="8"/>
  <c r="EA128" i="8"/>
  <c r="EB127" i="8"/>
  <c r="EC126" i="8"/>
  <c r="ED125" i="8"/>
  <c r="DZ125" i="8"/>
  <c r="EA124" i="8"/>
  <c r="EB123" i="8"/>
  <c r="DZ123" i="8"/>
  <c r="EE139" i="8"/>
  <c r="ED140" i="8"/>
  <c r="ED138" i="8"/>
  <c r="ED136" i="8"/>
  <c r="ED134" i="8"/>
  <c r="EE138" i="8"/>
  <c r="EC140" i="8"/>
  <c r="EC138" i="8"/>
  <c r="EC136" i="8"/>
  <c r="EC134" i="8"/>
  <c r="EE137" i="8"/>
  <c r="ED139" i="8"/>
  <c r="ED137" i="8"/>
  <c r="ED135" i="8"/>
  <c r="ED133" i="8"/>
  <c r="EE140" i="8"/>
  <c r="EC141" i="8"/>
  <c r="EC139" i="8"/>
  <c r="EC137" i="8"/>
  <c r="EC135" i="8"/>
  <c r="EC133" i="8"/>
  <c r="DZ144" i="8"/>
  <c r="DZ141" i="8"/>
  <c r="EB139" i="8"/>
  <c r="EA138" i="8"/>
  <c r="DZ137" i="8"/>
  <c r="EB135" i="8"/>
  <c r="EA134" i="8"/>
  <c r="EA142" i="8"/>
  <c r="EB140" i="8"/>
  <c r="EA139" i="8"/>
  <c r="DZ138" i="8"/>
  <c r="EB136" i="8"/>
  <c r="EA135" i="8"/>
  <c r="DZ134" i="8"/>
  <c r="EB141" i="8"/>
  <c r="EA140" i="8"/>
  <c r="DZ139" i="8"/>
  <c r="EB137" i="8"/>
  <c r="EA136" i="8"/>
  <c r="DZ135" i="8"/>
  <c r="EB133" i="8"/>
  <c r="EA141" i="8"/>
  <c r="DZ140" i="8"/>
  <c r="EB138" i="8"/>
  <c r="EA137" i="8"/>
  <c r="DZ136" i="8"/>
  <c r="EB134" i="8"/>
  <c r="EA133" i="8"/>
  <c r="DZ133" i="8"/>
  <c r="DQ231" i="8"/>
  <c r="DP232" i="8"/>
  <c r="DP231" i="8"/>
  <c r="DP230" i="8"/>
  <c r="DP229" i="8"/>
  <c r="DP228" i="8"/>
  <c r="DP227" i="8"/>
  <c r="DO232" i="8"/>
  <c r="DO231" i="8"/>
  <c r="DO230" i="8"/>
  <c r="DO229" i="8"/>
  <c r="DO228" i="8"/>
  <c r="DO227" i="8"/>
  <c r="DN232" i="8"/>
  <c r="DN231" i="8"/>
  <c r="DN230" i="8"/>
  <c r="DN229" i="8"/>
  <c r="DN228" i="8"/>
  <c r="DQ232" i="8"/>
  <c r="DQ230" i="8"/>
  <c r="DQ229" i="8"/>
  <c r="DQ228" i="8"/>
  <c r="DQ227" i="8"/>
  <c r="DN227" i="8"/>
  <c r="DU153" i="8"/>
  <c r="DV153" i="8"/>
  <c r="DV149" i="8"/>
  <c r="DX153" i="8"/>
  <c r="DX151" i="8"/>
  <c r="DX149" i="8"/>
  <c r="DX147" i="8"/>
  <c r="DV146" i="8"/>
  <c r="DX144" i="8"/>
  <c r="DX141" i="8"/>
  <c r="DW143" i="8"/>
  <c r="DW142" i="8"/>
  <c r="DU152" i="8"/>
  <c r="DV152" i="8"/>
  <c r="DW155" i="8"/>
  <c r="DW153" i="8"/>
  <c r="DW151" i="8"/>
  <c r="DW149" i="8"/>
  <c r="DW147" i="8"/>
  <c r="DX145" i="8"/>
  <c r="DW144" i="8"/>
  <c r="DW141" i="8"/>
  <c r="DV143" i="8"/>
  <c r="DV142" i="8"/>
  <c r="DU151" i="8"/>
  <c r="DV151" i="8"/>
  <c r="DX154" i="8"/>
  <c r="DX152" i="8"/>
  <c r="DX150" i="8"/>
  <c r="DX148" i="8"/>
  <c r="DX146" i="8"/>
  <c r="DW145" i="8"/>
  <c r="DV144" i="8"/>
  <c r="DV141" i="8"/>
  <c r="DU143" i="8"/>
  <c r="DV154" i="8"/>
  <c r="DV150" i="8"/>
  <c r="DW154" i="8"/>
  <c r="DW152" i="8"/>
  <c r="DW150" i="8"/>
  <c r="DW148" i="8"/>
  <c r="DW146" i="8"/>
  <c r="DV145" i="8"/>
  <c r="DW140" i="8"/>
  <c r="DX143" i="8"/>
  <c r="DX142" i="8"/>
  <c r="DU142" i="8"/>
  <c r="DV161" i="8"/>
  <c r="DT154" i="8"/>
  <c r="DV160" i="8"/>
  <c r="DU160" i="8"/>
  <c r="DT161" i="8"/>
  <c r="DT157" i="8"/>
  <c r="DT153" i="8"/>
  <c r="DV159" i="8"/>
  <c r="DU159" i="8"/>
  <c r="DT160" i="8"/>
  <c r="DT156" i="8"/>
  <c r="DT152" i="8"/>
  <c r="DV158" i="8"/>
  <c r="DU158" i="8"/>
  <c r="DT159" i="8"/>
  <c r="DT155" i="8"/>
  <c r="DU161" i="8"/>
  <c r="DU157" i="8"/>
  <c r="DT158" i="8"/>
  <c r="DT151" i="8"/>
  <c r="DT110" i="8"/>
  <c r="DU110" i="8"/>
  <c r="DU106" i="8"/>
  <c r="DW110" i="8"/>
  <c r="DW108" i="8"/>
  <c r="DW106" i="8"/>
  <c r="DW104" i="8"/>
  <c r="DW102" i="8"/>
  <c r="DW100" i="8"/>
  <c r="DY110" i="8"/>
  <c r="DY108" i="8"/>
  <c r="DY106" i="8"/>
  <c r="DY104" i="8"/>
  <c r="DY102" i="8"/>
  <c r="DY100" i="8"/>
  <c r="DY98" i="8"/>
  <c r="DK124" i="8"/>
  <c r="DI125" i="8"/>
  <c r="DM124" i="8"/>
  <c r="DM122" i="8"/>
  <c r="DM120" i="8"/>
  <c r="DM118" i="8"/>
  <c r="DP125" i="8"/>
  <c r="DQ124" i="8"/>
  <c r="DR123" i="8"/>
  <c r="DN123" i="8"/>
  <c r="DO122" i="8"/>
  <c r="DP121" i="8"/>
  <c r="DQ120" i="8"/>
  <c r="DR119" i="8"/>
  <c r="DN119" i="8"/>
  <c r="DO118" i="8"/>
  <c r="DP117" i="8"/>
  <c r="DQ116" i="8"/>
  <c r="DY125" i="8"/>
  <c r="DU125" i="8"/>
  <c r="DX124" i="8"/>
  <c r="DT124" i="8"/>
  <c r="DW123" i="8"/>
  <c r="DS123" i="8"/>
  <c r="DV122" i="8"/>
  <c r="DY121" i="8"/>
  <c r="DU121" i="8"/>
  <c r="DX120" i="8"/>
  <c r="DT120" i="8"/>
  <c r="DW119" i="8"/>
  <c r="DS119" i="8"/>
  <c r="DV118" i="8"/>
  <c r="DY117" i="8"/>
  <c r="DU117" i="8"/>
  <c r="DX116" i="8"/>
  <c r="DT116" i="8"/>
  <c r="DW115" i="8"/>
  <c r="DS115" i="8"/>
  <c r="DV114" i="8"/>
  <c r="DY113" i="8"/>
  <c r="DU113" i="8"/>
  <c r="DX112" i="8"/>
  <c r="DT112" i="8"/>
  <c r="DW111" i="8"/>
  <c r="DS111" i="8"/>
  <c r="EA145" i="8"/>
  <c r="DY147" i="8"/>
  <c r="DY143" i="8"/>
  <c r="DY139" i="8"/>
  <c r="DY137" i="8"/>
  <c r="DX136" i="8"/>
  <c r="DW135" i="8"/>
  <c r="DW134" i="8"/>
  <c r="DW133" i="8"/>
  <c r="DX132" i="8"/>
  <c r="DY131" i="8"/>
  <c r="DU131" i="8"/>
  <c r="DQ131" i="8"/>
  <c r="DM131" i="8"/>
  <c r="DI131" i="8"/>
  <c r="DW130" i="8"/>
  <c r="DS130" i="8"/>
  <c r="DO130" i="8"/>
  <c r="DK130" i="8"/>
  <c r="DY129" i="8"/>
  <c r="DU129" i="8"/>
  <c r="DQ129" i="8"/>
  <c r="DM129" i="8"/>
  <c r="DI129" i="8"/>
  <c r="DW128" i="8"/>
  <c r="DS128" i="8"/>
  <c r="DO128" i="8"/>
  <c r="DK128" i="8"/>
  <c r="DY127" i="8"/>
  <c r="DU127" i="8"/>
  <c r="DQ127" i="8"/>
  <c r="DM127" i="8"/>
  <c r="DI127" i="8"/>
  <c r="DW126" i="8"/>
  <c r="DS126" i="8"/>
  <c r="DO126" i="8"/>
  <c r="DK126" i="8"/>
  <c r="DU108" i="8"/>
  <c r="DU104" i="8"/>
  <c r="DW109" i="8"/>
  <c r="DW105" i="8"/>
  <c r="DW101" i="8"/>
  <c r="DY109" i="8"/>
  <c r="DY105" i="8"/>
  <c r="DY101" i="8"/>
  <c r="DW98" i="8"/>
  <c r="DM125" i="8"/>
  <c r="DM121" i="8"/>
  <c r="DR125" i="8"/>
  <c r="DO124" i="8"/>
  <c r="DQ122" i="8"/>
  <c r="DN121" i="8"/>
  <c r="DP119" i="8"/>
  <c r="DR117" i="8"/>
  <c r="DO116" i="8"/>
  <c r="DS125" i="8"/>
  <c r="DY123" i="8"/>
  <c r="DX122" i="8"/>
  <c r="DW121" i="8"/>
  <c r="DV120" i="8"/>
  <c r="DU119" i="8"/>
  <c r="DT118" i="8"/>
  <c r="DS117" i="8"/>
  <c r="DY115" i="8"/>
  <c r="DX114" i="8"/>
  <c r="DW113" i="8"/>
  <c r="DT109" i="8"/>
  <c r="DU109" i="8"/>
  <c r="DU105" i="8"/>
  <c r="DV110" i="8"/>
  <c r="DV108" i="8"/>
  <c r="DV106" i="8"/>
  <c r="DV104" i="8"/>
  <c r="DV102" i="8"/>
  <c r="DV100" i="8"/>
  <c r="DX110" i="8"/>
  <c r="DX108" i="8"/>
  <c r="DX106" i="8"/>
  <c r="DX104" i="8"/>
  <c r="DX102" i="8"/>
  <c r="DX100" i="8"/>
  <c r="DX98" i="8"/>
  <c r="DJ124" i="8"/>
  <c r="DM117" i="8"/>
  <c r="DL124" i="8"/>
  <c r="DL122" i="8"/>
  <c r="DL120" i="8"/>
  <c r="DL118" i="8"/>
  <c r="DO125" i="8"/>
  <c r="DP124" i="8"/>
  <c r="DQ123" i="8"/>
  <c r="DR122" i="8"/>
  <c r="DN122" i="8"/>
  <c r="DO121" i="8"/>
  <c r="DP120" i="8"/>
  <c r="DQ119" i="8"/>
  <c r="DR118" i="8"/>
  <c r="DN118" i="8"/>
  <c r="DO117" i="8"/>
  <c r="DP116" i="8"/>
  <c r="DX125" i="8"/>
  <c r="DT125" i="8"/>
  <c r="DW124" i="8"/>
  <c r="DS124" i="8"/>
  <c r="DV123" i="8"/>
  <c r="DY122" i="8"/>
  <c r="DU122" i="8"/>
  <c r="DX121" i="8"/>
  <c r="DT121" i="8"/>
  <c r="DW120" i="8"/>
  <c r="DS120" i="8"/>
  <c r="DV119" i="8"/>
  <c r="DY118" i="8"/>
  <c r="DU118" i="8"/>
  <c r="DX117" i="8"/>
  <c r="DT117" i="8"/>
  <c r="DW116" i="8"/>
  <c r="DS116" i="8"/>
  <c r="DV115" i="8"/>
  <c r="DY114" i="8"/>
  <c r="DU114" i="8"/>
  <c r="DX113" i="8"/>
  <c r="DT113" i="8"/>
  <c r="DW112" i="8"/>
  <c r="DS112" i="8"/>
  <c r="DV111" i="8"/>
  <c r="EC144" i="8"/>
  <c r="EA146" i="8"/>
  <c r="DY146" i="8"/>
  <c r="DY142" i="8"/>
  <c r="DX139" i="8"/>
  <c r="DX137" i="8"/>
  <c r="DW136" i="8"/>
  <c r="DV135" i="8"/>
  <c r="DV134" i="8"/>
  <c r="DV133" i="8"/>
  <c r="DW132" i="8"/>
  <c r="DX131" i="8"/>
  <c r="DT131" i="8"/>
  <c r="DP131" i="8"/>
  <c r="DL131" i="8"/>
  <c r="DH131" i="8"/>
  <c r="DV130" i="8"/>
  <c r="DR130" i="8"/>
  <c r="DN130" i="8"/>
  <c r="DJ130" i="8"/>
  <c r="DX129" i="8"/>
  <c r="DT129" i="8"/>
  <c r="DP129" i="8"/>
  <c r="DL129" i="8"/>
  <c r="DH129" i="8"/>
  <c r="DV128" i="8"/>
  <c r="DR128" i="8"/>
  <c r="DN128" i="8"/>
  <c r="DJ128" i="8"/>
  <c r="DX127" i="8"/>
  <c r="DT127" i="8"/>
  <c r="DP127" i="8"/>
  <c r="DL127" i="8"/>
  <c r="DH127" i="8"/>
  <c r="DV126" i="8"/>
  <c r="DR126" i="8"/>
  <c r="DN126" i="8"/>
  <c r="DJ126" i="8"/>
  <c r="DT108" i="8"/>
  <c r="DW107" i="8"/>
  <c r="DW103" i="8"/>
  <c r="DW99" i="8"/>
  <c r="DY107" i="8"/>
  <c r="DY103" i="8"/>
  <c r="DY99" i="8"/>
  <c r="DK125" i="8"/>
  <c r="DM123" i="8"/>
  <c r="DM119" i="8"/>
  <c r="DN125" i="8"/>
  <c r="DP123" i="8"/>
  <c r="DR121" i="8"/>
  <c r="DO120" i="8"/>
  <c r="DQ118" i="8"/>
  <c r="DN117" i="8"/>
  <c r="DW125" i="8"/>
  <c r="DV124" i="8"/>
  <c r="DU123" i="8"/>
  <c r="DT122" i="8"/>
  <c r="DS121" i="8"/>
  <c r="DY119" i="8"/>
  <c r="DX118" i="8"/>
  <c r="DW117" i="8"/>
  <c r="DV116" i="8"/>
  <c r="DU115" i="8"/>
  <c r="DT114" i="8"/>
  <c r="DS113" i="8"/>
  <c r="DY111" i="8"/>
  <c r="DT107" i="8"/>
  <c r="DV107" i="8"/>
  <c r="DV99" i="8"/>
  <c r="DX103" i="8"/>
  <c r="DJ125" i="8"/>
  <c r="DL119" i="8"/>
  <c r="DO123" i="8"/>
  <c r="DN120" i="8"/>
  <c r="DR116" i="8"/>
  <c r="DU124" i="8"/>
  <c r="DS122" i="8"/>
  <c r="DX119" i="8"/>
  <c r="DV117" i="8"/>
  <c r="DT115" i="8"/>
  <c r="DY112" i="8"/>
  <c r="DU111" i="8"/>
  <c r="DZ146" i="8"/>
  <c r="DY141" i="8"/>
  <c r="DW137" i="8"/>
  <c r="DY134" i="8"/>
  <c r="DU133" i="8"/>
  <c r="DW131" i="8"/>
  <c r="DO131" i="8"/>
  <c r="DY130" i="8"/>
  <c r="DQ130" i="8"/>
  <c r="DI130" i="8"/>
  <c r="DS129" i="8"/>
  <c r="DK129" i="8"/>
  <c r="DU128" i="8"/>
  <c r="DM128" i="8"/>
  <c r="DW127" i="8"/>
  <c r="DO127" i="8"/>
  <c r="DY126" i="8"/>
  <c r="DQ126" i="8"/>
  <c r="DI126" i="8"/>
  <c r="DU103" i="8"/>
  <c r="DQ121" i="8"/>
  <c r="DT123" i="8"/>
  <c r="DW118" i="8"/>
  <c r="DS114" i="8"/>
  <c r="EB144" i="8"/>
  <c r="DY138" i="8"/>
  <c r="DY133" i="8"/>
  <c r="DS131" i="8"/>
  <c r="DU130" i="8"/>
  <c r="DW129" i="8"/>
  <c r="DQ128" i="8"/>
  <c r="DS127" i="8"/>
  <c r="DK127" i="8"/>
  <c r="DV101" i="8"/>
  <c r="DX105" i="8"/>
  <c r="DL121" i="8"/>
  <c r="DR120" i="8"/>
  <c r="DY124" i="8"/>
  <c r="DU120" i="8"/>
  <c r="DX115" i="8"/>
  <c r="DX111" i="8"/>
  <c r="EB145" i="8"/>
  <c r="DX135" i="8"/>
  <c r="DU132" i="8"/>
  <c r="DJ131" i="8"/>
  <c r="DL130" i="8"/>
  <c r="DN129" i="8"/>
  <c r="DP128" i="8"/>
  <c r="DR127" i="8"/>
  <c r="DT126" i="8"/>
  <c r="DU107" i="8"/>
  <c r="DV105" i="8"/>
  <c r="DX109" i="8"/>
  <c r="DX101" i="8"/>
  <c r="DL125" i="8"/>
  <c r="DQ125" i="8"/>
  <c r="DP122" i="8"/>
  <c r="DO119" i="8"/>
  <c r="DN116" i="8"/>
  <c r="DX123" i="8"/>
  <c r="DV121" i="8"/>
  <c r="DT119" i="8"/>
  <c r="DY116" i="8"/>
  <c r="DW114" i="8"/>
  <c r="DV112" i="8"/>
  <c r="DT111" i="8"/>
  <c r="DZ147" i="8"/>
  <c r="DY140" i="8"/>
  <c r="DY136" i="8"/>
  <c r="DX134" i="8"/>
  <c r="DY132" i="8"/>
  <c r="DV131" i="8"/>
  <c r="DN131" i="8"/>
  <c r="DX130" i="8"/>
  <c r="DP130" i="8"/>
  <c r="DH130" i="8"/>
  <c r="DR129" i="8"/>
  <c r="DJ129" i="8"/>
  <c r="DT128" i="8"/>
  <c r="DL128" i="8"/>
  <c r="DV127" i="8"/>
  <c r="DN127" i="8"/>
  <c r="DX126" i="8"/>
  <c r="DP126" i="8"/>
  <c r="DV103" i="8"/>
  <c r="DX107" i="8"/>
  <c r="DX99" i="8"/>
  <c r="DL123" i="8"/>
  <c r="DR124" i="8"/>
  <c r="DP118" i="8"/>
  <c r="DV125" i="8"/>
  <c r="DY120" i="8"/>
  <c r="DU116" i="8"/>
  <c r="DU112" i="8"/>
  <c r="DY145" i="8"/>
  <c r="DY135" i="8"/>
  <c r="DV132" i="8"/>
  <c r="DK131" i="8"/>
  <c r="DM130" i="8"/>
  <c r="DO129" i="8"/>
  <c r="DY128" i="8"/>
  <c r="DI128" i="8"/>
  <c r="DU126" i="8"/>
  <c r="DM126" i="8"/>
  <c r="DV109" i="8"/>
  <c r="DR115" i="8"/>
  <c r="DN124" i="8"/>
  <c r="DQ117" i="8"/>
  <c r="DW122" i="8"/>
  <c r="DS118" i="8"/>
  <c r="DV113" i="8"/>
  <c r="DY144" i="8"/>
  <c r="DX138" i="8"/>
  <c r="DX133" i="8"/>
  <c r="DR131" i="8"/>
  <c r="DT130" i="8"/>
  <c r="DV129" i="8"/>
  <c r="DX128" i="8"/>
  <c r="DH128" i="8"/>
  <c r="DJ127" i="8"/>
  <c r="DL126" i="8"/>
  <c r="DH126" i="8"/>
  <c r="DV139" i="8"/>
  <c r="DU139" i="8"/>
  <c r="DU135" i="8"/>
  <c r="DU145" i="8"/>
  <c r="DT146" i="8"/>
  <c r="DT142" i="8"/>
  <c r="DT138" i="8"/>
  <c r="DT134" i="8"/>
  <c r="DS148" i="8"/>
  <c r="DS144" i="8"/>
  <c r="DS140" i="8"/>
  <c r="DS136" i="8"/>
  <c r="DS132" i="8"/>
  <c r="DO151" i="8"/>
  <c r="DK151" i="8"/>
  <c r="DR150" i="8"/>
  <c r="DN150" i="8"/>
  <c r="DJ150" i="8"/>
  <c r="DQ149" i="8"/>
  <c r="DM149" i="8"/>
  <c r="DI149" i="8"/>
  <c r="DP148" i="8"/>
  <c r="DL148" i="8"/>
  <c r="DH148" i="8"/>
  <c r="DO147" i="8"/>
  <c r="DK147" i="8"/>
  <c r="DR146" i="8"/>
  <c r="DN146" i="8"/>
  <c r="DJ146" i="8"/>
  <c r="DQ145" i="8"/>
  <c r="DM145" i="8"/>
  <c r="DI145" i="8"/>
  <c r="DP144" i="8"/>
  <c r="DL144" i="8"/>
  <c r="DH144" i="8"/>
  <c r="DO143" i="8"/>
  <c r="DK143" i="8"/>
  <c r="DR142" i="8"/>
  <c r="DN142" i="8"/>
  <c r="DJ142" i="8"/>
  <c r="DQ141" i="8"/>
  <c r="DM141" i="8"/>
  <c r="DI141" i="8"/>
  <c r="DP140" i="8"/>
  <c r="DL140" i="8"/>
  <c r="DH140" i="8"/>
  <c r="DO139" i="8"/>
  <c r="DK139" i="8"/>
  <c r="DR138" i="8"/>
  <c r="DN138" i="8"/>
  <c r="DJ138" i="8"/>
  <c r="DQ137" i="8"/>
  <c r="DM137" i="8"/>
  <c r="DI137" i="8"/>
  <c r="DP136" i="8"/>
  <c r="DL136" i="8"/>
  <c r="DH136" i="8"/>
  <c r="DO135" i="8"/>
  <c r="DK135" i="8"/>
  <c r="DR134" i="8"/>
  <c r="DN134" i="8"/>
  <c r="DJ134" i="8"/>
  <c r="DQ133" i="8"/>
  <c r="DM133" i="8"/>
  <c r="DI133" i="8"/>
  <c r="DP132" i="8"/>
  <c r="DL132" i="8"/>
  <c r="DH132" i="8"/>
  <c r="DF150" i="8"/>
  <c r="DF148" i="8"/>
  <c r="DF146" i="8"/>
  <c r="DF144" i="8"/>
  <c r="DF142" i="8"/>
  <c r="DF140" i="8"/>
  <c r="DF138" i="8"/>
  <c r="DF136" i="8"/>
  <c r="DF134" i="8"/>
  <c r="DF132" i="8"/>
  <c r="DF130" i="8"/>
  <c r="DV138" i="8"/>
  <c r="DU138" i="8"/>
  <c r="DU148" i="8"/>
  <c r="DT149" i="8"/>
  <c r="DT145" i="8"/>
  <c r="DT141" i="8"/>
  <c r="DT137" i="8"/>
  <c r="DT133" i="8"/>
  <c r="DS147" i="8"/>
  <c r="DS143" i="8"/>
  <c r="DS139" i="8"/>
  <c r="DS135" i="8"/>
  <c r="DR151" i="8"/>
  <c r="DN151" i="8"/>
  <c r="DJ151" i="8"/>
  <c r="DQ150" i="8"/>
  <c r="DM150" i="8"/>
  <c r="DI150" i="8"/>
  <c r="DP149" i="8"/>
  <c r="DL149" i="8"/>
  <c r="DH149" i="8"/>
  <c r="DO148" i="8"/>
  <c r="DK148" i="8"/>
  <c r="DR147" i="8"/>
  <c r="DN147" i="8"/>
  <c r="DJ147" i="8"/>
  <c r="DQ146" i="8"/>
  <c r="DM146" i="8"/>
  <c r="DI146" i="8"/>
  <c r="DP145" i="8"/>
  <c r="DL145" i="8"/>
  <c r="DH145" i="8"/>
  <c r="DO144" i="8"/>
  <c r="DK144" i="8"/>
  <c r="DR143" i="8"/>
  <c r="DN143" i="8"/>
  <c r="DJ143" i="8"/>
  <c r="DQ142" i="8"/>
  <c r="DM142" i="8"/>
  <c r="DI142" i="8"/>
  <c r="DP141" i="8"/>
  <c r="DL141" i="8"/>
  <c r="DH141" i="8"/>
  <c r="DO140" i="8"/>
  <c r="DK140" i="8"/>
  <c r="DR139" i="8"/>
  <c r="DN139" i="8"/>
  <c r="DJ139" i="8"/>
  <c r="DV137" i="8"/>
  <c r="DU147" i="8"/>
  <c r="DT144" i="8"/>
  <c r="DT136" i="8"/>
  <c r="DS146" i="8"/>
  <c r="DS138" i="8"/>
  <c r="DQ151" i="8"/>
  <c r="DI151" i="8"/>
  <c r="DL150" i="8"/>
  <c r="DO149" i="8"/>
  <c r="DR148" i="8"/>
  <c r="DJ148" i="8"/>
  <c r="DM147" i="8"/>
  <c r="DP146" i="8"/>
  <c r="DH146" i="8"/>
  <c r="DK145" i="8"/>
  <c r="DN144" i="8"/>
  <c r="DQ143" i="8"/>
  <c r="DI143" i="8"/>
  <c r="DL142" i="8"/>
  <c r="DO141" i="8"/>
  <c r="DR140" i="8"/>
  <c r="DJ140" i="8"/>
  <c r="DM139" i="8"/>
  <c r="DQ138" i="8"/>
  <c r="DL138" i="8"/>
  <c r="DR137" i="8"/>
  <c r="DL137" i="8"/>
  <c r="DR136" i="8"/>
  <c r="DM136" i="8"/>
  <c r="DR135" i="8"/>
  <c r="DM135" i="8"/>
  <c r="DH135" i="8"/>
  <c r="DM134" i="8"/>
  <c r="DH134" i="8"/>
  <c r="DN133" i="8"/>
  <c r="DH133" i="8"/>
  <c r="DN132" i="8"/>
  <c r="DI132" i="8"/>
  <c r="DG149" i="8"/>
  <c r="DF147" i="8"/>
  <c r="DG144" i="8"/>
  <c r="DG141" i="8"/>
  <c r="DF139" i="8"/>
  <c r="DG136" i="8"/>
  <c r="DG133" i="8"/>
  <c r="DF131" i="8"/>
  <c r="DT148" i="8"/>
  <c r="DS142" i="8"/>
  <c r="DP150" i="8"/>
  <c r="DK149" i="8"/>
  <c r="DQ147" i="8"/>
  <c r="DL146" i="8"/>
  <c r="DJ144" i="8"/>
  <c r="DP142" i="8"/>
  <c r="DK141" i="8"/>
  <c r="DQ139" i="8"/>
  <c r="DI139" i="8"/>
  <c r="DI138" i="8"/>
  <c r="DJ137" i="8"/>
  <c r="DJ136" i="8"/>
  <c r="DJ135" i="8"/>
  <c r="DK134" i="8"/>
  <c r="DK133" i="8"/>
  <c r="DK132" i="8"/>
  <c r="DG148" i="8"/>
  <c r="DG145" i="8"/>
  <c r="DG140" i="8"/>
  <c r="DF135" i="8"/>
  <c r="DG129" i="8"/>
  <c r="DU136" i="8"/>
  <c r="DT139" i="8"/>
  <c r="DS141" i="8"/>
  <c r="DL151" i="8"/>
  <c r="DR149" i="8"/>
  <c r="DM148" i="8"/>
  <c r="DP147" i="8"/>
  <c r="DH147" i="8"/>
  <c r="DN145" i="8"/>
  <c r="DI144" i="8"/>
  <c r="DO142" i="8"/>
  <c r="DJ141" i="8"/>
  <c r="DP139" i="8"/>
  <c r="DH138" i="8"/>
  <c r="DN136" i="8"/>
  <c r="DN135" i="8"/>
  <c r="DO134" i="8"/>
  <c r="DO133" i="8"/>
  <c r="DO132" i="8"/>
  <c r="DG150" i="8"/>
  <c r="DG139" i="8"/>
  <c r="DG134" i="8"/>
  <c r="DU140" i="8"/>
  <c r="DU146" i="8"/>
  <c r="DT143" i="8"/>
  <c r="DT135" i="8"/>
  <c r="DS145" i="8"/>
  <c r="DS137" i="8"/>
  <c r="DP151" i="8"/>
  <c r="DH151" i="8"/>
  <c r="DK150" i="8"/>
  <c r="DN149" i="8"/>
  <c r="DQ148" i="8"/>
  <c r="DI148" i="8"/>
  <c r="DL147" i="8"/>
  <c r="DO146" i="8"/>
  <c r="DR145" i="8"/>
  <c r="DJ145" i="8"/>
  <c r="DM144" i="8"/>
  <c r="DP143" i="8"/>
  <c r="DH143" i="8"/>
  <c r="DK142" i="8"/>
  <c r="DN141" i="8"/>
  <c r="DQ140" i="8"/>
  <c r="DI140" i="8"/>
  <c r="DL139" i="8"/>
  <c r="DP138" i="8"/>
  <c r="DK138" i="8"/>
  <c r="DP137" i="8"/>
  <c r="DK137" i="8"/>
  <c r="DQ136" i="8"/>
  <c r="DK136" i="8"/>
  <c r="DQ135" i="8"/>
  <c r="DL135" i="8"/>
  <c r="DQ134" i="8"/>
  <c r="DL134" i="8"/>
  <c r="DR133" i="8"/>
  <c r="DL133" i="8"/>
  <c r="DR132" i="8"/>
  <c r="DM132" i="8"/>
  <c r="DG151" i="8"/>
  <c r="DF149" i="8"/>
  <c r="DG146" i="8"/>
  <c r="DG143" i="8"/>
  <c r="DF141" i="8"/>
  <c r="DG138" i="8"/>
  <c r="DG135" i="8"/>
  <c r="DF133" i="8"/>
  <c r="DG130" i="8"/>
  <c r="DU137" i="8"/>
  <c r="DT140" i="8"/>
  <c r="DS150" i="8"/>
  <c r="DS134" i="8"/>
  <c r="DM151" i="8"/>
  <c r="DH150" i="8"/>
  <c r="DN148" i="8"/>
  <c r="DI147" i="8"/>
  <c r="DO145" i="8"/>
  <c r="DR144" i="8"/>
  <c r="DM143" i="8"/>
  <c r="DH142" i="8"/>
  <c r="DN140" i="8"/>
  <c r="DO138" i="8"/>
  <c r="DO137" i="8"/>
  <c r="DO136" i="8"/>
  <c r="DP135" i="8"/>
  <c r="DP134" i="8"/>
  <c r="DP133" i="8"/>
  <c r="DQ132" i="8"/>
  <c r="DF151" i="8"/>
  <c r="DF143" i="8"/>
  <c r="DG137" i="8"/>
  <c r="DG132" i="8"/>
  <c r="DT147" i="8"/>
  <c r="DS149" i="8"/>
  <c r="DS133" i="8"/>
  <c r="DO150" i="8"/>
  <c r="DJ149" i="8"/>
  <c r="DK146" i="8"/>
  <c r="DQ144" i="8"/>
  <c r="DL143" i="8"/>
  <c r="DR141" i="8"/>
  <c r="DM140" i="8"/>
  <c r="DH139" i="8"/>
  <c r="DM138" i="8"/>
  <c r="DN137" i="8"/>
  <c r="DH137" i="8"/>
  <c r="DI136" i="8"/>
  <c r="DI135" i="8"/>
  <c r="DI134" i="8"/>
  <c r="DJ133" i="8"/>
  <c r="DJ132" i="8"/>
  <c r="DG147" i="8"/>
  <c r="DF145" i="8"/>
  <c r="DG142" i="8"/>
  <c r="DF137" i="8"/>
  <c r="DG131" i="8"/>
  <c r="DF129" i="8"/>
  <c r="DE129" i="8"/>
  <c r="DC130" i="8"/>
  <c r="DB131" i="8"/>
  <c r="DB132" i="8"/>
  <c r="DD149" i="8"/>
  <c r="DC149" i="8"/>
  <c r="DB152" i="8"/>
  <c r="CY157" i="8"/>
  <c r="DA155" i="8"/>
  <c r="CW155" i="8"/>
  <c r="CZ154" i="8"/>
  <c r="CV154" i="8"/>
  <c r="CY153" i="8"/>
  <c r="CU153" i="8"/>
  <c r="CX152" i="8"/>
  <c r="DA151" i="8"/>
  <c r="CW151" i="8"/>
  <c r="CZ150" i="8"/>
  <c r="CV150" i="8"/>
  <c r="CY149" i="8"/>
  <c r="CU149" i="8"/>
  <c r="DA148" i="8"/>
  <c r="CW148" i="8"/>
  <c r="DD147" i="8"/>
  <c r="CZ147" i="8"/>
  <c r="CV147" i="8"/>
  <c r="DC146" i="8"/>
  <c r="CY146" i="8"/>
  <c r="CU146" i="8"/>
  <c r="DB145" i="8"/>
  <c r="CX145" i="8"/>
  <c r="DE144" i="8"/>
  <c r="DA144" i="8"/>
  <c r="CW144" i="8"/>
  <c r="DD143" i="8"/>
  <c r="CZ143" i="8"/>
  <c r="CV143" i="8"/>
  <c r="DC142" i="8"/>
  <c r="CY142" i="8"/>
  <c r="CU142" i="8"/>
  <c r="DB141" i="8"/>
  <c r="CX141" i="8"/>
  <c r="DE140" i="8"/>
  <c r="DA140" i="8"/>
  <c r="CW140" i="8"/>
  <c r="DD139" i="8"/>
  <c r="CZ139" i="8"/>
  <c r="CV139" i="8"/>
  <c r="DC138" i="8"/>
  <c r="CY138" i="8"/>
  <c r="CU138" i="8"/>
  <c r="DB137" i="8"/>
  <c r="CX137" i="8"/>
  <c r="DE136" i="8"/>
  <c r="DA136" i="8"/>
  <c r="CW136" i="8"/>
  <c r="DD135" i="8"/>
  <c r="CZ135" i="8"/>
  <c r="CV135" i="8"/>
  <c r="DC134" i="8"/>
  <c r="CY134" i="8"/>
  <c r="CU134" i="8"/>
  <c r="DB133" i="8"/>
  <c r="CX133" i="8"/>
  <c r="DB139" i="8"/>
  <c r="DD137" i="8"/>
  <c r="CV137" i="8"/>
  <c r="CY136" i="8"/>
  <c r="DB135" i="8"/>
  <c r="DE134" i="8"/>
  <c r="CW134" i="8"/>
  <c r="CZ133" i="8"/>
  <c r="CV133" i="8"/>
  <c r="DC131" i="8"/>
  <c r="CW156" i="8"/>
  <c r="DA154" i="8"/>
  <c r="CZ153" i="8"/>
  <c r="DD129" i="8"/>
  <c r="DE131" i="8"/>
  <c r="DE132" i="8"/>
  <c r="DA132" i="8"/>
  <c r="DC152" i="8"/>
  <c r="DC148" i="8"/>
  <c r="DB151" i="8"/>
  <c r="CY156" i="8"/>
  <c r="CZ155" i="8"/>
  <c r="CV155" i="8"/>
  <c r="CY154" i="8"/>
  <c r="CU154" i="8"/>
  <c r="CX153" i="8"/>
  <c r="DA152" i="8"/>
  <c r="CW152" i="8"/>
  <c r="CZ151" i="8"/>
  <c r="CV151" i="8"/>
  <c r="CY150" i="8"/>
  <c r="CU150" i="8"/>
  <c r="CX149" i="8"/>
  <c r="DE148" i="8"/>
  <c r="CZ148" i="8"/>
  <c r="CV148" i="8"/>
  <c r="DC147" i="8"/>
  <c r="CY147" i="8"/>
  <c r="CU147" i="8"/>
  <c r="DB146" i="8"/>
  <c r="CX146" i="8"/>
  <c r="DE145" i="8"/>
  <c r="DA145" i="8"/>
  <c r="CW145" i="8"/>
  <c r="DD144" i="8"/>
  <c r="CZ144" i="8"/>
  <c r="CV144" i="8"/>
  <c r="DC143" i="8"/>
  <c r="CY143" i="8"/>
  <c r="CU143" i="8"/>
  <c r="DB142" i="8"/>
  <c r="CX142" i="8"/>
  <c r="DE141" i="8"/>
  <c r="DA141" i="8"/>
  <c r="CW141" i="8"/>
  <c r="DD140" i="8"/>
  <c r="CZ140" i="8"/>
  <c r="CV140" i="8"/>
  <c r="DC139" i="8"/>
  <c r="CY139" i="8"/>
  <c r="CU139" i="8"/>
  <c r="DB138" i="8"/>
  <c r="CX138" i="8"/>
  <c r="DE137" i="8"/>
  <c r="DA137" i="8"/>
  <c r="CW137" i="8"/>
  <c r="DD136" i="8"/>
  <c r="CZ136" i="8"/>
  <c r="CV136" i="8"/>
  <c r="DC135" i="8"/>
  <c r="CY135" i="8"/>
  <c r="CU135" i="8"/>
  <c r="DB134" i="8"/>
  <c r="CX134" i="8"/>
  <c r="DE133" i="8"/>
  <c r="DA133" i="8"/>
  <c r="CW133" i="8"/>
  <c r="DE130" i="8"/>
  <c r="DD131" i="8"/>
  <c r="DD132" i="8"/>
  <c r="DD151" i="8"/>
  <c r="DC151" i="8"/>
  <c r="DB154" i="8"/>
  <c r="DB150" i="8"/>
  <c r="CX156" i="8"/>
  <c r="CY155" i="8"/>
  <c r="CU155" i="8"/>
  <c r="CX154" i="8"/>
  <c r="DA153" i="8"/>
  <c r="CW153" i="8"/>
  <c r="CZ152" i="8"/>
  <c r="CV152" i="8"/>
  <c r="CY151" i="8"/>
  <c r="CU151" i="8"/>
  <c r="CX150" i="8"/>
  <c r="DA149" i="8"/>
  <c r="CW149" i="8"/>
  <c r="DD148" i="8"/>
  <c r="CY148" i="8"/>
  <c r="CU148" i="8"/>
  <c r="DB147" i="8"/>
  <c r="CX147" i="8"/>
  <c r="DE146" i="8"/>
  <c r="DA146" i="8"/>
  <c r="CW146" i="8"/>
  <c r="DD145" i="8"/>
  <c r="CZ145" i="8"/>
  <c r="CV145" i="8"/>
  <c r="DC144" i="8"/>
  <c r="CY144" i="8"/>
  <c r="CU144" i="8"/>
  <c r="DB143" i="8"/>
  <c r="CX143" i="8"/>
  <c r="DE142" i="8"/>
  <c r="DA142" i="8"/>
  <c r="CW142" i="8"/>
  <c r="DD141" i="8"/>
  <c r="CZ141" i="8"/>
  <c r="CV141" i="8"/>
  <c r="DC140" i="8"/>
  <c r="CY140" i="8"/>
  <c r="CU140" i="8"/>
  <c r="CX139" i="8"/>
  <c r="DE138" i="8"/>
  <c r="DA138" i="8"/>
  <c r="CW138" i="8"/>
  <c r="CZ137" i="8"/>
  <c r="DC136" i="8"/>
  <c r="CU136" i="8"/>
  <c r="CX135" i="8"/>
  <c r="DA134" i="8"/>
  <c r="DD133" i="8"/>
  <c r="DD130" i="8"/>
  <c r="DC132" i="8"/>
  <c r="DD150" i="8"/>
  <c r="DC150" i="8"/>
  <c r="DB153" i="8"/>
  <c r="DB149" i="8"/>
  <c r="CX155" i="8"/>
  <c r="CW154" i="8"/>
  <c r="CV153" i="8"/>
  <c r="DA150" i="8"/>
  <c r="DB148" i="8"/>
  <c r="CW147" i="8"/>
  <c r="DC145" i="8"/>
  <c r="CX144" i="8"/>
  <c r="DD142" i="8"/>
  <c r="CY141" i="8"/>
  <c r="DE139" i="8"/>
  <c r="CZ138" i="8"/>
  <c r="CU137" i="8"/>
  <c r="DA135" i="8"/>
  <c r="CV134" i="8"/>
  <c r="CZ149" i="8"/>
  <c r="CZ146" i="8"/>
  <c r="DA143" i="8"/>
  <c r="DB140" i="8"/>
  <c r="DC137" i="8"/>
  <c r="DD134" i="8"/>
  <c r="CV149" i="8"/>
  <c r="CV146" i="8"/>
  <c r="CW143" i="8"/>
  <c r="DD138" i="8"/>
  <c r="DE135" i="8"/>
  <c r="CY152" i="8"/>
  <c r="CW150" i="8"/>
  <c r="CX148" i="8"/>
  <c r="DD146" i="8"/>
  <c r="CY145" i="8"/>
  <c r="DE143" i="8"/>
  <c r="CZ142" i="8"/>
  <c r="CU141" i="8"/>
  <c r="DA139" i="8"/>
  <c r="CV138" i="8"/>
  <c r="DB136" i="8"/>
  <c r="CW135" i="8"/>
  <c r="DC133" i="8"/>
  <c r="CU152" i="8"/>
  <c r="DE147" i="8"/>
  <c r="CU145" i="8"/>
  <c r="CV142" i="8"/>
  <c r="CW139" i="8"/>
  <c r="CX136" i="8"/>
  <c r="CY133" i="8"/>
  <c r="CX151" i="8"/>
  <c r="DA147" i="8"/>
  <c r="DB144" i="8"/>
  <c r="DC141" i="8"/>
  <c r="CX140" i="8"/>
  <c r="CY137" i="8"/>
  <c r="CZ134" i="8"/>
  <c r="CU133" i="8"/>
  <c r="DC169" i="8"/>
  <c r="DE167" i="8"/>
  <c r="DA167" i="8"/>
  <c r="DB166" i="8"/>
  <c r="DC165" i="8"/>
  <c r="DE164" i="8"/>
  <c r="DA164" i="8"/>
  <c r="DC163" i="8"/>
  <c r="DG160" i="8"/>
  <c r="DC162" i="8"/>
  <c r="DF161" i="8"/>
  <c r="DB161" i="8"/>
  <c r="DE160" i="8"/>
  <c r="DA160" i="8"/>
  <c r="DE159" i="8"/>
  <c r="DA159" i="8"/>
  <c r="DA157" i="8"/>
  <c r="DG158" i="8"/>
  <c r="DC158" i="8"/>
  <c r="DH157" i="8"/>
  <c r="DD157" i="8"/>
  <c r="DE150" i="8"/>
  <c r="DE154" i="8"/>
  <c r="DE153" i="8"/>
  <c r="DE152" i="8"/>
  <c r="DG156" i="8"/>
  <c r="DC156" i="8"/>
  <c r="DF155" i="8"/>
  <c r="DI154" i="8"/>
  <c r="DJ153" i="8"/>
  <c r="DB164" i="8"/>
  <c r="CZ162" i="8"/>
  <c r="DB160" i="8"/>
  <c r="DB159" i="8"/>
  <c r="DH158" i="8"/>
  <c r="CZ158" i="8"/>
  <c r="DE151" i="8"/>
  <c r="DF153" i="8"/>
  <c r="DH156" i="8"/>
  <c r="DG155" i="8"/>
  <c r="DD168" i="8"/>
  <c r="DD167" i="8"/>
  <c r="DE166" i="8"/>
  <c r="DA166" i="8"/>
  <c r="DB165" i="8"/>
  <c r="DD164" i="8"/>
  <c r="DF163" i="8"/>
  <c r="DB163" i="8"/>
  <c r="DF162" i="8"/>
  <c r="DB162" i="8"/>
  <c r="DE161" i="8"/>
  <c r="DA161" i="8"/>
  <c r="DD160" i="8"/>
  <c r="CZ160" i="8"/>
  <c r="DD159" i="8"/>
  <c r="CZ159" i="8"/>
  <c r="DB156" i="8"/>
  <c r="DF158" i="8"/>
  <c r="DB158" i="8"/>
  <c r="DG157" i="8"/>
  <c r="DC157" i="8"/>
  <c r="DH154" i="8"/>
  <c r="DH153" i="8"/>
  <c r="DH152" i="8"/>
  <c r="DD153" i="8"/>
  <c r="DF156" i="8"/>
  <c r="DI155" i="8"/>
  <c r="DE155" i="8"/>
  <c r="DD154" i="8"/>
  <c r="DC168" i="8"/>
  <c r="DC167" i="8"/>
  <c r="DD166" i="8"/>
  <c r="DE165" i="8"/>
  <c r="DA165" i="8"/>
  <c r="DC164" i="8"/>
  <c r="DE163" i="8"/>
  <c r="DA163" i="8"/>
  <c r="DE162" i="8"/>
  <c r="DA162" i="8"/>
  <c r="DD161" i="8"/>
  <c r="CZ161" i="8"/>
  <c r="DC160" i="8"/>
  <c r="DG159" i="8"/>
  <c r="DC159" i="8"/>
  <c r="CY159" i="8"/>
  <c r="DA156" i="8"/>
  <c r="DE158" i="8"/>
  <c r="DA158" i="8"/>
  <c r="DF157" i="8"/>
  <c r="CZ157" i="8"/>
  <c r="DG154" i="8"/>
  <c r="DG153" i="8"/>
  <c r="DG152" i="8"/>
  <c r="DI156" i="8"/>
  <c r="DE156" i="8"/>
  <c r="DH155" i="8"/>
  <c r="DD155" i="8"/>
  <c r="DC154" i="8"/>
  <c r="DB168" i="8"/>
  <c r="DB167" i="8"/>
  <c r="DC166" i="8"/>
  <c r="DD165" i="8"/>
  <c r="DF164" i="8"/>
  <c r="DD163" i="8"/>
  <c r="DG161" i="8"/>
  <c r="DD162" i="8"/>
  <c r="DC161" i="8"/>
  <c r="DF160" i="8"/>
  <c r="DF159" i="8"/>
  <c r="DB157" i="8"/>
  <c r="DD158" i="8"/>
  <c r="DE157" i="8"/>
  <c r="DF154" i="8"/>
  <c r="DF152" i="8"/>
  <c r="DD156" i="8"/>
  <c r="DC155" i="8"/>
  <c r="DJ154" i="8"/>
  <c r="DP158" i="8"/>
  <c r="DQ157" i="8"/>
  <c r="DQ158" i="8"/>
  <c r="DP157" i="8"/>
  <c r="DK152" i="8"/>
  <c r="DV164" i="8"/>
  <c r="DU163" i="8"/>
  <c r="DT162" i="8"/>
  <c r="DQ160" i="8"/>
  <c r="DS163" i="8"/>
  <c r="DS161" i="8"/>
  <c r="DS159" i="8"/>
  <c r="DS157" i="8"/>
  <c r="DQ156" i="8"/>
  <c r="DQ155" i="8"/>
  <c r="DR154" i="8"/>
  <c r="DN154" i="8"/>
  <c r="DP153" i="8"/>
  <c r="DS152" i="8"/>
  <c r="DO152" i="8"/>
  <c r="DU164" i="8"/>
  <c r="DT163" i="8"/>
  <c r="DQ163" i="8"/>
  <c r="DQ159" i="8"/>
  <c r="DR163" i="8"/>
  <c r="DR161" i="8"/>
  <c r="DR159" i="8"/>
  <c r="DR157" i="8"/>
  <c r="DP156" i="8"/>
  <c r="DP155" i="8"/>
  <c r="DQ154" i="8"/>
  <c r="DS153" i="8"/>
  <c r="DO153" i="8"/>
  <c r="DR152" i="8"/>
  <c r="DN152" i="8"/>
  <c r="DT164" i="8"/>
  <c r="DV162" i="8"/>
  <c r="DQ162" i="8"/>
  <c r="DS164" i="8"/>
  <c r="DS162" i="8"/>
  <c r="DS160" i="8"/>
  <c r="DS158" i="8"/>
  <c r="DS156" i="8"/>
  <c r="DS155" i="8"/>
  <c r="DO155" i="8"/>
  <c r="DP154" i="8"/>
  <c r="DR153" i="8"/>
  <c r="DN153" i="8"/>
  <c r="DQ152" i="8"/>
  <c r="DM152" i="8"/>
  <c r="DV163" i="8"/>
  <c r="DU162" i="8"/>
  <c r="DQ161" i="8"/>
  <c r="DR164" i="8"/>
  <c r="DR162" i="8"/>
  <c r="DR160" i="8"/>
  <c r="DR158" i="8"/>
  <c r="DR156" i="8"/>
  <c r="DR155" i="8"/>
  <c r="DS154" i="8"/>
  <c r="DO154" i="8"/>
  <c r="DQ153" i="8"/>
  <c r="DM153" i="8"/>
  <c r="DP152" i="8"/>
  <c r="DL152" i="8"/>
  <c r="DI152" i="8"/>
  <c r="Y154" i="8"/>
  <c r="DL154" i="8"/>
  <c r="DK155" i="8"/>
  <c r="DK156" i="8"/>
  <c r="DM157" i="8"/>
  <c r="DO158" i="8"/>
  <c r="DK158" i="8"/>
  <c r="DH161" i="8"/>
  <c r="DN162" i="8"/>
  <c r="DJ162" i="8"/>
  <c r="DN161" i="8"/>
  <c r="DJ161" i="8"/>
  <c r="DN160" i="8"/>
  <c r="DJ160" i="8"/>
  <c r="DN159" i="8"/>
  <c r="DJ159" i="8"/>
  <c r="DP165" i="8"/>
  <c r="DL165" i="8"/>
  <c r="DH165" i="8"/>
  <c r="DN164" i="8"/>
  <c r="DJ164" i="8"/>
  <c r="DP163" i="8"/>
  <c r="DL163" i="8"/>
  <c r="DH163" i="8"/>
  <c r="CZ168" i="8"/>
  <c r="DA171" i="8"/>
  <c r="DB170" i="8"/>
  <c r="DE170" i="8"/>
  <c r="DQ171" i="8"/>
  <c r="DM171" i="8"/>
  <c r="DI171" i="8"/>
  <c r="DS170" i="8"/>
  <c r="DO170" i="8"/>
  <c r="DK170" i="8"/>
  <c r="DG170" i="8"/>
  <c r="DQ169" i="8"/>
  <c r="DM169" i="8"/>
  <c r="DI169" i="8"/>
  <c r="DS168" i="8"/>
  <c r="DO168" i="8"/>
  <c r="DK168" i="8"/>
  <c r="DG168" i="8"/>
  <c r="DQ167" i="8"/>
  <c r="DM167" i="8"/>
  <c r="DI167" i="8"/>
  <c r="DS166" i="8"/>
  <c r="DO166" i="8"/>
  <c r="DK166" i="8"/>
  <c r="DG166" i="8"/>
  <c r="DT174" i="8"/>
  <c r="DP176" i="8"/>
  <c r="DL176" i="8"/>
  <c r="DH176" i="8"/>
  <c r="DD176" i="8"/>
  <c r="CZ176" i="8"/>
  <c r="DQ175" i="8"/>
  <c r="DM175" i="8"/>
  <c r="DI175" i="8"/>
  <c r="DE175" i="8"/>
  <c r="DA175" i="8"/>
  <c r="DR174" i="8"/>
  <c r="DN174" i="8"/>
  <c r="DJ174" i="8"/>
  <c r="DF174" i="8"/>
  <c r="DB174" i="8"/>
  <c r="DS173" i="8"/>
  <c r="DO173" i="8"/>
  <c r="DK173" i="8"/>
  <c r="DG173" i="8"/>
  <c r="DC173" i="8"/>
  <c r="CY173" i="8"/>
  <c r="DP172" i="8"/>
  <c r="DL172" i="8"/>
  <c r="DH172" i="8"/>
  <c r="DD172" i="8"/>
  <c r="CZ172" i="8"/>
  <c r="DM156" i="8"/>
  <c r="DO157" i="8"/>
  <c r="DM158" i="8"/>
  <c r="DP162" i="8"/>
  <c r="DP161" i="8"/>
  <c r="DP160" i="8"/>
  <c r="DP159" i="8"/>
  <c r="DL159" i="8"/>
  <c r="DN165" i="8"/>
  <c r="DP164" i="8"/>
  <c r="DH164" i="8"/>
  <c r="DJ163" i="8"/>
  <c r="DC171" i="8"/>
  <c r="CZ170" i="8"/>
  <c r="DO171" i="8"/>
  <c r="DG171" i="8"/>
  <c r="DM170" i="8"/>
  <c r="DS169" i="8"/>
  <c r="DK169" i="8"/>
  <c r="DQ168" i="8"/>
  <c r="DI168" i="8"/>
  <c r="DO167" i="8"/>
  <c r="DQ166" i="8"/>
  <c r="DI166" i="8"/>
  <c r="DR176" i="8"/>
  <c r="DJ176" i="8"/>
  <c r="DF176" i="8"/>
  <c r="DS175" i="8"/>
  <c r="DK175" i="8"/>
  <c r="DC175" i="8"/>
  <c r="DP174" i="8"/>
  <c r="DH174" i="8"/>
  <c r="CZ174" i="8"/>
  <c r="DM173" i="8"/>
  <c r="DE173" i="8"/>
  <c r="DR172" i="8"/>
  <c r="DJ172" i="8"/>
  <c r="DB172" i="8"/>
  <c r="DL156" i="8"/>
  <c r="DN157" i="8"/>
  <c r="DJ157" i="8"/>
  <c r="DH162" i="8"/>
  <c r="DO162" i="8"/>
  <c r="DO161" i="8"/>
  <c r="DO160" i="8"/>
  <c r="DO159" i="8"/>
  <c r="DQ165" i="8"/>
  <c r="DI165" i="8"/>
  <c r="DK164" i="8"/>
  <c r="DI163" i="8"/>
  <c r="DB171" i="8"/>
  <c r="DE171" i="8"/>
  <c r="DK154" i="8"/>
  <c r="DN156" i="8"/>
  <c r="DJ156" i="8"/>
  <c r="DL157" i="8"/>
  <c r="DN158" i="8"/>
  <c r="DJ158" i="8"/>
  <c r="DH160" i="8"/>
  <c r="DM162" i="8"/>
  <c r="DI162" i="8"/>
  <c r="DM161" i="8"/>
  <c r="DI161" i="8"/>
  <c r="DM160" i="8"/>
  <c r="DI160" i="8"/>
  <c r="DM159" i="8"/>
  <c r="DI159" i="8"/>
  <c r="DO165" i="8"/>
  <c r="DK165" i="8"/>
  <c r="DG165" i="8"/>
  <c r="DM164" i="8"/>
  <c r="DI164" i="8"/>
  <c r="DO163" i="8"/>
  <c r="DK163" i="8"/>
  <c r="DG163" i="8"/>
  <c r="DD171" i="8"/>
  <c r="CZ171" i="8"/>
  <c r="DA170" i="8"/>
  <c r="DE169" i="8"/>
  <c r="DP171" i="8"/>
  <c r="DL171" i="8"/>
  <c r="DH171" i="8"/>
  <c r="DR170" i="8"/>
  <c r="DN170" i="8"/>
  <c r="DJ170" i="8"/>
  <c r="DF170" i="8"/>
  <c r="DP169" i="8"/>
  <c r="DL169" i="8"/>
  <c r="DH169" i="8"/>
  <c r="DR168" i="8"/>
  <c r="DN168" i="8"/>
  <c r="DJ168" i="8"/>
  <c r="DF168" i="8"/>
  <c r="DP167" i="8"/>
  <c r="DL167" i="8"/>
  <c r="DH167" i="8"/>
  <c r="DR166" i="8"/>
  <c r="DN166" i="8"/>
  <c r="DJ166" i="8"/>
  <c r="DF166" i="8"/>
  <c r="DS176" i="8"/>
  <c r="DO176" i="8"/>
  <c r="DK176" i="8"/>
  <c r="DG176" i="8"/>
  <c r="DC176" i="8"/>
  <c r="CY176" i="8"/>
  <c r="DP175" i="8"/>
  <c r="DL175" i="8"/>
  <c r="DH175" i="8"/>
  <c r="DD175" i="8"/>
  <c r="CZ175" i="8"/>
  <c r="DQ174" i="8"/>
  <c r="DM174" i="8"/>
  <c r="DI174" i="8"/>
  <c r="DE174" i="8"/>
  <c r="DA174" i="8"/>
  <c r="DR173" i="8"/>
  <c r="DN173" i="8"/>
  <c r="DJ173" i="8"/>
  <c r="DF173" i="8"/>
  <c r="DB173" i="8"/>
  <c r="DS172" i="8"/>
  <c r="DO172" i="8"/>
  <c r="DK172" i="8"/>
  <c r="DG172" i="8"/>
  <c r="DC172" i="8"/>
  <c r="CY172" i="8"/>
  <c r="DM155" i="8"/>
  <c r="DK157" i="8"/>
  <c r="DI158" i="8"/>
  <c r="DL162" i="8"/>
  <c r="DL161" i="8"/>
  <c r="DL160" i="8"/>
  <c r="DR165" i="8"/>
  <c r="DJ165" i="8"/>
  <c r="DL164" i="8"/>
  <c r="DN163" i="8"/>
  <c r="DA169" i="8"/>
  <c r="DD170" i="8"/>
  <c r="DS171" i="8"/>
  <c r="DK171" i="8"/>
  <c r="DQ170" i="8"/>
  <c r="DI170" i="8"/>
  <c r="DO169" i="8"/>
  <c r="DG169" i="8"/>
  <c r="DM168" i="8"/>
  <c r="DS167" i="8"/>
  <c r="DK167" i="8"/>
  <c r="DG167" i="8"/>
  <c r="DM166" i="8"/>
  <c r="DT176" i="8"/>
  <c r="DN176" i="8"/>
  <c r="DB176" i="8"/>
  <c r="DO175" i="8"/>
  <c r="DG175" i="8"/>
  <c r="CY175" i="8"/>
  <c r="DL174" i="8"/>
  <c r="DD174" i="8"/>
  <c r="DQ173" i="8"/>
  <c r="DI173" i="8"/>
  <c r="DA173" i="8"/>
  <c r="DN172" i="8"/>
  <c r="DF172" i="8"/>
  <c r="DL155" i="8"/>
  <c r="DL158" i="8"/>
  <c r="DK162" i="8"/>
  <c r="DK161" i="8"/>
  <c r="DK160" i="8"/>
  <c r="DK159" i="8"/>
  <c r="DM165" i="8"/>
  <c r="DO164" i="8"/>
  <c r="DG164" i="8"/>
  <c r="DM163" i="8"/>
  <c r="CZ169" i="8"/>
  <c r="DC170" i="8"/>
  <c r="DR171" i="8"/>
  <c r="DN171" i="8"/>
  <c r="DL170" i="8"/>
  <c r="DJ169" i="8"/>
  <c r="DH168" i="8"/>
  <c r="DF167" i="8"/>
  <c r="DT175" i="8"/>
  <c r="DE176" i="8"/>
  <c r="DJ175" i="8"/>
  <c r="DO174" i="8"/>
  <c r="CY174" i="8"/>
  <c r="DD173" i="8"/>
  <c r="DI172" i="8"/>
  <c r="CZ173" i="8"/>
  <c r="DF171" i="8"/>
  <c r="DN167" i="8"/>
  <c r="DM176" i="8"/>
  <c r="DB175" i="8"/>
  <c r="DL173" i="8"/>
  <c r="DA172" i="8"/>
  <c r="DN169" i="8"/>
  <c r="DL168" i="8"/>
  <c r="DH166" i="8"/>
  <c r="DS174" i="8"/>
  <c r="DH173" i="8"/>
  <c r="DJ171" i="8"/>
  <c r="DH170" i="8"/>
  <c r="DF169" i="8"/>
  <c r="DR167" i="8"/>
  <c r="DP166" i="8"/>
  <c r="DQ176" i="8"/>
  <c r="DA176" i="8"/>
  <c r="DF175" i="8"/>
  <c r="DK174" i="8"/>
  <c r="DP173" i="8"/>
  <c r="DE172" i="8"/>
  <c r="DR169" i="8"/>
  <c r="DP168" i="8"/>
  <c r="DL166" i="8"/>
  <c r="DR175" i="8"/>
  <c r="DG174" i="8"/>
  <c r="DQ172" i="8"/>
  <c r="DP170" i="8"/>
  <c r="DJ167" i="8"/>
  <c r="DI176" i="8"/>
  <c r="DN175" i="8"/>
  <c r="DC174" i="8"/>
  <c r="DM172" i="8"/>
  <c r="CX176" i="8"/>
  <c r="CZ166" i="8"/>
  <c r="CY169" i="8"/>
  <c r="CY165" i="8"/>
  <c r="CY161" i="8"/>
  <c r="CT160" i="8"/>
  <c r="CS165" i="8"/>
  <c r="CS163" i="8"/>
  <c r="CS161" i="8"/>
  <c r="CR167" i="8"/>
  <c r="CS171" i="8"/>
  <c r="CO171" i="8"/>
  <c r="CQ170" i="8"/>
  <c r="CS169" i="8"/>
  <c r="CO169" i="8"/>
  <c r="CQ168" i="8"/>
  <c r="CS173" i="8"/>
  <c r="CO173" i="8"/>
  <c r="CR172" i="8"/>
  <c r="CN172" i="8"/>
  <c r="CU174" i="8"/>
  <c r="CW172" i="8"/>
  <c r="CV171" i="8"/>
  <c r="CU170" i="8"/>
  <c r="CW168" i="8"/>
  <c r="CV167" i="8"/>
  <c r="CU166" i="8"/>
  <c r="CW164" i="8"/>
  <c r="CV163" i="8"/>
  <c r="CU162" i="8"/>
  <c r="CW160" i="8"/>
  <c r="CV159" i="8"/>
  <c r="CU158" i="8"/>
  <c r="CX171" i="8"/>
  <c r="CX167" i="8"/>
  <c r="CX163" i="8"/>
  <c r="CX159" i="8"/>
  <c r="CU176" i="8"/>
  <c r="CQ176" i="8"/>
  <c r="CM176" i="8"/>
  <c r="CT175" i="8"/>
  <c r="CP175" i="8"/>
  <c r="CL175" i="8"/>
  <c r="CQ174" i="8"/>
  <c r="CM174" i="8"/>
  <c r="CK175" i="8"/>
  <c r="CY170" i="8"/>
  <c r="CT161" i="8"/>
  <c r="CP171" i="8"/>
  <c r="CT169" i="8"/>
  <c r="CR168" i="8"/>
  <c r="CP173" i="8"/>
  <c r="CO172" i="8"/>
  <c r="CU173" i="8"/>
  <c r="CV170" i="8"/>
  <c r="CW167" i="8"/>
  <c r="CW163" i="8"/>
  <c r="CU161" i="8"/>
  <c r="CV158" i="8"/>
  <c r="CX168" i="8"/>
  <c r="CX164" i="8"/>
  <c r="CV176" i="8"/>
  <c r="CN176" i="8"/>
  <c r="CQ175" i="8"/>
  <c r="CR174" i="8"/>
  <c r="CK176" i="8"/>
  <c r="CZ165" i="8"/>
  <c r="CY168" i="8"/>
  <c r="CY164" i="8"/>
  <c r="CW157" i="8"/>
  <c r="CT166" i="8"/>
  <c r="CT164" i="8"/>
  <c r="CT162" i="8"/>
  <c r="CR166" i="8"/>
  <c r="CQ167" i="8"/>
  <c r="CR171" i="8"/>
  <c r="CT170" i="8"/>
  <c r="CP170" i="8"/>
  <c r="CR169" i="8"/>
  <c r="CT168" i="8"/>
  <c r="CP168" i="8"/>
  <c r="CR173" i="8"/>
  <c r="CN173" i="8"/>
  <c r="CQ172" i="8"/>
  <c r="CM173" i="8"/>
  <c r="CW173" i="8"/>
  <c r="CV172" i="8"/>
  <c r="CU171" i="8"/>
  <c r="CW169" i="8"/>
  <c r="CV168" i="8"/>
  <c r="CU167" i="8"/>
  <c r="CW165" i="8"/>
  <c r="CV164" i="8"/>
  <c r="CU163" i="8"/>
  <c r="CW161" i="8"/>
  <c r="CV160" i="8"/>
  <c r="CU159" i="8"/>
  <c r="CX174" i="8"/>
  <c r="CX170" i="8"/>
  <c r="CX166" i="8"/>
  <c r="CX162" i="8"/>
  <c r="CX158" i="8"/>
  <c r="CT176" i="8"/>
  <c r="CP176" i="8"/>
  <c r="CL176" i="8"/>
  <c r="CS175" i="8"/>
  <c r="CO175" i="8"/>
  <c r="CT174" i="8"/>
  <c r="CP174" i="8"/>
  <c r="CL174" i="8"/>
  <c r="CZ164" i="8"/>
  <c r="CY167" i="8"/>
  <c r="CY163" i="8"/>
  <c r="CV157" i="8"/>
  <c r="CS166" i="8"/>
  <c r="CS164" i="8"/>
  <c r="CS162" i="8"/>
  <c r="CT167" i="8"/>
  <c r="CP167" i="8"/>
  <c r="CQ171" i="8"/>
  <c r="CS170" i="8"/>
  <c r="CO170" i="8"/>
  <c r="CQ169" i="8"/>
  <c r="CS168" i="8"/>
  <c r="CO168" i="8"/>
  <c r="CQ173" i="8"/>
  <c r="CT172" i="8"/>
  <c r="CP172" i="8"/>
  <c r="CW174" i="8"/>
  <c r="CV173" i="8"/>
  <c r="CU172" i="8"/>
  <c r="CW170" i="8"/>
  <c r="CV169" i="8"/>
  <c r="CU168" i="8"/>
  <c r="CW166" i="8"/>
  <c r="CV165" i="8"/>
  <c r="CU164" i="8"/>
  <c r="CW162" i="8"/>
  <c r="CV161" i="8"/>
  <c r="CU160" i="8"/>
  <c r="CW158" i="8"/>
  <c r="CX173" i="8"/>
  <c r="CX169" i="8"/>
  <c r="CX165" i="8"/>
  <c r="CX161" i="8"/>
  <c r="CW175" i="8"/>
  <c r="CS176" i="8"/>
  <c r="CO176" i="8"/>
  <c r="CV175" i="8"/>
  <c r="CR175" i="8"/>
  <c r="CN175" i="8"/>
  <c r="CS174" i="8"/>
  <c r="CO174" i="8"/>
  <c r="CK177" i="8"/>
  <c r="CY166" i="8"/>
  <c r="CY162" i="8"/>
  <c r="CU157" i="8"/>
  <c r="CT165" i="8"/>
  <c r="CT163" i="8"/>
  <c r="CS167" i="8"/>
  <c r="CT171" i="8"/>
  <c r="CR170" i="8"/>
  <c r="CP169" i="8"/>
  <c r="CT173" i="8"/>
  <c r="CS172" i="8"/>
  <c r="CV174" i="8"/>
  <c r="CW171" i="8"/>
  <c r="CU169" i="8"/>
  <c r="CV166" i="8"/>
  <c r="CU165" i="8"/>
  <c r="CV162" i="8"/>
  <c r="CW159" i="8"/>
  <c r="CX172" i="8"/>
  <c r="CX160" i="8"/>
  <c r="CR176" i="8"/>
  <c r="CU175" i="8"/>
  <c r="CM175" i="8"/>
  <c r="CN174" i="8"/>
  <c r="CJ177" i="8"/>
  <c r="CO166" i="8"/>
  <c r="CQ165" i="8"/>
  <c r="CQ164" i="8"/>
  <c r="CQ163" i="8"/>
  <c r="CQ162" i="8"/>
  <c r="CQ161" i="8"/>
  <c r="CQ160" i="8"/>
  <c r="CQ159" i="8"/>
  <c r="CS158" i="8"/>
  <c r="CO158" i="8"/>
  <c r="CQ157" i="8"/>
  <c r="CS156" i="8"/>
  <c r="CO156" i="8"/>
  <c r="CQ155" i="8"/>
  <c r="CS154" i="8"/>
  <c r="CO154" i="8"/>
  <c r="CQ153" i="8"/>
  <c r="CS152" i="8"/>
  <c r="CO152" i="8"/>
  <c r="CQ151" i="8"/>
  <c r="CS150" i="8"/>
  <c r="CO150" i="8"/>
  <c r="CQ149" i="8"/>
  <c r="CS148" i="8"/>
  <c r="CO148" i="8"/>
  <c r="CQ147" i="8"/>
  <c r="CS146" i="8"/>
  <c r="CO146" i="8"/>
  <c r="CQ145" i="8"/>
  <c r="CS144" i="8"/>
  <c r="CO144" i="8"/>
  <c r="CQ143" i="8"/>
  <c r="CS142" i="8"/>
  <c r="CO142" i="8"/>
  <c r="CQ141" i="8"/>
  <c r="CS140" i="8"/>
  <c r="CO140" i="8"/>
  <c r="CQ139" i="8"/>
  <c r="CS138" i="8"/>
  <c r="CO138" i="8"/>
  <c r="CQ137" i="8"/>
  <c r="CS136" i="8"/>
  <c r="CO136" i="8"/>
  <c r="CQ135" i="8"/>
  <c r="CS134" i="8"/>
  <c r="CO134" i="8"/>
  <c r="CQ133" i="8"/>
  <c r="CS137" i="8"/>
  <c r="CO135" i="8"/>
  <c r="CS133" i="8"/>
  <c r="CR165" i="8"/>
  <c r="CR160" i="8"/>
  <c r="CP158" i="8"/>
  <c r="CT156" i="8"/>
  <c r="CR155" i="8"/>
  <c r="CP154" i="8"/>
  <c r="CT152" i="8"/>
  <c r="CR151" i="8"/>
  <c r="CR149" i="8"/>
  <c r="CP148" i="8"/>
  <c r="CT146" i="8"/>
  <c r="CR145" i="8"/>
  <c r="CP144" i="8"/>
  <c r="CT142" i="8"/>
  <c r="CR141" i="8"/>
  <c r="CP140" i="8"/>
  <c r="CT138" i="8"/>
  <c r="CR137" i="8"/>
  <c r="CP136" i="8"/>
  <c r="CT134" i="8"/>
  <c r="CR133" i="8"/>
  <c r="CP166" i="8"/>
  <c r="CP165" i="8"/>
  <c r="CP164" i="8"/>
  <c r="CP163" i="8"/>
  <c r="CP162" i="8"/>
  <c r="CP161" i="8"/>
  <c r="CP160" i="8"/>
  <c r="CP159" i="8"/>
  <c r="CR158" i="8"/>
  <c r="CT157" i="8"/>
  <c r="CP157" i="8"/>
  <c r="CR156" i="8"/>
  <c r="CT155" i="8"/>
  <c r="CP155" i="8"/>
  <c r="CR154" i="8"/>
  <c r="CT153" i="8"/>
  <c r="CP153" i="8"/>
  <c r="CR152" i="8"/>
  <c r="CT151" i="8"/>
  <c r="CP151" i="8"/>
  <c r="CR150" i="8"/>
  <c r="CT149" i="8"/>
  <c r="CP149" i="8"/>
  <c r="CR148" i="8"/>
  <c r="CT147" i="8"/>
  <c r="CP147" i="8"/>
  <c r="CR146" i="8"/>
  <c r="CT145" i="8"/>
  <c r="CP145" i="8"/>
  <c r="CR144" i="8"/>
  <c r="CT143" i="8"/>
  <c r="CP143" i="8"/>
  <c r="CR142" i="8"/>
  <c r="CT141" i="8"/>
  <c r="CP141" i="8"/>
  <c r="CR140" i="8"/>
  <c r="CT139" i="8"/>
  <c r="CP139" i="8"/>
  <c r="CR138" i="8"/>
  <c r="CT137" i="8"/>
  <c r="CP137" i="8"/>
  <c r="CR136" i="8"/>
  <c r="CT135" i="8"/>
  <c r="CP135" i="8"/>
  <c r="CR134" i="8"/>
  <c r="CT133" i="8"/>
  <c r="CP133" i="8"/>
  <c r="CS159" i="8"/>
  <c r="CO165" i="8"/>
  <c r="CO164" i="8"/>
  <c r="CO163" i="8"/>
  <c r="CO162" i="8"/>
  <c r="CO161" i="8"/>
  <c r="CO160" i="8"/>
  <c r="CO159" i="8"/>
  <c r="CQ158" i="8"/>
  <c r="CS157" i="8"/>
  <c r="CO157" i="8"/>
  <c r="CQ156" i="8"/>
  <c r="CS155" i="8"/>
  <c r="CO155" i="8"/>
  <c r="CQ154" i="8"/>
  <c r="CS153" i="8"/>
  <c r="CO153" i="8"/>
  <c r="CQ152" i="8"/>
  <c r="CS151" i="8"/>
  <c r="CO151" i="8"/>
  <c r="CQ150" i="8"/>
  <c r="CS149" i="8"/>
  <c r="CO149" i="8"/>
  <c r="CQ148" i="8"/>
  <c r="CS147" i="8"/>
  <c r="CO147" i="8"/>
  <c r="CQ146" i="8"/>
  <c r="CS145" i="8"/>
  <c r="CO145" i="8"/>
  <c r="CQ144" i="8"/>
  <c r="CS143" i="8"/>
  <c r="CO143" i="8"/>
  <c r="CQ142" i="8"/>
  <c r="CS141" i="8"/>
  <c r="CO141" i="8"/>
  <c r="CQ140" i="8"/>
  <c r="CS139" i="8"/>
  <c r="CO139" i="8"/>
  <c r="CQ138" i="8"/>
  <c r="CO137" i="8"/>
  <c r="CQ136" i="8"/>
  <c r="CS135" i="8"/>
  <c r="CQ134" i="8"/>
  <c r="CR164" i="8"/>
  <c r="CR163" i="8"/>
  <c r="CR162" i="8"/>
  <c r="CR161" i="8"/>
  <c r="CR159" i="8"/>
  <c r="CT158" i="8"/>
  <c r="CR157" i="8"/>
  <c r="CP156" i="8"/>
  <c r="CT154" i="8"/>
  <c r="CR153" i="8"/>
  <c r="CP152" i="8"/>
  <c r="CT150" i="8"/>
  <c r="CP150" i="8"/>
  <c r="CT148" i="8"/>
  <c r="CR147" i="8"/>
  <c r="CP146" i="8"/>
  <c r="CT144" i="8"/>
  <c r="CR143" i="8"/>
  <c r="CP142" i="8"/>
  <c r="CT140" i="8"/>
  <c r="CR139" i="8"/>
  <c r="CP138" i="8"/>
  <c r="CT136" i="8"/>
  <c r="CR135" i="8"/>
  <c r="CP134" i="8"/>
  <c r="CO133" i="8"/>
  <c r="CD143" i="8"/>
  <c r="CD139" i="8"/>
  <c r="CE148" i="8"/>
  <c r="CE146" i="8"/>
  <c r="CE144" i="8"/>
  <c r="CE142" i="8"/>
  <c r="CE140" i="8"/>
  <c r="CE138" i="8"/>
  <c r="CE136" i="8"/>
  <c r="CF153" i="8"/>
  <c r="CF149" i="8"/>
  <c r="CJ175" i="8"/>
  <c r="CM171" i="8"/>
  <c r="CJ173" i="8"/>
  <c r="CJ172" i="8"/>
  <c r="CJ171" i="8"/>
  <c r="CM170" i="8"/>
  <c r="CI170" i="8"/>
  <c r="CL169" i="8"/>
  <c r="CH169" i="8"/>
  <c r="CK168" i="8"/>
  <c r="CN167" i="8"/>
  <c r="CJ167" i="8"/>
  <c r="CM166" i="8"/>
  <c r="CI166" i="8"/>
  <c r="CL165" i="8"/>
  <c r="CH165" i="8"/>
  <c r="CK164" i="8"/>
  <c r="CN163" i="8"/>
  <c r="CJ163" i="8"/>
  <c r="CM162" i="8"/>
  <c r="CI162" i="8"/>
  <c r="CL161" i="8"/>
  <c r="CH161" i="8"/>
  <c r="CK160" i="8"/>
  <c r="CN159" i="8"/>
  <c r="CJ159" i="8"/>
  <c r="CM158" i="8"/>
  <c r="CI158" i="8"/>
  <c r="CL157" i="8"/>
  <c r="CH157" i="8"/>
  <c r="CK156" i="8"/>
  <c r="CN155" i="8"/>
  <c r="CJ155" i="8"/>
  <c r="CM154" i="8"/>
  <c r="CI154" i="8"/>
  <c r="CL153" i="8"/>
  <c r="CH153" i="8"/>
  <c r="CK152" i="8"/>
  <c r="CN151" i="8"/>
  <c r="CJ151" i="8"/>
  <c r="CM150" i="8"/>
  <c r="CI150" i="8"/>
  <c r="CL149" i="8"/>
  <c r="CH149" i="8"/>
  <c r="CK148" i="8"/>
  <c r="CN147" i="8"/>
  <c r="CJ147" i="8"/>
  <c r="CM146" i="8"/>
  <c r="CI146" i="8"/>
  <c r="CL145" i="8"/>
  <c r="CH145" i="8"/>
  <c r="CK144" i="8"/>
  <c r="CN143" i="8"/>
  <c r="CJ143" i="8"/>
  <c r="CM142" i="8"/>
  <c r="CI142" i="8"/>
  <c r="CL141" i="8"/>
  <c r="CH141" i="8"/>
  <c r="CK140" i="8"/>
  <c r="CN139" i="8"/>
  <c r="CJ139" i="8"/>
  <c r="CM138" i="8"/>
  <c r="CI138" i="8"/>
  <c r="CL137" i="8"/>
  <c r="CH137" i="8"/>
  <c r="CK136" i="8"/>
  <c r="CN135" i="8"/>
  <c r="CJ135" i="8"/>
  <c r="CM134" i="8"/>
  <c r="CI134" i="8"/>
  <c r="CL133" i="8"/>
  <c r="CH133" i="8"/>
  <c r="CK132" i="8"/>
  <c r="CG160" i="8"/>
  <c r="CG156" i="8"/>
  <c r="CG152" i="8"/>
  <c r="CG148" i="8"/>
  <c r="CG144" i="8"/>
  <c r="CG140" i="8"/>
  <c r="CG136" i="8"/>
  <c r="CG132" i="8"/>
  <c r="CJ131" i="8"/>
  <c r="CM130" i="8"/>
  <c r="CD142" i="8"/>
  <c r="CD138" i="8"/>
  <c r="CF147" i="8"/>
  <c r="CF145" i="8"/>
  <c r="CF143" i="8"/>
  <c r="CF141" i="8"/>
  <c r="CF139" i="8"/>
  <c r="CF137" i="8"/>
  <c r="CF135" i="8"/>
  <c r="CF152" i="8"/>
  <c r="CF134" i="8"/>
  <c r="CI175" i="8"/>
  <c r="CL172" i="8"/>
  <c r="CI173" i="8"/>
  <c r="CI172" i="8"/>
  <c r="CI171" i="8"/>
  <c r="CL170" i="8"/>
  <c r="CH170" i="8"/>
  <c r="CK169" i="8"/>
  <c r="CN168" i="8"/>
  <c r="CJ168" i="8"/>
  <c r="CM167" i="8"/>
  <c r="CI167" i="8"/>
  <c r="CL166" i="8"/>
  <c r="CH166" i="8"/>
  <c r="CK165" i="8"/>
  <c r="CN164" i="8"/>
  <c r="CJ164" i="8"/>
  <c r="CM163" i="8"/>
  <c r="CI163" i="8"/>
  <c r="CL162" i="8"/>
  <c r="CH162" i="8"/>
  <c r="CK161" i="8"/>
  <c r="CN160" i="8"/>
  <c r="CJ160" i="8"/>
  <c r="CM159" i="8"/>
  <c r="CI159" i="8"/>
  <c r="CL158" i="8"/>
  <c r="CH158" i="8"/>
  <c r="CK157" i="8"/>
  <c r="CN156" i="8"/>
  <c r="CJ156" i="8"/>
  <c r="CM155" i="8"/>
  <c r="CI155" i="8"/>
  <c r="CL154" i="8"/>
  <c r="CH154" i="8"/>
  <c r="CK153" i="8"/>
  <c r="CN152" i="8"/>
  <c r="CJ152" i="8"/>
  <c r="CM151" i="8"/>
  <c r="CI151" i="8"/>
  <c r="CL150" i="8"/>
  <c r="CH150" i="8"/>
  <c r="CK149" i="8"/>
  <c r="CN148" i="8"/>
  <c r="CJ148" i="8"/>
  <c r="CM147" i="8"/>
  <c r="CI147" i="8"/>
  <c r="CL146" i="8"/>
  <c r="CH146" i="8"/>
  <c r="CK145" i="8"/>
  <c r="CN144" i="8"/>
  <c r="CJ144" i="8"/>
  <c r="CM143" i="8"/>
  <c r="CI143" i="8"/>
  <c r="CL142" i="8"/>
  <c r="CH142" i="8"/>
  <c r="CK141" i="8"/>
  <c r="CN140" i="8"/>
  <c r="CJ140" i="8"/>
  <c r="CM139" i="8"/>
  <c r="CI139" i="8"/>
  <c r="CL138" i="8"/>
  <c r="CH138" i="8"/>
  <c r="CK137" i="8"/>
  <c r="CN136" i="8"/>
  <c r="CJ136" i="8"/>
  <c r="CM135" i="8"/>
  <c r="CI135" i="8"/>
  <c r="CL134" i="8"/>
  <c r="CH134" i="8"/>
  <c r="CK133" i="8"/>
  <c r="CN132" i="8"/>
  <c r="CJ132" i="8"/>
  <c r="CG159" i="8"/>
  <c r="CG155" i="8"/>
  <c r="CG151" i="8"/>
  <c r="CG147" i="8"/>
  <c r="CG143" i="8"/>
  <c r="CG139" i="8"/>
  <c r="CG135" i="8"/>
  <c r="CM131" i="8"/>
  <c r="CI131" i="8"/>
  <c r="CL130" i="8"/>
  <c r="CH130" i="8"/>
  <c r="CK129" i="8"/>
  <c r="CD141" i="8"/>
  <c r="CD137" i="8"/>
  <c r="CE147" i="8"/>
  <c r="CE145" i="8"/>
  <c r="CE143" i="8"/>
  <c r="CE141" i="8"/>
  <c r="CE139" i="8"/>
  <c r="CE137" i="8"/>
  <c r="CE135" i="8"/>
  <c r="CF151" i="8"/>
  <c r="CF133" i="8"/>
  <c r="CJ174" i="8"/>
  <c r="CL171" i="8"/>
  <c r="CH173" i="8"/>
  <c r="CH172" i="8"/>
  <c r="CH171" i="8"/>
  <c r="CK170" i="8"/>
  <c r="CN169" i="8"/>
  <c r="CJ169" i="8"/>
  <c r="CM168" i="8"/>
  <c r="CI168" i="8"/>
  <c r="CL167" i="8"/>
  <c r="CH167" i="8"/>
  <c r="CK166" i="8"/>
  <c r="CN165" i="8"/>
  <c r="CJ165" i="8"/>
  <c r="CM164" i="8"/>
  <c r="CI164" i="8"/>
  <c r="CL163" i="8"/>
  <c r="CH163" i="8"/>
  <c r="CK162" i="8"/>
  <c r="CD140" i="8"/>
  <c r="CF142" i="8"/>
  <c r="CF154" i="8"/>
  <c r="CK173" i="8"/>
  <c r="CJ170" i="8"/>
  <c r="CH168" i="8"/>
  <c r="CM165" i="8"/>
  <c r="CK163" i="8"/>
  <c r="CM161" i="8"/>
  <c r="CL160" i="8"/>
  <c r="CK159" i="8"/>
  <c r="CJ158" i="8"/>
  <c r="CI157" i="8"/>
  <c r="CH156" i="8"/>
  <c r="CN154" i="8"/>
  <c r="CM153" i="8"/>
  <c r="CL152" i="8"/>
  <c r="CK151" i="8"/>
  <c r="CJ150" i="8"/>
  <c r="CI149" i="8"/>
  <c r="CH148" i="8"/>
  <c r="CN146" i="8"/>
  <c r="CM145" i="8"/>
  <c r="CL144" i="8"/>
  <c r="CK143" i="8"/>
  <c r="CJ142" i="8"/>
  <c r="CI141" i="8"/>
  <c r="CH140" i="8"/>
  <c r="CN138" i="8"/>
  <c r="CM137" i="8"/>
  <c r="CL136" i="8"/>
  <c r="CK135" i="8"/>
  <c r="CJ134" i="8"/>
  <c r="CI133" i="8"/>
  <c r="CH132" i="8"/>
  <c r="CG153" i="8"/>
  <c r="CG145" i="8"/>
  <c r="CG137" i="8"/>
  <c r="CK131" i="8"/>
  <c r="CJ130" i="8"/>
  <c r="CL129" i="8"/>
  <c r="CF148" i="8"/>
  <c r="CF140" i="8"/>
  <c r="CF150" i="8"/>
  <c r="CK172" i="8"/>
  <c r="CM169" i="8"/>
  <c r="CI165" i="8"/>
  <c r="CN162" i="8"/>
  <c r="CJ161" i="8"/>
  <c r="CI160" i="8"/>
  <c r="CH159" i="8"/>
  <c r="CN157" i="8"/>
  <c r="CM156" i="8"/>
  <c r="CL155" i="8"/>
  <c r="CK154" i="8"/>
  <c r="CJ153" i="8"/>
  <c r="CI152" i="8"/>
  <c r="CH151" i="8"/>
  <c r="CM148" i="8"/>
  <c r="CL147" i="8"/>
  <c r="CK146" i="8"/>
  <c r="CJ145" i="8"/>
  <c r="CI144" i="8"/>
  <c r="CH143" i="8"/>
  <c r="CM140" i="8"/>
  <c r="CL139" i="8"/>
  <c r="CJ137" i="8"/>
  <c r="CI136" i="8"/>
  <c r="CN133" i="8"/>
  <c r="CM132" i="8"/>
  <c r="CG150" i="8"/>
  <c r="CG142" i="8"/>
  <c r="CG134" i="8"/>
  <c r="CI130" i="8"/>
  <c r="CJ129" i="8"/>
  <c r="CF146" i="8"/>
  <c r="CK171" i="8"/>
  <c r="CN166" i="8"/>
  <c r="CJ162" i="8"/>
  <c r="CH160" i="8"/>
  <c r="CM157" i="8"/>
  <c r="CK155" i="8"/>
  <c r="CI153" i="8"/>
  <c r="CN150" i="8"/>
  <c r="CL148" i="8"/>
  <c r="CJ146" i="8"/>
  <c r="CH144" i="8"/>
  <c r="CM141" i="8"/>
  <c r="CK139" i="8"/>
  <c r="CI137" i="8"/>
  <c r="CN134" i="8"/>
  <c r="CL132" i="8"/>
  <c r="CG149" i="8"/>
  <c r="CG133" i="8"/>
  <c r="CG130" i="8"/>
  <c r="CF144" i="8"/>
  <c r="CL168" i="8"/>
  <c r="CH164" i="8"/>
  <c r="CM160" i="8"/>
  <c r="CK158" i="8"/>
  <c r="CI156" i="8"/>
  <c r="CM152" i="8"/>
  <c r="CK150" i="8"/>
  <c r="CI148" i="8"/>
  <c r="CN145" i="8"/>
  <c r="CL143" i="8"/>
  <c r="CJ141" i="8"/>
  <c r="CH139" i="8"/>
  <c r="CM136" i="8"/>
  <c r="CK134" i="8"/>
  <c r="CI132" i="8"/>
  <c r="CG146" i="8"/>
  <c r="CL131" i="8"/>
  <c r="CM129" i="8"/>
  <c r="CK167" i="8"/>
  <c r="CN149" i="8"/>
  <c r="CN141" i="8"/>
  <c r="CK138" i="8"/>
  <c r="CH135" i="8"/>
  <c r="CG158" i="8"/>
  <c r="CH131" i="8"/>
  <c r="CF138" i="8"/>
  <c r="CH174" i="8"/>
  <c r="CI169" i="8"/>
  <c r="CL164" i="8"/>
  <c r="CI161" i="8"/>
  <c r="CN158" i="8"/>
  <c r="CL156" i="8"/>
  <c r="CJ154" i="8"/>
  <c r="CH152" i="8"/>
  <c r="CM149" i="8"/>
  <c r="CK147" i="8"/>
  <c r="CI145" i="8"/>
  <c r="CN142" i="8"/>
  <c r="CL140" i="8"/>
  <c r="CJ138" i="8"/>
  <c r="CH136" i="8"/>
  <c r="CM133" i="8"/>
  <c r="CG157" i="8"/>
  <c r="CG141" i="8"/>
  <c r="CG131" i="8"/>
  <c r="CI129" i="8"/>
  <c r="CF136" i="8"/>
  <c r="CI174" i="8"/>
  <c r="CN170" i="8"/>
  <c r="CJ166" i="8"/>
  <c r="CN161" i="8"/>
  <c r="CL159" i="8"/>
  <c r="CJ157" i="8"/>
  <c r="CH155" i="8"/>
  <c r="CN153" i="8"/>
  <c r="CL151" i="8"/>
  <c r="CJ149" i="8"/>
  <c r="CH147" i="8"/>
  <c r="CM144" i="8"/>
  <c r="CK142" i="8"/>
  <c r="CI140" i="8"/>
  <c r="CN137" i="8"/>
  <c r="CL135" i="8"/>
  <c r="CJ133" i="8"/>
  <c r="CG154" i="8"/>
  <c r="CG138" i="8"/>
  <c r="CK130" i="8"/>
  <c r="CH129" i="8"/>
  <c r="CG129" i="8"/>
  <c r="CY192" i="8"/>
  <c r="CZ193" i="8"/>
  <c r="DC187" i="8"/>
  <c r="DD187" i="8"/>
  <c r="DD183" i="8"/>
  <c r="DE185" i="8"/>
  <c r="DE181" i="8"/>
  <c r="DF185" i="8"/>
  <c r="DF181" i="8"/>
  <c r="DF189" i="8"/>
  <c r="DB189" i="8"/>
  <c r="DD188" i="8"/>
  <c r="DF192" i="8"/>
  <c r="DB192" i="8"/>
  <c r="DE191" i="8"/>
  <c r="DA191" i="8"/>
  <c r="DD190" i="8"/>
  <c r="CZ190" i="8"/>
  <c r="DN199" i="8"/>
  <c r="DN198" i="8"/>
  <c r="DN197" i="8"/>
  <c r="DP196" i="8"/>
  <c r="DR195" i="8"/>
  <c r="DN195" i="8"/>
  <c r="DR194" i="8"/>
  <c r="DN194" i="8"/>
  <c r="DW185" i="8"/>
  <c r="DV186" i="8"/>
  <c r="DV182" i="8"/>
  <c r="DU187" i="8"/>
  <c r="DU183" i="8"/>
  <c r="DU179" i="8"/>
  <c r="DT189" i="8"/>
  <c r="DT185" i="8"/>
  <c r="DT181" i="8"/>
  <c r="DS193" i="8"/>
  <c r="DO193" i="8"/>
  <c r="DK193" i="8"/>
  <c r="DG193" i="8"/>
  <c r="DP192" i="8"/>
  <c r="DL192" i="8"/>
  <c r="DH192" i="8"/>
  <c r="DQ191" i="8"/>
  <c r="DM191" i="8"/>
  <c r="DI191" i="8"/>
  <c r="DR190" i="8"/>
  <c r="DN190" i="8"/>
  <c r="DJ190" i="8"/>
  <c r="DS189" i="8"/>
  <c r="DO189" i="8"/>
  <c r="DK189" i="8"/>
  <c r="DG189" i="8"/>
  <c r="DP188" i="8"/>
  <c r="DL188" i="8"/>
  <c r="DH188" i="8"/>
  <c r="DQ187" i="8"/>
  <c r="DM187" i="8"/>
  <c r="DI187" i="8"/>
  <c r="DR186" i="8"/>
  <c r="DN186" i="8"/>
  <c r="DJ186" i="8"/>
  <c r="DS185" i="8"/>
  <c r="DO185" i="8"/>
  <c r="DK185" i="8"/>
  <c r="DG185" i="8"/>
  <c r="DP184" i="8"/>
  <c r="DL184" i="8"/>
  <c r="DH184" i="8"/>
  <c r="DQ183" i="8"/>
  <c r="DM183" i="8"/>
  <c r="DI183" i="8"/>
  <c r="DR182" i="8"/>
  <c r="DN182" i="8"/>
  <c r="DJ182" i="8"/>
  <c r="DS181" i="8"/>
  <c r="DO181" i="8"/>
  <c r="DK181" i="8"/>
  <c r="DG181" i="8"/>
  <c r="DP180" i="8"/>
  <c r="DL180" i="8"/>
  <c r="DH180" i="8"/>
  <c r="DQ179" i="8"/>
  <c r="DM179" i="8"/>
  <c r="DI179" i="8"/>
  <c r="DR178" i="8"/>
  <c r="DN178" i="8"/>
  <c r="DJ178" i="8"/>
  <c r="DS177" i="8"/>
  <c r="DO177" i="8"/>
  <c r="DK177" i="8"/>
  <c r="DG177" i="8"/>
  <c r="DL194" i="8"/>
  <c r="DT187" i="8"/>
  <c r="DT179" i="8"/>
  <c r="DM193" i="8"/>
  <c r="DR192" i="8"/>
  <c r="DJ192" i="8"/>
  <c r="DK191" i="8"/>
  <c r="DC193" i="8"/>
  <c r="CY193" i="8"/>
  <c r="DC186" i="8"/>
  <c r="DD186" i="8"/>
  <c r="DD182" i="8"/>
  <c r="DE184" i="8"/>
  <c r="DE180" i="8"/>
  <c r="DF184" i="8"/>
  <c r="DF180" i="8"/>
  <c r="DE189" i="8"/>
  <c r="DA189" i="8"/>
  <c r="DC188" i="8"/>
  <c r="DE192" i="8"/>
  <c r="DA192" i="8"/>
  <c r="DD191" i="8"/>
  <c r="CZ191" i="8"/>
  <c r="DC190" i="8"/>
  <c r="DO200" i="8"/>
  <c r="DQ198" i="8"/>
  <c r="DQ197" i="8"/>
  <c r="DM197" i="8"/>
  <c r="DO196" i="8"/>
  <c r="DQ195" i="8"/>
  <c r="DM195" i="8"/>
  <c r="DQ194" i="8"/>
  <c r="DM194" i="8"/>
  <c r="DW184" i="8"/>
  <c r="DV185" i="8"/>
  <c r="DU190" i="8"/>
  <c r="DU186" i="8"/>
  <c r="DU182" i="8"/>
  <c r="DT192" i="8"/>
  <c r="DT188" i="8"/>
  <c r="DT184" i="8"/>
  <c r="DT180" i="8"/>
  <c r="DR193" i="8"/>
  <c r="DN193" i="8"/>
  <c r="DJ193" i="8"/>
  <c r="DS192" i="8"/>
  <c r="DO192" i="8"/>
  <c r="DK192" i="8"/>
  <c r="DG192" i="8"/>
  <c r="DP191" i="8"/>
  <c r="DL191" i="8"/>
  <c r="DH191" i="8"/>
  <c r="DQ190" i="8"/>
  <c r="DM190" i="8"/>
  <c r="DI190" i="8"/>
  <c r="DR189" i="8"/>
  <c r="DN189" i="8"/>
  <c r="DJ189" i="8"/>
  <c r="DS188" i="8"/>
  <c r="DO188" i="8"/>
  <c r="DK188" i="8"/>
  <c r="DG188" i="8"/>
  <c r="DP187" i="8"/>
  <c r="DL187" i="8"/>
  <c r="DH187" i="8"/>
  <c r="DQ186" i="8"/>
  <c r="DM186" i="8"/>
  <c r="DI186" i="8"/>
  <c r="DR185" i="8"/>
  <c r="DN185" i="8"/>
  <c r="DJ185" i="8"/>
  <c r="DS184" i="8"/>
  <c r="DO184" i="8"/>
  <c r="DK184" i="8"/>
  <c r="DG184" i="8"/>
  <c r="DP183" i="8"/>
  <c r="DL183" i="8"/>
  <c r="DH183" i="8"/>
  <c r="DQ182" i="8"/>
  <c r="DM182" i="8"/>
  <c r="DI182" i="8"/>
  <c r="DR181" i="8"/>
  <c r="DN181" i="8"/>
  <c r="DJ181" i="8"/>
  <c r="DS180" i="8"/>
  <c r="DO180" i="8"/>
  <c r="DK180" i="8"/>
  <c r="DG180" i="8"/>
  <c r="DP179" i="8"/>
  <c r="DL179" i="8"/>
  <c r="DH179" i="8"/>
  <c r="DQ178" i="8"/>
  <c r="DM178" i="8"/>
  <c r="DI178" i="8"/>
  <c r="DR177" i="8"/>
  <c r="DN177" i="8"/>
  <c r="DJ177" i="8"/>
  <c r="DB193" i="8"/>
  <c r="DB187" i="8"/>
  <c r="DC185" i="8"/>
  <c r="DD185" i="8"/>
  <c r="DE187" i="8"/>
  <c r="DE183" i="8"/>
  <c r="DF187" i="8"/>
  <c r="DF183" i="8"/>
  <c r="DF179" i="8"/>
  <c r="DD189" i="8"/>
  <c r="DF188" i="8"/>
  <c r="DB188" i="8"/>
  <c r="DD192" i="8"/>
  <c r="CZ192" i="8"/>
  <c r="DC191" i="8"/>
  <c r="DF190" i="8"/>
  <c r="DB190" i="8"/>
  <c r="DP199" i="8"/>
  <c r="DP198" i="8"/>
  <c r="DP197" i="8"/>
  <c r="DR196" i="8"/>
  <c r="DN196" i="8"/>
  <c r="DP195" i="8"/>
  <c r="DS194" i="8"/>
  <c r="DP194" i="8"/>
  <c r="DV188" i="8"/>
  <c r="DV184" i="8"/>
  <c r="DU189" i="8"/>
  <c r="DU185" i="8"/>
  <c r="DU181" i="8"/>
  <c r="DT191" i="8"/>
  <c r="DT183" i="8"/>
  <c r="DQ193" i="8"/>
  <c r="DI193" i="8"/>
  <c r="DN192" i="8"/>
  <c r="DS191" i="8"/>
  <c r="DO191" i="8"/>
  <c r="DA193" i="8"/>
  <c r="DE186" i="8"/>
  <c r="DF178" i="8"/>
  <c r="DC192" i="8"/>
  <c r="DA190" i="8"/>
  <c r="DQ196" i="8"/>
  <c r="DO194" i="8"/>
  <c r="DU188" i="8"/>
  <c r="DT186" i="8"/>
  <c r="DL193" i="8"/>
  <c r="DI192" i="8"/>
  <c r="DG191" i="8"/>
  <c r="DL190" i="8"/>
  <c r="DQ189" i="8"/>
  <c r="DI189" i="8"/>
  <c r="DN188" i="8"/>
  <c r="DS187" i="8"/>
  <c r="DK187" i="8"/>
  <c r="DP186" i="8"/>
  <c r="DH186" i="8"/>
  <c r="DM185" i="8"/>
  <c r="DR184" i="8"/>
  <c r="DJ184" i="8"/>
  <c r="DO183" i="8"/>
  <c r="DG183" i="8"/>
  <c r="DL182" i="8"/>
  <c r="DQ181" i="8"/>
  <c r="DI181" i="8"/>
  <c r="DN180" i="8"/>
  <c r="DS179" i="8"/>
  <c r="DK179" i="8"/>
  <c r="DP178" i="8"/>
  <c r="DH178" i="8"/>
  <c r="DM177" i="8"/>
  <c r="DF186" i="8"/>
  <c r="DU180" i="8"/>
  <c r="DQ192" i="8"/>
  <c r="DP190" i="8"/>
  <c r="DM189" i="8"/>
  <c r="DJ188" i="8"/>
  <c r="DG187" i="8"/>
  <c r="DQ185" i="8"/>
  <c r="DN184" i="8"/>
  <c r="DK183" i="8"/>
  <c r="DH182" i="8"/>
  <c r="DR180" i="8"/>
  <c r="DG179" i="8"/>
  <c r="DQ177" i="8"/>
  <c r="DD184" i="8"/>
  <c r="DE190" i="8"/>
  <c r="DL195" i="8"/>
  <c r="DT190" i="8"/>
  <c r="DM192" i="8"/>
  <c r="DO190" i="8"/>
  <c r="DL189" i="8"/>
  <c r="DI188" i="8"/>
  <c r="DS186" i="8"/>
  <c r="DP185" i="8"/>
  <c r="DM184" i="8"/>
  <c r="DJ183" i="8"/>
  <c r="DG182" i="8"/>
  <c r="DQ180" i="8"/>
  <c r="DN179" i="8"/>
  <c r="DK178" i="8"/>
  <c r="DP177" i="8"/>
  <c r="DB186" i="8"/>
  <c r="DE182" i="8"/>
  <c r="DC189" i="8"/>
  <c r="DF191" i="8"/>
  <c r="DO199" i="8"/>
  <c r="DM196" i="8"/>
  <c r="DW186" i="8"/>
  <c r="DU184" i="8"/>
  <c r="DT182" i="8"/>
  <c r="DH193" i="8"/>
  <c r="DR191" i="8"/>
  <c r="DS190" i="8"/>
  <c r="DK190" i="8"/>
  <c r="DP189" i="8"/>
  <c r="DH189" i="8"/>
  <c r="DM188" i="8"/>
  <c r="DR187" i="8"/>
  <c r="DJ187" i="8"/>
  <c r="DO186" i="8"/>
  <c r="DG186" i="8"/>
  <c r="DL185" i="8"/>
  <c r="DQ184" i="8"/>
  <c r="DI184" i="8"/>
  <c r="DN183" i="8"/>
  <c r="DS182" i="8"/>
  <c r="DK182" i="8"/>
  <c r="DP181" i="8"/>
  <c r="DH181" i="8"/>
  <c r="DM180" i="8"/>
  <c r="DR179" i="8"/>
  <c r="DJ179" i="8"/>
  <c r="DO178" i="8"/>
  <c r="DG178" i="8"/>
  <c r="DL177" i="8"/>
  <c r="DC184" i="8"/>
  <c r="DE188" i="8"/>
  <c r="DB191" i="8"/>
  <c r="DO198" i="8"/>
  <c r="DO195" i="8"/>
  <c r="DV187" i="8"/>
  <c r="DT178" i="8"/>
  <c r="DN191" i="8"/>
  <c r="DH190" i="8"/>
  <c r="DR188" i="8"/>
  <c r="DO187" i="8"/>
  <c r="DL186" i="8"/>
  <c r="DI185" i="8"/>
  <c r="DS183" i="8"/>
  <c r="DP182" i="8"/>
  <c r="DM181" i="8"/>
  <c r="DJ180" i="8"/>
  <c r="DO179" i="8"/>
  <c r="DL178" i="8"/>
  <c r="DI177" i="8"/>
  <c r="DF182" i="8"/>
  <c r="DA188" i="8"/>
  <c r="DO197" i="8"/>
  <c r="DV183" i="8"/>
  <c r="DP193" i="8"/>
  <c r="DJ191" i="8"/>
  <c r="DG190" i="8"/>
  <c r="DQ188" i="8"/>
  <c r="DN187" i="8"/>
  <c r="DK186" i="8"/>
  <c r="DH185" i="8"/>
  <c r="DR183" i="8"/>
  <c r="DO182" i="8"/>
  <c r="DL181" i="8"/>
  <c r="DI180" i="8"/>
  <c r="DS178" i="8"/>
  <c r="DH177" i="8"/>
  <c r="DT177" i="8"/>
  <c r="DE178" i="8"/>
  <c r="DA178" i="8"/>
  <c r="CW178" i="8"/>
  <c r="CS178" i="8"/>
  <c r="CO178" i="8"/>
  <c r="DE177" i="8"/>
  <c r="DA177" i="8"/>
  <c r="CW177" i="8"/>
  <c r="CS177" i="8"/>
  <c r="CO177" i="8"/>
  <c r="DA186" i="8"/>
  <c r="DB183" i="8"/>
  <c r="DA182" i="8"/>
  <c r="DD180" i="8"/>
  <c r="DD179" i="8"/>
  <c r="CZ179" i="8"/>
  <c r="CV179" i="8"/>
  <c r="CR179" i="8"/>
  <c r="CN179" i="8"/>
  <c r="CJ179" i="8"/>
  <c r="CJ178" i="8"/>
  <c r="CY190" i="8"/>
  <c r="CX191" i="8"/>
  <c r="CZ187" i="8"/>
  <c r="CV187" i="8"/>
  <c r="CR187" i="8"/>
  <c r="CN187" i="8"/>
  <c r="CJ187" i="8"/>
  <c r="CZ186" i="8"/>
  <c r="CV186" i="8"/>
  <c r="CR186" i="8"/>
  <c r="CN186" i="8"/>
  <c r="CJ186" i="8"/>
  <c r="CZ185" i="8"/>
  <c r="CV185" i="8"/>
  <c r="CR185" i="8"/>
  <c r="CN185" i="8"/>
  <c r="CJ185" i="8"/>
  <c r="CZ184" i="8"/>
  <c r="CV184" i="8"/>
  <c r="CR184" i="8"/>
  <c r="CN184" i="8"/>
  <c r="CJ184" i="8"/>
  <c r="CZ183" i="8"/>
  <c r="CV183" i="8"/>
  <c r="CR183" i="8"/>
  <c r="CN183" i="8"/>
  <c r="CJ183" i="8"/>
  <c r="CZ182" i="8"/>
  <c r="CV182" i="8"/>
  <c r="CR182" i="8"/>
  <c r="CN182" i="8"/>
  <c r="CJ182" i="8"/>
  <c r="CZ181" i="8"/>
  <c r="CV181" i="8"/>
  <c r="CR181" i="8"/>
  <c r="CN181" i="8"/>
  <c r="CJ181" i="8"/>
  <c r="CZ180" i="8"/>
  <c r="CV180" i="8"/>
  <c r="CR180" i="8"/>
  <c r="CN180" i="8"/>
  <c r="CJ180" i="8"/>
  <c r="CW193" i="8"/>
  <c r="CS193" i="8"/>
  <c r="CO193" i="8"/>
  <c r="CK193" i="8"/>
  <c r="CG193" i="8"/>
  <c r="CT192" i="8"/>
  <c r="CP192" i="8"/>
  <c r="CL192" i="8"/>
  <c r="CH192" i="8"/>
  <c r="CV191" i="8"/>
  <c r="CR191" i="8"/>
  <c r="CN191" i="8"/>
  <c r="CJ191" i="8"/>
  <c r="CF191" i="8"/>
  <c r="CT190" i="8"/>
  <c r="CP190" i="8"/>
  <c r="CL190" i="8"/>
  <c r="CH190" i="8"/>
  <c r="CV189" i="8"/>
  <c r="CR189" i="8"/>
  <c r="CN189" i="8"/>
  <c r="CJ189" i="8"/>
  <c r="CF189" i="8"/>
  <c r="CT188" i="8"/>
  <c r="CP188" i="8"/>
  <c r="CL188" i="8"/>
  <c r="CH188" i="8"/>
  <c r="DD178" i="8"/>
  <c r="CZ178" i="8"/>
  <c r="CV178" i="8"/>
  <c r="CR178" i="8"/>
  <c r="CN178" i="8"/>
  <c r="DD177" i="8"/>
  <c r="CZ177" i="8"/>
  <c r="CV177" i="8"/>
  <c r="CR177" i="8"/>
  <c r="CN177" i="8"/>
  <c r="DC178" i="8"/>
  <c r="CY178" i="8"/>
  <c r="CU178" i="8"/>
  <c r="CQ178" i="8"/>
  <c r="CM178" i="8"/>
  <c r="DC177" i="8"/>
  <c r="CY177" i="8"/>
  <c r="CU177" i="8"/>
  <c r="CQ177" i="8"/>
  <c r="CM177" i="8"/>
  <c r="DB184" i="8"/>
  <c r="DC182" i="8"/>
  <c r="DB181" i="8"/>
  <c r="DB180" i="8"/>
  <c r="DB179" i="8"/>
  <c r="CX179" i="8"/>
  <c r="CT179" i="8"/>
  <c r="CP179" i="8"/>
  <c r="CL179" i="8"/>
  <c r="CH179" i="8"/>
  <c r="CH178" i="8"/>
  <c r="CY188" i="8"/>
  <c r="CX189" i="8"/>
  <c r="CX187" i="8"/>
  <c r="CT187" i="8"/>
  <c r="CP187" i="8"/>
  <c r="CL187" i="8"/>
  <c r="CH187" i="8"/>
  <c r="CX186" i="8"/>
  <c r="CT186" i="8"/>
  <c r="CP186" i="8"/>
  <c r="CL186" i="8"/>
  <c r="CH186" i="8"/>
  <c r="CX185" i="8"/>
  <c r="CT185" i="8"/>
  <c r="CP185" i="8"/>
  <c r="CL185" i="8"/>
  <c r="CH185" i="8"/>
  <c r="CX184" i="8"/>
  <c r="CT184" i="8"/>
  <c r="CP184" i="8"/>
  <c r="CL184" i="8"/>
  <c r="CH184" i="8"/>
  <c r="CX183" i="8"/>
  <c r="CT183" i="8"/>
  <c r="CP183" i="8"/>
  <c r="CL183" i="8"/>
  <c r="CH183" i="8"/>
  <c r="CX182" i="8"/>
  <c r="CT182" i="8"/>
  <c r="CP182" i="8"/>
  <c r="CL182" i="8"/>
  <c r="CH182" i="8"/>
  <c r="CX181" i="8"/>
  <c r="CT181" i="8"/>
  <c r="CP181" i="8"/>
  <c r="CL181" i="8"/>
  <c r="CH181" i="8"/>
  <c r="CX180" i="8"/>
  <c r="CT180" i="8"/>
  <c r="CP180" i="8"/>
  <c r="CL180" i="8"/>
  <c r="CH180" i="8"/>
  <c r="CU193" i="8"/>
  <c r="CQ193" i="8"/>
  <c r="CM193" i="8"/>
  <c r="CI193" i="8"/>
  <c r="CV192" i="8"/>
  <c r="CR192" i="8"/>
  <c r="CN192" i="8"/>
  <c r="CJ192" i="8"/>
  <c r="CF192" i="8"/>
  <c r="CT191" i="8"/>
  <c r="CP191" i="8"/>
  <c r="CL191" i="8"/>
  <c r="CH191" i="8"/>
  <c r="CV190" i="8"/>
  <c r="CR190" i="8"/>
  <c r="CN190" i="8"/>
  <c r="CJ190" i="8"/>
  <c r="CF190" i="8"/>
  <c r="CT189" i="8"/>
  <c r="CP189" i="8"/>
  <c r="CL189" i="8"/>
  <c r="CH189" i="8"/>
  <c r="CV188" i="8"/>
  <c r="CR188" i="8"/>
  <c r="CN188" i="8"/>
  <c r="CJ188" i="8"/>
  <c r="CF188" i="8"/>
  <c r="DB178" i="8"/>
  <c r="CX178" i="8"/>
  <c r="CT178" i="8"/>
  <c r="CP178" i="8"/>
  <c r="CL178" i="8"/>
  <c r="DB177" i="8"/>
  <c r="CX177" i="8"/>
  <c r="CT177" i="8"/>
  <c r="CP177" i="8"/>
  <c r="CL177" i="8"/>
  <c r="DA184" i="8"/>
  <c r="DB182" i="8"/>
  <c r="DA181" i="8"/>
  <c r="DA180" i="8"/>
  <c r="DA179" i="8"/>
  <c r="CW179" i="8"/>
  <c r="CS179" i="8"/>
  <c r="CO179" i="8"/>
  <c r="CK179" i="8"/>
  <c r="CK178" i="8"/>
  <c r="CZ188" i="8"/>
  <c r="CX192" i="8"/>
  <c r="CX188" i="8"/>
  <c r="CW187" i="8"/>
  <c r="CS187" i="8"/>
  <c r="CO187" i="8"/>
  <c r="CK187" i="8"/>
  <c r="CG187" i="8"/>
  <c r="CW186" i="8"/>
  <c r="CS186" i="8"/>
  <c r="CO186" i="8"/>
  <c r="CK186" i="8"/>
  <c r="CG186" i="8"/>
  <c r="CW185" i="8"/>
  <c r="CS185" i="8"/>
  <c r="CO185" i="8"/>
  <c r="CK185" i="8"/>
  <c r="DA185" i="8"/>
  <c r="DC179" i="8"/>
  <c r="CM179" i="8"/>
  <c r="CX190" i="8"/>
  <c r="CM187" i="8"/>
  <c r="CQ186" i="8"/>
  <c r="CU185" i="8"/>
  <c r="CG185" i="8"/>
  <c r="CS184" i="8"/>
  <c r="CK184" i="8"/>
  <c r="CW183" i="8"/>
  <c r="CO183" i="8"/>
  <c r="CG183" i="8"/>
  <c r="CS182" i="8"/>
  <c r="CK182" i="8"/>
  <c r="CW181" i="8"/>
  <c r="CO181" i="8"/>
  <c r="CG181" i="8"/>
  <c r="CS180" i="8"/>
  <c r="CK180" i="8"/>
  <c r="CT193" i="8"/>
  <c r="CL193" i="8"/>
  <c r="CU192" i="8"/>
  <c r="CM192" i="8"/>
  <c r="CW191" i="8"/>
  <c r="CO191" i="8"/>
  <c r="CG191" i="8"/>
  <c r="CQ190" i="8"/>
  <c r="CI190" i="8"/>
  <c r="CS189" i="8"/>
  <c r="CK189" i="8"/>
  <c r="CU188" i="8"/>
  <c r="CM188" i="8"/>
  <c r="CF187" i="8"/>
  <c r="DA183" i="8"/>
  <c r="CY179" i="8"/>
  <c r="CI179" i="8"/>
  <c r="CY187" i="8"/>
  <c r="CI187" i="8"/>
  <c r="CM186" i="8"/>
  <c r="CQ185" i="8"/>
  <c r="CY184" i="8"/>
  <c r="CQ184" i="8"/>
  <c r="CI184" i="8"/>
  <c r="CU183" i="8"/>
  <c r="CM183" i="8"/>
  <c r="CY182" i="8"/>
  <c r="CQ182" i="8"/>
  <c r="CI182" i="8"/>
  <c r="CU181" i="8"/>
  <c r="CM181" i="8"/>
  <c r="CY180" i="8"/>
  <c r="CQ180" i="8"/>
  <c r="CI180" i="8"/>
  <c r="CR193" i="8"/>
  <c r="CJ193" i="8"/>
  <c r="CS192" i="8"/>
  <c r="CK192" i="8"/>
  <c r="CU191" i="8"/>
  <c r="CM191" i="8"/>
  <c r="CW190" i="8"/>
  <c r="CO190" i="8"/>
  <c r="CG190" i="8"/>
  <c r="CQ189" i="8"/>
  <c r="CI189" i="8"/>
  <c r="CS188" i="8"/>
  <c r="CK188" i="8"/>
  <c r="DC181" i="8"/>
  <c r="CU179" i="8"/>
  <c r="CI178" i="8"/>
  <c r="CU187" i="8"/>
  <c r="CY186" i="8"/>
  <c r="CI186" i="8"/>
  <c r="CM185" i="8"/>
  <c r="CW184" i="8"/>
  <c r="CO184" i="8"/>
  <c r="CG184" i="8"/>
  <c r="CS183" i="8"/>
  <c r="CK183" i="8"/>
  <c r="CW182" i="8"/>
  <c r="CO182" i="8"/>
  <c r="CG182" i="8"/>
  <c r="CS181" i="8"/>
  <c r="CK181" i="8"/>
  <c r="CW180" i="8"/>
  <c r="CO180" i="8"/>
  <c r="CG180" i="8"/>
  <c r="CP193" i="8"/>
  <c r="CH193" i="8"/>
  <c r="CQ192" i="8"/>
  <c r="CI192" i="8"/>
  <c r="CS191" i="8"/>
  <c r="CK191" i="8"/>
  <c r="CU190" i="8"/>
  <c r="CM190" i="8"/>
  <c r="CW189" i="8"/>
  <c r="CO189" i="8"/>
  <c r="CG189" i="8"/>
  <c r="CQ188" i="8"/>
  <c r="CI188" i="8"/>
  <c r="DC180" i="8"/>
  <c r="CQ179" i="8"/>
  <c r="CY189" i="8"/>
  <c r="CQ187" i="8"/>
  <c r="CU186" i="8"/>
  <c r="CY185" i="8"/>
  <c r="CI185" i="8"/>
  <c r="CU184" i="8"/>
  <c r="CM184" i="8"/>
  <c r="CY183" i="8"/>
  <c r="CQ183" i="8"/>
  <c r="CI183" i="8"/>
  <c r="CU182" i="8"/>
  <c r="CM182" i="8"/>
  <c r="CY181" i="8"/>
  <c r="CQ181" i="8"/>
  <c r="CI181" i="8"/>
  <c r="CU180" i="8"/>
  <c r="CM180" i="8"/>
  <c r="CV193" i="8"/>
  <c r="CN193" i="8"/>
  <c r="CW192" i="8"/>
  <c r="CO192" i="8"/>
  <c r="CG192" i="8"/>
  <c r="CQ191" i="8"/>
  <c r="CI191" i="8"/>
  <c r="CS190" i="8"/>
  <c r="CK190" i="8"/>
  <c r="CO188" i="8"/>
  <c r="CU189" i="8"/>
  <c r="CG188" i="8"/>
  <c r="CM189" i="8"/>
  <c r="CW188" i="8"/>
  <c r="CF193" i="8"/>
  <c r="DH215" i="8"/>
  <c r="DG214" i="8"/>
  <c r="DI212" i="8"/>
  <c r="DJ211" i="8"/>
  <c r="DF211" i="8"/>
  <c r="DG210" i="8"/>
  <c r="DN203" i="8"/>
  <c r="DI209" i="8"/>
  <c r="DE209" i="8"/>
  <c r="DH208" i="8"/>
  <c r="DK207" i="8"/>
  <c r="DG207" i="8"/>
  <c r="DC202" i="8"/>
  <c r="DK206" i="8"/>
  <c r="DG206" i="8"/>
  <c r="DM205" i="8"/>
  <c r="DI205" i="8"/>
  <c r="DE205" i="8"/>
  <c r="DK204" i="8"/>
  <c r="DG204" i="8"/>
  <c r="DM203" i="8"/>
  <c r="DI203" i="8"/>
  <c r="DE203" i="8"/>
  <c r="DK202" i="8"/>
  <c r="DG202" i="8"/>
  <c r="DM201" i="8"/>
  <c r="DI201" i="8"/>
  <c r="DE201" i="8"/>
  <c r="DK200" i="8"/>
  <c r="DG200" i="8"/>
  <c r="DM199" i="8"/>
  <c r="DI199" i="8"/>
  <c r="DE199" i="8"/>
  <c r="DK196" i="8"/>
  <c r="DC199" i="8"/>
  <c r="DJ198" i="8"/>
  <c r="DF198" i="8"/>
  <c r="DB198" i="8"/>
  <c r="DH197" i="8"/>
  <c r="DD197" i="8"/>
  <c r="DJ196" i="8"/>
  <c r="DF196" i="8"/>
  <c r="DB196" i="8"/>
  <c r="DH195" i="8"/>
  <c r="DD195" i="8"/>
  <c r="DJ194" i="8"/>
  <c r="DF194" i="8"/>
  <c r="DB194" i="8"/>
  <c r="DG215" i="8"/>
  <c r="DH213" i="8"/>
  <c r="DH212" i="8"/>
  <c r="DI211" i="8"/>
  <c r="DJ210" i="8"/>
  <c r="DF210" i="8"/>
  <c r="DL207" i="8"/>
  <c r="DH209" i="8"/>
  <c r="DK208" i="8"/>
  <c r="DG208" i="8"/>
  <c r="DJ207" i="8"/>
  <c r="DF207" i="8"/>
  <c r="DC201" i="8"/>
  <c r="DJ206" i="8"/>
  <c r="DF206" i="8"/>
  <c r="DL205" i="8"/>
  <c r="DH205" i="8"/>
  <c r="DD205" i="8"/>
  <c r="DJ204" i="8"/>
  <c r="DF204" i="8"/>
  <c r="DL203" i="8"/>
  <c r="DH203" i="8"/>
  <c r="DD203" i="8"/>
  <c r="DJ202" i="8"/>
  <c r="DF202" i="8"/>
  <c r="DL201" i="8"/>
  <c r="DH201" i="8"/>
  <c r="DD201" i="8"/>
  <c r="DJ200" i="8"/>
  <c r="DF200" i="8"/>
  <c r="DL199" i="8"/>
  <c r="DH199" i="8"/>
  <c r="DD199" i="8"/>
  <c r="DK195" i="8"/>
  <c r="DB199" i="8"/>
  <c r="DI198" i="8"/>
  <c r="DE198" i="8"/>
  <c r="DE193" i="8"/>
  <c r="DG197" i="8"/>
  <c r="DC197" i="8"/>
  <c r="DI196" i="8"/>
  <c r="DE196" i="8"/>
  <c r="DA196" i="8"/>
  <c r="DG195" i="8"/>
  <c r="DC195" i="8"/>
  <c r="DI194" i="8"/>
  <c r="DE194" i="8"/>
  <c r="DH214" i="8"/>
  <c r="DF212" i="8"/>
  <c r="DG211" i="8"/>
  <c r="DN202" i="8"/>
  <c r="DF209" i="8"/>
  <c r="DE208" i="8"/>
  <c r="DC203" i="8"/>
  <c r="DH206" i="8"/>
  <c r="DJ205" i="8"/>
  <c r="DL204" i="8"/>
  <c r="DD204" i="8"/>
  <c r="DF203" i="8"/>
  <c r="DL202" i="8"/>
  <c r="DD202" i="8"/>
  <c r="DF201" i="8"/>
  <c r="DH200" i="8"/>
  <c r="DJ199" i="8"/>
  <c r="DB200" i="8"/>
  <c r="DG198" i="8"/>
  <c r="DI197" i="8"/>
  <c r="DA197" i="8"/>
  <c r="DG196" i="8"/>
  <c r="DI195" i="8"/>
  <c r="DA195" i="8"/>
  <c r="DC194" i="8"/>
  <c r="DI213" i="8"/>
  <c r="DG213" i="8"/>
  <c r="DG212" i="8"/>
  <c r="DH211" i="8"/>
  <c r="DI210" i="8"/>
  <c r="DN201" i="8"/>
  <c r="DK209" i="8"/>
  <c r="DG209" i="8"/>
  <c r="DJ208" i="8"/>
  <c r="DF208" i="8"/>
  <c r="DI207" i="8"/>
  <c r="DE207" i="8"/>
  <c r="DI206" i="8"/>
  <c r="DE206" i="8"/>
  <c r="DK205" i="8"/>
  <c r="DG205" i="8"/>
  <c r="DM204" i="8"/>
  <c r="DI204" i="8"/>
  <c r="DE204" i="8"/>
  <c r="DK203" i="8"/>
  <c r="DG203" i="8"/>
  <c r="DM202" i="8"/>
  <c r="DI202" i="8"/>
  <c r="DE202" i="8"/>
  <c r="DK201" i="8"/>
  <c r="DG201" i="8"/>
  <c r="DM200" i="8"/>
  <c r="DI200" i="8"/>
  <c r="DE200" i="8"/>
  <c r="DK199" i="8"/>
  <c r="DG199" i="8"/>
  <c r="DL197" i="8"/>
  <c r="DC200" i="8"/>
  <c r="DL198" i="8"/>
  <c r="DH198" i="8"/>
  <c r="DD198" i="8"/>
  <c r="DJ197" i="8"/>
  <c r="DF197" i="8"/>
  <c r="DB197" i="8"/>
  <c r="DH196" i="8"/>
  <c r="DD196" i="8"/>
  <c r="DJ195" i="8"/>
  <c r="DF195" i="8"/>
  <c r="DB195" i="8"/>
  <c r="DH194" i="8"/>
  <c r="DD194" i="8"/>
  <c r="DH210" i="8"/>
  <c r="DJ209" i="8"/>
  <c r="DI208" i="8"/>
  <c r="DH207" i="8"/>
  <c r="DL206" i="8"/>
  <c r="DD206" i="8"/>
  <c r="DF205" i="8"/>
  <c r="DH204" i="8"/>
  <c r="DJ203" i="8"/>
  <c r="DH202" i="8"/>
  <c r="DJ201" i="8"/>
  <c r="DL200" i="8"/>
  <c r="DD200" i="8"/>
  <c r="DF199" i="8"/>
  <c r="DK197" i="8"/>
  <c r="DK198" i="8"/>
  <c r="DC198" i="8"/>
  <c r="DE197" i="8"/>
  <c r="DC196" i="8"/>
  <c r="DE195" i="8"/>
  <c r="DG194" i="8"/>
  <c r="DA194" i="8"/>
  <c r="DB203" i="8"/>
  <c r="DA202" i="8"/>
  <c r="CZ204" i="8"/>
  <c r="CZ202" i="8"/>
  <c r="CZ200" i="8"/>
  <c r="CZ198" i="8"/>
  <c r="CZ196" i="8"/>
  <c r="DC207" i="8"/>
  <c r="DC206" i="8"/>
  <c r="DC205" i="8"/>
  <c r="DF218" i="8"/>
  <c r="DF214" i="8"/>
  <c r="DE217" i="8"/>
  <c r="DE213" i="8"/>
  <c r="DC221" i="8"/>
  <c r="CY221" i="8"/>
  <c r="CU221" i="8"/>
  <c r="DB220" i="8"/>
  <c r="CX220" i="8"/>
  <c r="CT220" i="8"/>
  <c r="DA219" i="8"/>
  <c r="CW219" i="8"/>
  <c r="DD218" i="8"/>
  <c r="CZ218" i="8"/>
  <c r="CV218" i="8"/>
  <c r="DC217" i="8"/>
  <c r="CY217" i="8"/>
  <c r="CU217" i="8"/>
  <c r="DB216" i="8"/>
  <c r="CX216" i="8"/>
  <c r="CT216" i="8"/>
  <c r="DA215" i="8"/>
  <c r="CW215" i="8"/>
  <c r="DD214" i="8"/>
  <c r="CZ214" i="8"/>
  <c r="CV214" i="8"/>
  <c r="DC213" i="8"/>
  <c r="CY213" i="8"/>
  <c r="CU213" i="8"/>
  <c r="DB212" i="8"/>
  <c r="CX212" i="8"/>
  <c r="CT212" i="8"/>
  <c r="DA211" i="8"/>
  <c r="CW211" i="8"/>
  <c r="DD210" i="8"/>
  <c r="CZ210" i="8"/>
  <c r="CV210" i="8"/>
  <c r="DC209" i="8"/>
  <c r="CY209" i="8"/>
  <c r="CU209" i="8"/>
  <c r="DB208" i="8"/>
  <c r="CX208" i="8"/>
  <c r="CT208" i="8"/>
  <c r="CV207" i="8"/>
  <c r="CY206" i="8"/>
  <c r="CU206" i="8"/>
  <c r="CX205" i="8"/>
  <c r="CT205" i="8"/>
  <c r="CV204" i="8"/>
  <c r="CX203" i="8"/>
  <c r="CT203" i="8"/>
  <c r="CV202" i="8"/>
  <c r="CX201" i="8"/>
  <c r="CT201" i="8"/>
  <c r="CV200" i="8"/>
  <c r="CX199" i="8"/>
  <c r="CT199" i="8"/>
  <c r="CV198" i="8"/>
  <c r="CX197" i="8"/>
  <c r="CT197" i="8"/>
  <c r="CV196" i="8"/>
  <c r="CX195" i="8"/>
  <c r="CT195" i="8"/>
  <c r="CW194" i="8"/>
  <c r="CS194" i="8"/>
  <c r="DB202" i="8"/>
  <c r="DA201" i="8"/>
  <c r="CY204" i="8"/>
  <c r="CY202" i="8"/>
  <c r="CY200" i="8"/>
  <c r="CY198" i="8"/>
  <c r="CY196" i="8"/>
  <c r="DB207" i="8"/>
  <c r="DB206" i="8"/>
  <c r="DB205" i="8"/>
  <c r="DF217" i="8"/>
  <c r="DE220" i="8"/>
  <c r="DE216" i="8"/>
  <c r="DE212" i="8"/>
  <c r="DB221" i="8"/>
  <c r="CX221" i="8"/>
  <c r="CT221" i="8"/>
  <c r="DA220" i="8"/>
  <c r="CW220" i="8"/>
  <c r="DD219" i="8"/>
  <c r="CZ219" i="8"/>
  <c r="CV219" i="8"/>
  <c r="DC218" i="8"/>
  <c r="CY218" i="8"/>
  <c r="CU218" i="8"/>
  <c r="DB217" i="8"/>
  <c r="CX217" i="8"/>
  <c r="CT217" i="8"/>
  <c r="DA216" i="8"/>
  <c r="CW216" i="8"/>
  <c r="DD215" i="8"/>
  <c r="CZ215" i="8"/>
  <c r="CV215" i="8"/>
  <c r="DC214" i="8"/>
  <c r="CY214" i="8"/>
  <c r="CU214" i="8"/>
  <c r="DB213" i="8"/>
  <c r="CX213" i="8"/>
  <c r="CT213" i="8"/>
  <c r="DA212" i="8"/>
  <c r="CW212" i="8"/>
  <c r="DD211" i="8"/>
  <c r="CZ211" i="8"/>
  <c r="CV211" i="8"/>
  <c r="DC210" i="8"/>
  <c r="CY210" i="8"/>
  <c r="CU210" i="8"/>
  <c r="DB209" i="8"/>
  <c r="CX209" i="8"/>
  <c r="CT209" i="8"/>
  <c r="DA208" i="8"/>
  <c r="CW208" i="8"/>
  <c r="DA204" i="8"/>
  <c r="CZ203" i="8"/>
  <c r="CZ199" i="8"/>
  <c r="CZ195" i="8"/>
  <c r="DA206" i="8"/>
  <c r="DF216" i="8"/>
  <c r="DE215" i="8"/>
  <c r="DA221" i="8"/>
  <c r="DD220" i="8"/>
  <c r="CV220" i="8"/>
  <c r="CY219" i="8"/>
  <c r="DB218" i="8"/>
  <c r="CT218" i="8"/>
  <c r="CW217" i="8"/>
  <c r="CZ216" i="8"/>
  <c r="DC215" i="8"/>
  <c r="CU215" i="8"/>
  <c r="CX214" i="8"/>
  <c r="DA213" i="8"/>
  <c r="DD212" i="8"/>
  <c r="CV212" i="8"/>
  <c r="CY211" i="8"/>
  <c r="DB210" i="8"/>
  <c r="CT210" i="8"/>
  <c r="CW209" i="8"/>
  <c r="CZ208" i="8"/>
  <c r="CY207" i="8"/>
  <c r="CT207" i="8"/>
  <c r="CV206" i="8"/>
  <c r="CW205" i="8"/>
  <c r="CX204" i="8"/>
  <c r="CS204" i="8"/>
  <c r="CS203" i="8"/>
  <c r="CT202" i="8"/>
  <c r="CU201" i="8"/>
  <c r="CU200" i="8"/>
  <c r="CV199" i="8"/>
  <c r="CW198" i="8"/>
  <c r="CW197" i="8"/>
  <c r="CX196" i="8"/>
  <c r="CS196" i="8"/>
  <c r="CS195" i="8"/>
  <c r="CU194" i="8"/>
  <c r="DA203" i="8"/>
  <c r="CY203" i="8"/>
  <c r="CY199" i="8"/>
  <c r="CY195" i="8"/>
  <c r="CZ206" i="8"/>
  <c r="DF215" i="8"/>
  <c r="DE214" i="8"/>
  <c r="CZ221" i="8"/>
  <c r="DC220" i="8"/>
  <c r="CU220" i="8"/>
  <c r="CX219" i="8"/>
  <c r="DA218" i="8"/>
  <c r="DD217" i="8"/>
  <c r="CV217" i="8"/>
  <c r="CY216" i="8"/>
  <c r="DB215" i="8"/>
  <c r="CT215" i="8"/>
  <c r="CW214" i="8"/>
  <c r="CZ213" i="8"/>
  <c r="DC212" i="8"/>
  <c r="CU212" i="8"/>
  <c r="CX211" i="8"/>
  <c r="DA210" i="8"/>
  <c r="DD209" i="8"/>
  <c r="CV209" i="8"/>
  <c r="CY208" i="8"/>
  <c r="CX207" i="8"/>
  <c r="CS207" i="8"/>
  <c r="CT206" i="8"/>
  <c r="CV205" i="8"/>
  <c r="CW204" i="8"/>
  <c r="CW203" i="8"/>
  <c r="CX202" i="8"/>
  <c r="CS202" i="8"/>
  <c r="CS201" i="8"/>
  <c r="CT200" i="8"/>
  <c r="CU199" i="8"/>
  <c r="CU198" i="8"/>
  <c r="CV197" i="8"/>
  <c r="CW196" i="8"/>
  <c r="CW195" i="8"/>
  <c r="CY194" i="8"/>
  <c r="CT194" i="8"/>
  <c r="DA200" i="8"/>
  <c r="CZ201" i="8"/>
  <c r="CZ197" i="8"/>
  <c r="DA207" i="8"/>
  <c r="DA205" i="8"/>
  <c r="DE219" i="8"/>
  <c r="DE211" i="8"/>
  <c r="CW221" i="8"/>
  <c r="CZ220" i="8"/>
  <c r="DC219" i="8"/>
  <c r="CU219" i="8"/>
  <c r="CX218" i="8"/>
  <c r="DA217" i="8"/>
  <c r="DD216" i="8"/>
  <c r="CV216" i="8"/>
  <c r="CY215" i="8"/>
  <c r="DB214" i="8"/>
  <c r="CT214" i="8"/>
  <c r="CW213" i="8"/>
  <c r="CZ212" i="8"/>
  <c r="DC211" i="8"/>
  <c r="CU211" i="8"/>
  <c r="CX210" i="8"/>
  <c r="DA209" i="8"/>
  <c r="DD208" i="8"/>
  <c r="CV208" i="8"/>
  <c r="CW207" i="8"/>
  <c r="CX206" i="8"/>
  <c r="CS206" i="8"/>
  <c r="CU205" i="8"/>
  <c r="CU204" i="8"/>
  <c r="CV203" i="8"/>
  <c r="CW202" i="8"/>
  <c r="CW201" i="8"/>
  <c r="CX200" i="8"/>
  <c r="CS200" i="8"/>
  <c r="CS199" i="8"/>
  <c r="CT198" i="8"/>
  <c r="CU197" i="8"/>
  <c r="CU196" i="8"/>
  <c r="CV195" i="8"/>
  <c r="CX194" i="8"/>
  <c r="DB204" i="8"/>
  <c r="DA199" i="8"/>
  <c r="CY201" i="8"/>
  <c r="CY197" i="8"/>
  <c r="CZ207" i="8"/>
  <c r="CZ205" i="8"/>
  <c r="DE218" i="8"/>
  <c r="DD221" i="8"/>
  <c r="CV221" i="8"/>
  <c r="CY220" i="8"/>
  <c r="DB219" i="8"/>
  <c r="CT219" i="8"/>
  <c r="CW218" i="8"/>
  <c r="CZ217" i="8"/>
  <c r="DC216" i="8"/>
  <c r="CU216" i="8"/>
  <c r="CX215" i="8"/>
  <c r="DA214" i="8"/>
  <c r="DD213" i="8"/>
  <c r="CV213" i="8"/>
  <c r="CY212" i="8"/>
  <c r="DB211" i="8"/>
  <c r="CT211" i="8"/>
  <c r="CW210" i="8"/>
  <c r="CZ209" i="8"/>
  <c r="DC208" i="8"/>
  <c r="CU208" i="8"/>
  <c r="CU207" i="8"/>
  <c r="CW206" i="8"/>
  <c r="CY205" i="8"/>
  <c r="CS205" i="8"/>
  <c r="CT204" i="8"/>
  <c r="CU203" i="8"/>
  <c r="CU202" i="8"/>
  <c r="CV201" i="8"/>
  <c r="CW200" i="8"/>
  <c r="CW199" i="8"/>
  <c r="CX198" i="8"/>
  <c r="CS198" i="8"/>
  <c r="CS197" i="8"/>
  <c r="CT196" i="8"/>
  <c r="CU195" i="8"/>
  <c r="CV194" i="8"/>
  <c r="CR194" i="8"/>
  <c r="CM229" i="8"/>
  <c r="CM227" i="8"/>
  <c r="CM225" i="8"/>
  <c r="CM223" i="8"/>
  <c r="CR208" i="8"/>
  <c r="CR204" i="8"/>
  <c r="CR200" i="8"/>
  <c r="CR196" i="8"/>
  <c r="CR220" i="8"/>
  <c r="CR218" i="8"/>
  <c r="CR216" i="8"/>
  <c r="CR214" i="8"/>
  <c r="CR212" i="8"/>
  <c r="CR210" i="8"/>
  <c r="CP221" i="8"/>
  <c r="CL221" i="8"/>
  <c r="CN220" i="8"/>
  <c r="CP219" i="8"/>
  <c r="CL219" i="8"/>
  <c r="CN218" i="8"/>
  <c r="CP217" i="8"/>
  <c r="CL217" i="8"/>
  <c r="CN216" i="8"/>
  <c r="CP215" i="8"/>
  <c r="CL215" i="8"/>
  <c r="CN214" i="8"/>
  <c r="CP213" i="8"/>
  <c r="CL213" i="8"/>
  <c r="CN212" i="8"/>
  <c r="CP211" i="8"/>
  <c r="CL211" i="8"/>
  <c r="CN210" i="8"/>
  <c r="CP209" i="8"/>
  <c r="CL209" i="8"/>
  <c r="CN208" i="8"/>
  <c r="CP207" i="8"/>
  <c r="CL207" i="8"/>
  <c r="CN206" i="8"/>
  <c r="CP205" i="8"/>
  <c r="CL205" i="8"/>
  <c r="CN204" i="8"/>
  <c r="CP203" i="8"/>
  <c r="CL203" i="8"/>
  <c r="CN202" i="8"/>
  <c r="CP201" i="8"/>
  <c r="CL201" i="8"/>
  <c r="CN200" i="8"/>
  <c r="CP199" i="8"/>
  <c r="CL199" i="8"/>
  <c r="CN198" i="8"/>
  <c r="CP197" i="8"/>
  <c r="CL197" i="8"/>
  <c r="CN196" i="8"/>
  <c r="CP195" i="8"/>
  <c r="CL195" i="8"/>
  <c r="CN194" i="8"/>
  <c r="CL229" i="8"/>
  <c r="CL227" i="8"/>
  <c r="CL225" i="8"/>
  <c r="CL223" i="8"/>
  <c r="CR207" i="8"/>
  <c r="CR203" i="8"/>
  <c r="CR199" i="8"/>
  <c r="CS221" i="8"/>
  <c r="CS219" i="8"/>
  <c r="CS217" i="8"/>
  <c r="CS215" i="8"/>
  <c r="CS213" i="8"/>
  <c r="CS211" i="8"/>
  <c r="CS209" i="8"/>
  <c r="CO221" i="8"/>
  <c r="CQ220" i="8"/>
  <c r="CM220" i="8"/>
  <c r="CO219" i="8"/>
  <c r="CQ218" i="8"/>
  <c r="CM218" i="8"/>
  <c r="CO217" i="8"/>
  <c r="CQ216" i="8"/>
  <c r="CM216" i="8"/>
  <c r="CO215" i="8"/>
  <c r="CQ214" i="8"/>
  <c r="CM214" i="8"/>
  <c r="CO213" i="8"/>
  <c r="CQ212" i="8"/>
  <c r="CM212" i="8"/>
  <c r="CO211" i="8"/>
  <c r="CQ210" i="8"/>
  <c r="CM210" i="8"/>
  <c r="CO209" i="8"/>
  <c r="CQ208" i="8"/>
  <c r="CM208" i="8"/>
  <c r="CO207" i="8"/>
  <c r="CQ206" i="8"/>
  <c r="CM206" i="8"/>
  <c r="CO205" i="8"/>
  <c r="CQ204" i="8"/>
  <c r="CM204" i="8"/>
  <c r="CO203" i="8"/>
  <c r="CQ202" i="8"/>
  <c r="CM202" i="8"/>
  <c r="CO201" i="8"/>
  <c r="CQ200" i="8"/>
  <c r="CM200" i="8"/>
  <c r="CO199" i="8"/>
  <c r="CQ198" i="8"/>
  <c r="CM198" i="8"/>
  <c r="CO197" i="8"/>
  <c r="CQ196" i="8"/>
  <c r="CM196" i="8"/>
  <c r="CO195" i="8"/>
  <c r="CQ194" i="8"/>
  <c r="CM194" i="8"/>
  <c r="CQ199" i="8"/>
  <c r="CO198" i="8"/>
  <c r="CM197" i="8"/>
  <c r="CQ195" i="8"/>
  <c r="CM195" i="8"/>
  <c r="CM228" i="8"/>
  <c r="CM226" i="8"/>
  <c r="CM224" i="8"/>
  <c r="CM222" i="8"/>
  <c r="CR206" i="8"/>
  <c r="CR202" i="8"/>
  <c r="CR198" i="8"/>
  <c r="CR221" i="8"/>
  <c r="CR219" i="8"/>
  <c r="CR217" i="8"/>
  <c r="CR215" i="8"/>
  <c r="CR213" i="8"/>
  <c r="CR211" i="8"/>
  <c r="CR209" i="8"/>
  <c r="CN221" i="8"/>
  <c r="CP220" i="8"/>
  <c r="CL220" i="8"/>
  <c r="CN219" i="8"/>
  <c r="CP218" i="8"/>
  <c r="CL218" i="8"/>
  <c r="CN217" i="8"/>
  <c r="CP216" i="8"/>
  <c r="CL216" i="8"/>
  <c r="CN215" i="8"/>
  <c r="CP214" i="8"/>
  <c r="CL214" i="8"/>
  <c r="CN213" i="8"/>
  <c r="CP212" i="8"/>
  <c r="CL212" i="8"/>
  <c r="CN211" i="8"/>
  <c r="CP210" i="8"/>
  <c r="CL210" i="8"/>
  <c r="CN209" i="8"/>
  <c r="CP208" i="8"/>
  <c r="CL208" i="8"/>
  <c r="CN207" i="8"/>
  <c r="CP206" i="8"/>
  <c r="CL206" i="8"/>
  <c r="CN205" i="8"/>
  <c r="CP204" i="8"/>
  <c r="CL204" i="8"/>
  <c r="CN203" i="8"/>
  <c r="CP202" i="8"/>
  <c r="CL202" i="8"/>
  <c r="CN201" i="8"/>
  <c r="CP200" i="8"/>
  <c r="CL200" i="8"/>
  <c r="CN199" i="8"/>
  <c r="CP198" i="8"/>
  <c r="CL198" i="8"/>
  <c r="CN197" i="8"/>
  <c r="CP196" i="8"/>
  <c r="CL196" i="8"/>
  <c r="CN195" i="8"/>
  <c r="CP194" i="8"/>
  <c r="CL228" i="8"/>
  <c r="CL226" i="8"/>
  <c r="CL224" i="8"/>
  <c r="CL222" i="8"/>
  <c r="CR205" i="8"/>
  <c r="CR201" i="8"/>
  <c r="CR197" i="8"/>
  <c r="CS220" i="8"/>
  <c r="CS218" i="8"/>
  <c r="CS216" i="8"/>
  <c r="CS214" i="8"/>
  <c r="CS212" i="8"/>
  <c r="CS210" i="8"/>
  <c r="CQ221" i="8"/>
  <c r="CM221" i="8"/>
  <c r="CO220" i="8"/>
  <c r="CQ219" i="8"/>
  <c r="CM219" i="8"/>
  <c r="CO218" i="8"/>
  <c r="CQ217" i="8"/>
  <c r="CM217" i="8"/>
  <c r="CO216" i="8"/>
  <c r="CQ215" i="8"/>
  <c r="CM215" i="8"/>
  <c r="CO214" i="8"/>
  <c r="CQ213" i="8"/>
  <c r="CM213" i="8"/>
  <c r="CO212" i="8"/>
  <c r="CQ211" i="8"/>
  <c r="CM211" i="8"/>
  <c r="CO210" i="8"/>
  <c r="CQ209" i="8"/>
  <c r="CM209" i="8"/>
  <c r="CO208" i="8"/>
  <c r="CQ207" i="8"/>
  <c r="CM207" i="8"/>
  <c r="CO206" i="8"/>
  <c r="CQ205" i="8"/>
  <c r="CM205" i="8"/>
  <c r="CO204" i="8"/>
  <c r="CQ203" i="8"/>
  <c r="CM203" i="8"/>
  <c r="CO202" i="8"/>
  <c r="CQ201" i="8"/>
  <c r="CM201" i="8"/>
  <c r="CO200" i="8"/>
  <c r="CM199" i="8"/>
  <c r="CQ197" i="8"/>
  <c r="CO196" i="8"/>
  <c r="CO194" i="8"/>
  <c r="CL194" i="8"/>
  <c r="DE275" i="8"/>
  <c r="DE273" i="8"/>
  <c r="DD272" i="8"/>
  <c r="DD271" i="8"/>
  <c r="DD270" i="8"/>
  <c r="DD269" i="8"/>
  <c r="DD268" i="8"/>
  <c r="DD267" i="8"/>
  <c r="DD266" i="8"/>
  <c r="DD265" i="8"/>
  <c r="DD264" i="8"/>
  <c r="DD263" i="8"/>
  <c r="DG266" i="8"/>
  <c r="DG262" i="8"/>
  <c r="DG258" i="8"/>
  <c r="DF270" i="8"/>
  <c r="DF266" i="8"/>
  <c r="DF262" i="8"/>
  <c r="DF258" i="8"/>
  <c r="DF254" i="8"/>
  <c r="DF250" i="8"/>
  <c r="DB262" i="8"/>
  <c r="DC261" i="8"/>
  <c r="DD260" i="8"/>
  <c r="DE259" i="8"/>
  <c r="DA259" i="8"/>
  <c r="DB258" i="8"/>
  <c r="DC257" i="8"/>
  <c r="DD256" i="8"/>
  <c r="DE255" i="8"/>
  <c r="DA255" i="8"/>
  <c r="DB254" i="8"/>
  <c r="DC253" i="8"/>
  <c r="DD252" i="8"/>
  <c r="DE251" i="8"/>
  <c r="DA251" i="8"/>
  <c r="DB250" i="8"/>
  <c r="DC249" i="8"/>
  <c r="DD248" i="8"/>
  <c r="DE247" i="8"/>
  <c r="DA247" i="8"/>
  <c r="DB246" i="8"/>
  <c r="DD245" i="8"/>
  <c r="CZ245" i="8"/>
  <c r="DC244" i="8"/>
  <c r="CY244" i="8"/>
  <c r="DB243" i="8"/>
  <c r="DE242" i="8"/>
  <c r="DA242" i="8"/>
  <c r="DD241" i="8"/>
  <c r="CZ241" i="8"/>
  <c r="DC240" i="8"/>
  <c r="CY240" i="8"/>
  <c r="DB239" i="8"/>
  <c r="DE238" i="8"/>
  <c r="DA238" i="8"/>
  <c r="CX239" i="8"/>
  <c r="DB237" i="8"/>
  <c r="CX237" i="8"/>
  <c r="DA236" i="8"/>
  <c r="DD231" i="8"/>
  <c r="CZ231" i="8"/>
  <c r="CV231" i="8"/>
  <c r="CR231" i="8"/>
  <c r="CN231" i="8"/>
  <c r="DA230" i="8"/>
  <c r="CW230" i="8"/>
  <c r="CS230" i="8"/>
  <c r="CO230" i="8"/>
  <c r="DB229" i="8"/>
  <c r="CX229" i="8"/>
  <c r="CT229" i="8"/>
  <c r="CP229" i="8"/>
  <c r="DC228" i="8"/>
  <c r="CY228" i="8"/>
  <c r="CU228" i="8"/>
  <c r="CQ228" i="8"/>
  <c r="DD227" i="8"/>
  <c r="CZ227" i="8"/>
  <c r="CV227" i="8"/>
  <c r="CR227" i="8"/>
  <c r="CN227" i="8"/>
  <c r="DA226" i="8"/>
  <c r="CW226" i="8"/>
  <c r="CS226" i="8"/>
  <c r="CO226" i="8"/>
  <c r="DB225" i="8"/>
  <c r="CX225" i="8"/>
  <c r="CT225" i="8"/>
  <c r="CP225" i="8"/>
  <c r="DC224" i="8"/>
  <c r="CY224" i="8"/>
  <c r="CU224" i="8"/>
  <c r="CQ224" i="8"/>
  <c r="DD223" i="8"/>
  <c r="CZ223" i="8"/>
  <c r="CV223" i="8"/>
  <c r="CR223" i="8"/>
  <c r="CN223" i="8"/>
  <c r="DA222" i="8"/>
  <c r="CW222" i="8"/>
  <c r="CS222" i="8"/>
  <c r="CO222" i="8"/>
  <c r="DB235" i="8"/>
  <c r="CX235" i="8"/>
  <c r="CT235" i="8"/>
  <c r="CP235" i="8"/>
  <c r="CL235" i="8"/>
  <c r="DC234" i="8"/>
  <c r="CY234" i="8"/>
  <c r="CU234" i="8"/>
  <c r="CQ234" i="8"/>
  <c r="CM234" i="8"/>
  <c r="DD233" i="8"/>
  <c r="CZ233" i="8"/>
  <c r="CV233" i="8"/>
  <c r="CR233" i="8"/>
  <c r="CN233" i="8"/>
  <c r="CJ233" i="8"/>
  <c r="DA232" i="8"/>
  <c r="CW232" i="8"/>
  <c r="CS232" i="8"/>
  <c r="CO232" i="8"/>
  <c r="CK232" i="8"/>
  <c r="CK231" i="8"/>
  <c r="CK230" i="8"/>
  <c r="DE274" i="8"/>
  <c r="DD274" i="8"/>
  <c r="DE272" i="8"/>
  <c r="DC271" i="8"/>
  <c r="DB270" i="8"/>
  <c r="DE268" i="8"/>
  <c r="DC267" i="8"/>
  <c r="DB266" i="8"/>
  <c r="DE264" i="8"/>
  <c r="DC263" i="8"/>
  <c r="DG264" i="8"/>
  <c r="DG259" i="8"/>
  <c r="DF269" i="8"/>
  <c r="DF264" i="8"/>
  <c r="DF259" i="8"/>
  <c r="DF253" i="8"/>
  <c r="DD262" i="8"/>
  <c r="DD261" i="8"/>
  <c r="DC260" i="8"/>
  <c r="DC259" i="8"/>
  <c r="DC258" i="8"/>
  <c r="DB257" i="8"/>
  <c r="DB256" i="8"/>
  <c r="DB255" i="8"/>
  <c r="DA254" i="8"/>
  <c r="DA253" i="8"/>
  <c r="DA252" i="8"/>
  <c r="DE250" i="8"/>
  <c r="DE249" i="8"/>
  <c r="DE248" i="8"/>
  <c r="DD247" i="8"/>
  <c r="DD246" i="8"/>
  <c r="DE245" i="8"/>
  <c r="CY245" i="8"/>
  <c r="DA244" i="8"/>
  <c r="DC243" i="8"/>
  <c r="DD242" i="8"/>
  <c r="CY242" i="8"/>
  <c r="DA241" i="8"/>
  <c r="DB240" i="8"/>
  <c r="DD239" i="8"/>
  <c r="CY239" i="8"/>
  <c r="CZ238" i="8"/>
  <c r="DD237" i="8"/>
  <c r="CY237" i="8"/>
  <c r="CZ236" i="8"/>
  <c r="DB231" i="8"/>
  <c r="CW231" i="8"/>
  <c r="CQ231" i="8"/>
  <c r="DC230" i="8"/>
  <c r="CX230" i="8"/>
  <c r="CR230" i="8"/>
  <c r="DD229" i="8"/>
  <c r="CY229" i="8"/>
  <c r="CS229" i="8"/>
  <c r="CN229" i="8"/>
  <c r="CZ228" i="8"/>
  <c r="CT228" i="8"/>
  <c r="CO228" i="8"/>
  <c r="DA227" i="8"/>
  <c r="CU227" i="8"/>
  <c r="CP227" i="8"/>
  <c r="DB226" i="8"/>
  <c r="CV226" i="8"/>
  <c r="CQ226" i="8"/>
  <c r="DC225" i="8"/>
  <c r="CW225" i="8"/>
  <c r="CR225" i="8"/>
  <c r="DD224" i="8"/>
  <c r="CX224" i="8"/>
  <c r="CS224" i="8"/>
  <c r="CN224" i="8"/>
  <c r="CY223" i="8"/>
  <c r="CT223" i="8"/>
  <c r="CO223" i="8"/>
  <c r="CZ222" i="8"/>
  <c r="CU222" i="8"/>
  <c r="CP222" i="8"/>
  <c r="DA235" i="8"/>
  <c r="CV235" i="8"/>
  <c r="CQ235" i="8"/>
  <c r="CK235" i="8"/>
  <c r="DA234" i="8"/>
  <c r="CV234" i="8"/>
  <c r="CP234" i="8"/>
  <c r="CK234" i="8"/>
  <c r="DA233" i="8"/>
  <c r="CU233" i="8"/>
  <c r="CP233" i="8"/>
  <c r="CK233" i="8"/>
  <c r="CZ232" i="8"/>
  <c r="CU232" i="8"/>
  <c r="CP232" i="8"/>
  <c r="CJ232" i="8"/>
  <c r="CM230" i="8"/>
  <c r="DC274" i="8"/>
  <c r="DC272" i="8"/>
  <c r="DB271" i="8"/>
  <c r="DE269" i="8"/>
  <c r="DC268" i="8"/>
  <c r="DB267" i="8"/>
  <c r="DE265" i="8"/>
  <c r="DC264" i="8"/>
  <c r="DB263" i="8"/>
  <c r="DG263" i="8"/>
  <c r="DF273" i="8"/>
  <c r="DF268" i="8"/>
  <c r="DF263" i="8"/>
  <c r="DF257" i="8"/>
  <c r="DF252" i="8"/>
  <c r="DC262" i="8"/>
  <c r="DB261" i="8"/>
  <c r="DB260" i="8"/>
  <c r="DB259" i="8"/>
  <c r="DA258" i="8"/>
  <c r="DA257" i="8"/>
  <c r="DA256" i="8"/>
  <c r="DE254" i="8"/>
  <c r="DE253" i="8"/>
  <c r="DE252" i="8"/>
  <c r="DD251" i="8"/>
  <c r="DD250" i="8"/>
  <c r="DD249" i="8"/>
  <c r="DC248" i="8"/>
  <c r="DC247" i="8"/>
  <c r="DC246" i="8"/>
  <c r="DC245" i="8"/>
  <c r="DE244" i="8"/>
  <c r="CZ244" i="8"/>
  <c r="DA243" i="8"/>
  <c r="DC242" i="8"/>
  <c r="DE241" i="8"/>
  <c r="CY241" i="8"/>
  <c r="DA240" i="8"/>
  <c r="DC239" i="8"/>
  <c r="DD238" i="8"/>
  <c r="CY238" i="8"/>
  <c r="DC237" i="8"/>
  <c r="DD236" i="8"/>
  <c r="CY236" i="8"/>
  <c r="DA231" i="8"/>
  <c r="CU231" i="8"/>
  <c r="CP231" i="8"/>
  <c r="DB230" i="8"/>
  <c r="CV230" i="8"/>
  <c r="CQ230" i="8"/>
  <c r="DC229" i="8"/>
  <c r="CW229" i="8"/>
  <c r="CR229" i="8"/>
  <c r="DD228" i="8"/>
  <c r="CX228" i="8"/>
  <c r="CS228" i="8"/>
  <c r="CN228" i="8"/>
  <c r="CY227" i="8"/>
  <c r="CT227" i="8"/>
  <c r="CO227" i="8"/>
  <c r="CZ226" i="8"/>
  <c r="CU226" i="8"/>
  <c r="CP226" i="8"/>
  <c r="DA225" i="8"/>
  <c r="CV225" i="8"/>
  <c r="CQ225" i="8"/>
  <c r="DB224" i="8"/>
  <c r="CW224" i="8"/>
  <c r="CR224" i="8"/>
  <c r="DC223" i="8"/>
  <c r="CX223" i="8"/>
  <c r="CS223" i="8"/>
  <c r="DD222" i="8"/>
  <c r="CY222" i="8"/>
  <c r="CT222" i="8"/>
  <c r="CN222" i="8"/>
  <c r="CZ235" i="8"/>
  <c r="CU235" i="8"/>
  <c r="CO235" i="8"/>
  <c r="CJ235" i="8"/>
  <c r="CZ234" i="8"/>
  <c r="CT234" i="8"/>
  <c r="CO234" i="8"/>
  <c r="CJ234" i="8"/>
  <c r="CY233" i="8"/>
  <c r="CT233" i="8"/>
  <c r="CO233" i="8"/>
  <c r="DD232" i="8"/>
  <c r="CY232" i="8"/>
  <c r="CT232" i="8"/>
  <c r="CN232" i="8"/>
  <c r="CM231" i="8"/>
  <c r="CL230" i="8"/>
  <c r="DD273" i="8"/>
  <c r="DB272" i="8"/>
  <c r="DE270" i="8"/>
  <c r="DC269" i="8"/>
  <c r="DB268" i="8"/>
  <c r="DE266" i="8"/>
  <c r="DC265" i="8"/>
  <c r="DB264" i="8"/>
  <c r="DG267" i="8"/>
  <c r="DG261" i="8"/>
  <c r="DF272" i="8"/>
  <c r="DF267" i="8"/>
  <c r="DF261" i="8"/>
  <c r="DF256" i="8"/>
  <c r="DF251" i="8"/>
  <c r="DA262" i="8"/>
  <c r="DA261" i="8"/>
  <c r="DA260" i="8"/>
  <c r="DE258" i="8"/>
  <c r="DE257" i="8"/>
  <c r="DE256" i="8"/>
  <c r="DD255" i="8"/>
  <c r="DD254" i="8"/>
  <c r="DD253" i="8"/>
  <c r="DC252" i="8"/>
  <c r="DC251" i="8"/>
  <c r="DC250" i="8"/>
  <c r="DB249" i="8"/>
  <c r="DB248" i="8"/>
  <c r="DB247" i="8"/>
  <c r="DA246" i="8"/>
  <c r="DB245" i="8"/>
  <c r="DD244" i="8"/>
  <c r="DE243" i="8"/>
  <c r="CZ243" i="8"/>
  <c r="DB242" i="8"/>
  <c r="DC241" i="8"/>
  <c r="DE240" i="8"/>
  <c r="CZ240" i="8"/>
  <c r="DA239" i="8"/>
  <c r="DC238" i="8"/>
  <c r="CX240" i="8"/>
  <c r="DA237" i="8"/>
  <c r="DC236" i="8"/>
  <c r="CX236" i="8"/>
  <c r="CY231" i="8"/>
  <c r="CT231" i="8"/>
  <c r="CO231" i="8"/>
  <c r="CZ230" i="8"/>
  <c r="CU230" i="8"/>
  <c r="CP230" i="8"/>
  <c r="DA229" i="8"/>
  <c r="CV229" i="8"/>
  <c r="CQ229" i="8"/>
  <c r="DB228" i="8"/>
  <c r="CW228" i="8"/>
  <c r="CR228" i="8"/>
  <c r="DC227" i="8"/>
  <c r="CX227" i="8"/>
  <c r="CS227" i="8"/>
  <c r="DD226" i="8"/>
  <c r="CY226" i="8"/>
  <c r="CT226" i="8"/>
  <c r="CN226" i="8"/>
  <c r="CZ225" i="8"/>
  <c r="CU225" i="8"/>
  <c r="CO225" i="8"/>
  <c r="DC273" i="8"/>
  <c r="DE267" i="8"/>
  <c r="DG265" i="8"/>
  <c r="DF260" i="8"/>
  <c r="DE260" i="8"/>
  <c r="DC256" i="8"/>
  <c r="DB252" i="8"/>
  <c r="DA248" i="8"/>
  <c r="DB244" i="8"/>
  <c r="DB241" i="8"/>
  <c r="DB238" i="8"/>
  <c r="DC231" i="8"/>
  <c r="CY230" i="8"/>
  <c r="CU229" i="8"/>
  <c r="CP228" i="8"/>
  <c r="DC226" i="8"/>
  <c r="CY225" i="8"/>
  <c r="CZ224" i="8"/>
  <c r="CO224" i="8"/>
  <c r="CU223" i="8"/>
  <c r="DB222" i="8"/>
  <c r="CQ222" i="8"/>
  <c r="CW235" i="8"/>
  <c r="CM235" i="8"/>
  <c r="CW234" i="8"/>
  <c r="CL234" i="8"/>
  <c r="CW233" i="8"/>
  <c r="CL233" i="8"/>
  <c r="CV232" i="8"/>
  <c r="CL232" i="8"/>
  <c r="DE271" i="8"/>
  <c r="DC266" i="8"/>
  <c r="DG260" i="8"/>
  <c r="DF255" i="8"/>
  <c r="DD259" i="8"/>
  <c r="DC255" i="8"/>
  <c r="DB251" i="8"/>
  <c r="DE246" i="8"/>
  <c r="DD243" i="8"/>
  <c r="DD240" i="8"/>
  <c r="CX238" i="8"/>
  <c r="CX231" i="8"/>
  <c r="CT230" i="8"/>
  <c r="CO229" i="8"/>
  <c r="DB227" i="8"/>
  <c r="CX226" i="8"/>
  <c r="CS225" i="8"/>
  <c r="CV224" i="8"/>
  <c r="DB223" i="8"/>
  <c r="CQ223" i="8"/>
  <c r="CX222" i="8"/>
  <c r="DD235" i="8"/>
  <c r="CS235" i="8"/>
  <c r="DD234" i="8"/>
  <c r="CS234" i="8"/>
  <c r="DC233" i="8"/>
  <c r="CS233" i="8"/>
  <c r="DC232" i="8"/>
  <c r="CR232" i="8"/>
  <c r="CL231" i="8"/>
  <c r="DC270" i="8"/>
  <c r="DB265" i="8"/>
  <c r="DF271" i="8"/>
  <c r="DE262" i="8"/>
  <c r="DD258" i="8"/>
  <c r="DC254" i="8"/>
  <c r="DA250" i="8"/>
  <c r="CZ246" i="8"/>
  <c r="CY243" i="8"/>
  <c r="DE239" i="8"/>
  <c r="CZ237" i="8"/>
  <c r="CS231" i="8"/>
  <c r="CN230" i="8"/>
  <c r="DA228" i="8"/>
  <c r="CW227" i="8"/>
  <c r="CR226" i="8"/>
  <c r="CN225" i="8"/>
  <c r="CT224" i="8"/>
  <c r="DA223" i="8"/>
  <c r="CP223" i="8"/>
  <c r="CV222" i="8"/>
  <c r="DC235" i="8"/>
  <c r="CR235" i="8"/>
  <c r="DB234" i="8"/>
  <c r="CR234" i="8"/>
  <c r="DB233" i="8"/>
  <c r="CQ233" i="8"/>
  <c r="DB232" i="8"/>
  <c r="CQ232" i="8"/>
  <c r="CJ231" i="8"/>
  <c r="DE276" i="8"/>
  <c r="DB269" i="8"/>
  <c r="DE263" i="8"/>
  <c r="DF265" i="8"/>
  <c r="DE261" i="8"/>
  <c r="DD257" i="8"/>
  <c r="DB253" i="8"/>
  <c r="DA249" i="8"/>
  <c r="DA245" i="8"/>
  <c r="CZ242" i="8"/>
  <c r="CZ239" i="8"/>
  <c r="DB236" i="8"/>
  <c r="DD230" i="8"/>
  <c r="CZ229" i="8"/>
  <c r="CV228" i="8"/>
  <c r="CQ227" i="8"/>
  <c r="DD225" i="8"/>
  <c r="DA224" i="8"/>
  <c r="CP224" i="8"/>
  <c r="CW223" i="8"/>
  <c r="DC222" i="8"/>
  <c r="CR222" i="8"/>
  <c r="CY235" i="8"/>
  <c r="CN235" i="8"/>
  <c r="CX234" i="8"/>
  <c r="CN234" i="8"/>
  <c r="CX233" i="8"/>
  <c r="CM233" i="8"/>
  <c r="CX232" i="8"/>
  <c r="CM232" i="8"/>
  <c r="CJ230" i="8"/>
  <c r="CB220" i="8"/>
  <c r="CC220" i="8"/>
  <c r="CC216" i="8"/>
  <c r="CC212" i="8"/>
  <c r="CD217" i="8"/>
  <c r="CD213" i="8"/>
  <c r="CD209" i="8"/>
  <c r="CE218" i="8"/>
  <c r="CE214" i="8"/>
  <c r="CE210" i="8"/>
  <c r="CE206" i="8"/>
  <c r="CE202" i="8"/>
  <c r="CE198" i="8"/>
  <c r="CJ229" i="8"/>
  <c r="CJ227" i="8"/>
  <c r="CJ225" i="8"/>
  <c r="CJ223" i="8"/>
  <c r="CJ221" i="8"/>
  <c r="CH220" i="8"/>
  <c r="CJ219" i="8"/>
  <c r="CF219" i="8"/>
  <c r="CH218" i="8"/>
  <c r="CJ217" i="8"/>
  <c r="CF217" i="8"/>
  <c r="CH216" i="8"/>
  <c r="CJ215" i="8"/>
  <c r="CF215" i="8"/>
  <c r="CH214" i="8"/>
  <c r="CJ213" i="8"/>
  <c r="CF213" i="8"/>
  <c r="CH212" i="8"/>
  <c r="CJ211" i="8"/>
  <c r="CF211" i="8"/>
  <c r="CH210" i="8"/>
  <c r="CJ209" i="8"/>
  <c r="CF209" i="8"/>
  <c r="CH208" i="8"/>
  <c r="CJ207" i="8"/>
  <c r="CF207" i="8"/>
  <c r="CH206" i="8"/>
  <c r="CJ205" i="8"/>
  <c r="CF205" i="8"/>
  <c r="CH204" i="8"/>
  <c r="CJ203" i="8"/>
  <c r="CF203" i="8"/>
  <c r="CH202" i="8"/>
  <c r="CJ201" i="8"/>
  <c r="CF201" i="8"/>
  <c r="CH200" i="8"/>
  <c r="CJ199" i="8"/>
  <c r="CF199" i="8"/>
  <c r="CH198" i="8"/>
  <c r="CJ197" i="8"/>
  <c r="CF197" i="8"/>
  <c r="CH196" i="8"/>
  <c r="CJ195" i="8"/>
  <c r="CF195" i="8"/>
  <c r="CH194" i="8"/>
  <c r="CB219" i="8"/>
  <c r="CC219" i="8"/>
  <c r="CC215" i="8"/>
  <c r="CD220" i="8"/>
  <c r="CD216" i="8"/>
  <c r="CD212" i="8"/>
  <c r="CD208" i="8"/>
  <c r="CE217" i="8"/>
  <c r="CE213" i="8"/>
  <c r="CE209" i="8"/>
  <c r="CE205" i="8"/>
  <c r="CE201" i="8"/>
  <c r="CE197" i="8"/>
  <c r="CK228" i="8"/>
  <c r="CK226" i="8"/>
  <c r="CK224" i="8"/>
  <c r="CK222" i="8"/>
  <c r="CK220" i="8"/>
  <c r="CG220" i="8"/>
  <c r="CI219" i="8"/>
  <c r="CK218" i="8"/>
  <c r="CG218" i="8"/>
  <c r="CI217" i="8"/>
  <c r="CK216" i="8"/>
  <c r="CG216" i="8"/>
  <c r="CI215" i="8"/>
  <c r="CK214" i="8"/>
  <c r="CG214" i="8"/>
  <c r="CI213" i="8"/>
  <c r="CK212" i="8"/>
  <c r="CG212" i="8"/>
  <c r="CK210" i="8"/>
  <c r="CG210" i="8"/>
  <c r="CI209" i="8"/>
  <c r="CK208" i="8"/>
  <c r="CG208" i="8"/>
  <c r="CI207" i="8"/>
  <c r="CK206" i="8"/>
  <c r="CG206" i="8"/>
  <c r="CI205" i="8"/>
  <c r="CK204" i="8"/>
  <c r="CG204" i="8"/>
  <c r="CI203" i="8"/>
  <c r="CK202" i="8"/>
  <c r="CG202" i="8"/>
  <c r="CI201" i="8"/>
  <c r="CK200" i="8"/>
  <c r="CG200" i="8"/>
  <c r="CI199" i="8"/>
  <c r="CG198" i="8"/>
  <c r="CI197" i="8"/>
  <c r="CK196" i="8"/>
  <c r="CG196" i="8"/>
  <c r="CK194" i="8"/>
  <c r="CG194" i="8"/>
  <c r="CB218" i="8"/>
  <c r="CD219" i="8"/>
  <c r="CD211" i="8"/>
  <c r="CE212" i="8"/>
  <c r="CE204" i="8"/>
  <c r="CE196" i="8"/>
  <c r="CJ226" i="8"/>
  <c r="CJ222" i="8"/>
  <c r="CF220" i="8"/>
  <c r="CJ218" i="8"/>
  <c r="CH217" i="8"/>
  <c r="CF216" i="8"/>
  <c r="CJ214" i="8"/>
  <c r="CF214" i="8"/>
  <c r="CI211" i="8"/>
  <c r="CK198" i="8"/>
  <c r="CI195" i="8"/>
  <c r="CC218" i="8"/>
  <c r="CC214" i="8"/>
  <c r="CD215" i="8"/>
  <c r="CE220" i="8"/>
  <c r="CE216" i="8"/>
  <c r="CE208" i="8"/>
  <c r="CE200" i="8"/>
  <c r="CJ228" i="8"/>
  <c r="CJ224" i="8"/>
  <c r="CJ220" i="8"/>
  <c r="CH219" i="8"/>
  <c r="CF218" i="8"/>
  <c r="CJ216" i="8"/>
  <c r="CH215" i="8"/>
  <c r="CH213" i="8"/>
  <c r="CB217" i="8"/>
  <c r="CD214" i="8"/>
  <c r="CE211" i="8"/>
  <c r="CK229" i="8"/>
  <c r="CK221" i="8"/>
  <c r="CI218" i="8"/>
  <c r="CK215" i="8"/>
  <c r="CG213" i="8"/>
  <c r="CK211" i="8"/>
  <c r="CI210" i="8"/>
  <c r="CG209" i="8"/>
  <c r="CK207" i="8"/>
  <c r="CI206" i="8"/>
  <c r="CG205" i="8"/>
  <c r="CK203" i="8"/>
  <c r="CI202" i="8"/>
  <c r="CG201" i="8"/>
  <c r="CK199" i="8"/>
  <c r="CI198" i="8"/>
  <c r="CG197" i="8"/>
  <c r="CK195" i="8"/>
  <c r="CI194" i="8"/>
  <c r="CC213" i="8"/>
  <c r="CK225" i="8"/>
  <c r="CG217" i="8"/>
  <c r="CI212" i="8"/>
  <c r="CK209" i="8"/>
  <c r="CG207" i="8"/>
  <c r="CI204" i="8"/>
  <c r="CK201" i="8"/>
  <c r="CG199" i="8"/>
  <c r="CI196" i="8"/>
  <c r="CD218" i="8"/>
  <c r="CE199" i="8"/>
  <c r="CK223" i="8"/>
  <c r="CI216" i="8"/>
  <c r="CK213" i="8"/>
  <c r="CJ210" i="8"/>
  <c r="CF208" i="8"/>
  <c r="CH205" i="8"/>
  <c r="CJ202" i="8"/>
  <c r="CF200" i="8"/>
  <c r="CH197" i="8"/>
  <c r="CJ194" i="8"/>
  <c r="CC217" i="8"/>
  <c r="CD210" i="8"/>
  <c r="CE207" i="8"/>
  <c r="CK227" i="8"/>
  <c r="CI220" i="8"/>
  <c r="CK217" i="8"/>
  <c r="CG215" i="8"/>
  <c r="CJ212" i="8"/>
  <c r="CH211" i="8"/>
  <c r="CF210" i="8"/>
  <c r="CJ208" i="8"/>
  <c r="CH207" i="8"/>
  <c r="CF206" i="8"/>
  <c r="CJ204" i="8"/>
  <c r="CH203" i="8"/>
  <c r="CF202" i="8"/>
  <c r="CJ200" i="8"/>
  <c r="CH199" i="8"/>
  <c r="CF198" i="8"/>
  <c r="CJ196" i="8"/>
  <c r="CH195" i="8"/>
  <c r="CF194" i="8"/>
  <c r="CE219" i="8"/>
  <c r="CE203" i="8"/>
  <c r="CK219" i="8"/>
  <c r="CI214" i="8"/>
  <c r="CG211" i="8"/>
  <c r="CI208" i="8"/>
  <c r="CK205" i="8"/>
  <c r="CG203" i="8"/>
  <c r="CI200" i="8"/>
  <c r="CK197" i="8"/>
  <c r="CG195" i="8"/>
  <c r="CE215" i="8"/>
  <c r="CG219" i="8"/>
  <c r="CF212" i="8"/>
  <c r="CH209" i="8"/>
  <c r="CJ206" i="8"/>
  <c r="CF204" i="8"/>
  <c r="CH201" i="8"/>
  <c r="CJ198" i="8"/>
  <c r="CF196" i="8"/>
  <c r="CE195" i="8"/>
  <c r="CI234" i="8"/>
  <c r="CH232" i="8"/>
  <c r="CG231" i="8"/>
  <c r="CG230" i="8"/>
  <c r="CH222" i="8"/>
  <c r="CD222" i="8"/>
  <c r="CH221" i="8"/>
  <c r="CD221" i="8"/>
  <c r="BZ221" i="8"/>
  <c r="BZ220" i="8"/>
  <c r="CH229" i="8"/>
  <c r="CD229" i="8"/>
  <c r="BZ229" i="8"/>
  <c r="CI228" i="8"/>
  <c r="CE228" i="8"/>
  <c r="CA228" i="8"/>
  <c r="BW228" i="8"/>
  <c r="CF227" i="8"/>
  <c r="CB227" i="8"/>
  <c r="BX227" i="8"/>
  <c r="CG226" i="8"/>
  <c r="CC226" i="8"/>
  <c r="BY226" i="8"/>
  <c r="CH225" i="8"/>
  <c r="CD225" i="8"/>
  <c r="BZ225" i="8"/>
  <c r="CI224" i="8"/>
  <c r="CE224" i="8"/>
  <c r="CA224" i="8"/>
  <c r="BW224" i="8"/>
  <c r="CF223" i="8"/>
  <c r="CB223" i="8"/>
  <c r="BX223" i="8"/>
  <c r="BY222" i="8"/>
  <c r="BZ219" i="8"/>
  <c r="CA218" i="8"/>
  <c r="BW218" i="8"/>
  <c r="BX217" i="8"/>
  <c r="BY216" i="8"/>
  <c r="CB215" i="8"/>
  <c r="BX215" i="8"/>
  <c r="CA214" i="8"/>
  <c r="BW214" i="8"/>
  <c r="BZ213" i="8"/>
  <c r="BV213" i="8"/>
  <c r="BY212" i="8"/>
  <c r="BU212" i="8"/>
  <c r="BY211" i="8"/>
  <c r="BU211" i="8"/>
  <c r="BZ210" i="8"/>
  <c r="BV210" i="8"/>
  <c r="CA209" i="8"/>
  <c r="BW209" i="8"/>
  <c r="CB208" i="8"/>
  <c r="BX208" i="8"/>
  <c r="CC207" i="8"/>
  <c r="BY207" i="8"/>
  <c r="BU207" i="8"/>
  <c r="CA206" i="8"/>
  <c r="BW206" i="8"/>
  <c r="CC205" i="8"/>
  <c r="BY205" i="8"/>
  <c r="BU205" i="8"/>
  <c r="CA204" i="8"/>
  <c r="BW204" i="8"/>
  <c r="CC203" i="8"/>
  <c r="BY203" i="8"/>
  <c r="BU203" i="8"/>
  <c r="CA202" i="8"/>
  <c r="BW202" i="8"/>
  <c r="CC201" i="8"/>
  <c r="BY201" i="8"/>
  <c r="BU201" i="8"/>
  <c r="CA200" i="8"/>
  <c r="BW200" i="8"/>
  <c r="CC199" i="8"/>
  <c r="BY199" i="8"/>
  <c r="CI233" i="8"/>
  <c r="CG232" i="8"/>
  <c r="CF231" i="8"/>
  <c r="CF230" i="8"/>
  <c r="CG222" i="8"/>
  <c r="CC222" i="8"/>
  <c r="CC221" i="8"/>
  <c r="BY221" i="8"/>
  <c r="BY220" i="8"/>
  <c r="CG229" i="8"/>
  <c r="CC229" i="8"/>
  <c r="BY229" i="8"/>
  <c r="CH228" i="8"/>
  <c r="CD228" i="8"/>
  <c r="BZ228" i="8"/>
  <c r="CI227" i="8"/>
  <c r="CE227" i="8"/>
  <c r="CA227" i="8"/>
  <c r="BW227" i="8"/>
  <c r="CF226" i="8"/>
  <c r="CB226" i="8"/>
  <c r="BX226" i="8"/>
  <c r="CC225" i="8"/>
  <c r="BY225" i="8"/>
  <c r="CH224" i="8"/>
  <c r="CD224" i="8"/>
  <c r="CI223" i="8"/>
  <c r="CE223" i="8"/>
  <c r="CA223" i="8"/>
  <c r="BX222" i="8"/>
  <c r="BY219" i="8"/>
  <c r="BZ218" i="8"/>
  <c r="BW217" i="8"/>
  <c r="BX216" i="8"/>
  <c r="BW215" i="8"/>
  <c r="BV214" i="8"/>
  <c r="CB212" i="8"/>
  <c r="BX212" i="8"/>
  <c r="BX211" i="8"/>
  <c r="BY210" i="8"/>
  <c r="BZ209" i="8"/>
  <c r="CA208" i="8"/>
  <c r="BW208" i="8"/>
  <c r="BX207" i="8"/>
  <c r="BZ206" i="8"/>
  <c r="BX205" i="8"/>
  <c r="BZ204" i="8"/>
  <c r="CB203" i="8"/>
  <c r="CD202" i="8"/>
  <c r="BZ202" i="8"/>
  <c r="CG221" i="8"/>
  <c r="CG225" i="8"/>
  <c r="BZ224" i="8"/>
  <c r="BW223" i="8"/>
  <c r="CA217" i="8"/>
  <c r="CA215" i="8"/>
  <c r="BZ214" i="8"/>
  <c r="BY213" i="8"/>
  <c r="CB211" i="8"/>
  <c r="CC210" i="8"/>
  <c r="BU210" i="8"/>
  <c r="BV209" i="8"/>
  <c r="CB207" i="8"/>
  <c r="CD206" i="8"/>
  <c r="BV206" i="8"/>
  <c r="CB205" i="8"/>
  <c r="CD204" i="8"/>
  <c r="BV204" i="8"/>
  <c r="BX203" i="8"/>
  <c r="BV202" i="8"/>
  <c r="CH233" i="8"/>
  <c r="CI230" i="8"/>
  <c r="CF222" i="8"/>
  <c r="CF221" i="8"/>
  <c r="BX221" i="8"/>
  <c r="CF229" i="8"/>
  <c r="BX229" i="8"/>
  <c r="CC228" i="8"/>
  <c r="CH227" i="8"/>
  <c r="BZ227" i="8"/>
  <c r="CE226" i="8"/>
  <c r="BW226" i="8"/>
  <c r="CB225" i="8"/>
  <c r="CG224" i="8"/>
  <c r="BY224" i="8"/>
  <c r="CD223" i="8"/>
  <c r="CA222" i="8"/>
  <c r="BX219" i="8"/>
  <c r="BZ217" i="8"/>
  <c r="BW216" i="8"/>
  <c r="BV215" i="8"/>
  <c r="CB213" i="8"/>
  <c r="CA212" i="8"/>
  <c r="CA211" i="8"/>
  <c r="CB210" i="8"/>
  <c r="CC209" i="8"/>
  <c r="BU209" i="8"/>
  <c r="BV208" i="8"/>
  <c r="BW207" i="8"/>
  <c r="BY206" i="8"/>
  <c r="CA205" i="8"/>
  <c r="CC204" i="8"/>
  <c r="BU204" i="8"/>
  <c r="BW203" i="8"/>
  <c r="BY202" i="8"/>
  <c r="CB201" i="8"/>
  <c r="BW201" i="8"/>
  <c r="CB200" i="8"/>
  <c r="BV200" i="8"/>
  <c r="CA199" i="8"/>
  <c r="BV199" i="8"/>
  <c r="CI232" i="8"/>
  <c r="CH230" i="8"/>
  <c r="CE222" i="8"/>
  <c r="CE221" i="8"/>
  <c r="CA220" i="8"/>
  <c r="CE229" i="8"/>
  <c r="BW229" i="8"/>
  <c r="CB228" i="8"/>
  <c r="CG227" i="8"/>
  <c r="BY227" i="8"/>
  <c r="CD226" i="8"/>
  <c r="CI225" i="8"/>
  <c r="CA225" i="8"/>
  <c r="CF224" i="8"/>
  <c r="BX224" i="8"/>
  <c r="CC223" i="8"/>
  <c r="BZ222" i="8"/>
  <c r="BW219" i="8"/>
  <c r="BY217" i="8"/>
  <c r="BV216" i="8"/>
  <c r="CB214" i="8"/>
  <c r="CA213" i="8"/>
  <c r="BZ212" i="8"/>
  <c r="CA210" i="8"/>
  <c r="CB209" i="8"/>
  <c r="BU208" i="8"/>
  <c r="BV207" i="8"/>
  <c r="BZ205" i="8"/>
  <c r="CD203" i="8"/>
  <c r="BX202" i="8"/>
  <c r="BV201" i="8"/>
  <c r="BU200" i="8"/>
  <c r="CI231" i="8"/>
  <c r="CE230" i="8"/>
  <c r="CB222" i="8"/>
  <c r="CB221" i="8"/>
  <c r="BX220" i="8"/>
  <c r="CB229" i="8"/>
  <c r="CG228" i="8"/>
  <c r="BY228" i="8"/>
  <c r="CD227" i="8"/>
  <c r="CI226" i="8"/>
  <c r="CA226" i="8"/>
  <c r="CF225" i="8"/>
  <c r="BX225" i="8"/>
  <c r="CC224" i="8"/>
  <c r="CH223" i="8"/>
  <c r="BZ223" i="8"/>
  <c r="BW222" i="8"/>
  <c r="BY218" i="8"/>
  <c r="CA216" i="8"/>
  <c r="BZ215" i="8"/>
  <c r="BY214" i="8"/>
  <c r="BX213" i="8"/>
  <c r="BW212" i="8"/>
  <c r="BW211" i="8"/>
  <c r="BX210" i="8"/>
  <c r="BY209" i="8"/>
  <c r="BZ208" i="8"/>
  <c r="CA207" i="8"/>
  <c r="CC206" i="8"/>
  <c r="BU206" i="8"/>
  <c r="BW205" i="8"/>
  <c r="BY204" i="8"/>
  <c r="CA203" i="8"/>
  <c r="CC202" i="8"/>
  <c r="BU202" i="8"/>
  <c r="BZ201" i="8"/>
  <c r="CD200" i="8"/>
  <c r="BY200" i="8"/>
  <c r="CD199" i="8"/>
  <c r="BX199" i="8"/>
  <c r="CH231" i="8"/>
  <c r="CI222" i="8"/>
  <c r="CI221" i="8"/>
  <c r="CA221" i="8"/>
  <c r="CI229" i="8"/>
  <c r="CA229" i="8"/>
  <c r="CF228" i="8"/>
  <c r="BX228" i="8"/>
  <c r="CC227" i="8"/>
  <c r="CH226" i="8"/>
  <c r="BZ226" i="8"/>
  <c r="CE225" i="8"/>
  <c r="BW225" i="8"/>
  <c r="CB224" i="8"/>
  <c r="CG223" i="8"/>
  <c r="BY223" i="8"/>
  <c r="CA219" i="8"/>
  <c r="BX218" i="8"/>
  <c r="BZ216" i="8"/>
  <c r="BY215" i="8"/>
  <c r="BX214" i="8"/>
  <c r="BW213" i="8"/>
  <c r="BV212" i="8"/>
  <c r="BV211" i="8"/>
  <c r="BW210" i="8"/>
  <c r="BX209" i="8"/>
  <c r="BY208" i="8"/>
  <c r="BZ207" i="8"/>
  <c r="CB206" i="8"/>
  <c r="CD205" i="8"/>
  <c r="BV205" i="8"/>
  <c r="BX204" i="8"/>
  <c r="BZ203" i="8"/>
  <c r="CB202" i="8"/>
  <c r="CD201" i="8"/>
  <c r="BX201" i="8"/>
  <c r="CC200" i="8"/>
  <c r="BX200" i="8"/>
  <c r="CB199" i="8"/>
  <c r="BW199" i="8"/>
  <c r="BZ211" i="8"/>
  <c r="CC208" i="8"/>
  <c r="BX206" i="8"/>
  <c r="CB204" i="8"/>
  <c r="BV203" i="8"/>
  <c r="CA201" i="8"/>
  <c r="BZ200" i="8"/>
  <c r="BZ199" i="8"/>
  <c r="BU199" i="8"/>
  <c r="CD198" i="8"/>
  <c r="BZ198" i="8"/>
  <c r="BV198" i="8"/>
  <c r="CB197" i="8"/>
  <c r="BX197" i="8"/>
  <c r="CD196" i="8"/>
  <c r="BZ196" i="8"/>
  <c r="BV196" i="8"/>
  <c r="CB195" i="8"/>
  <c r="BX195" i="8"/>
  <c r="CE193" i="8"/>
  <c r="CE189" i="8"/>
  <c r="CF185" i="8"/>
  <c r="CF183" i="8"/>
  <c r="CF181" i="8"/>
  <c r="CF179" i="8"/>
  <c r="CD194" i="8"/>
  <c r="BZ194" i="8"/>
  <c r="BV194" i="8"/>
  <c r="CC193" i="8"/>
  <c r="BY193" i="8"/>
  <c r="BU193" i="8"/>
  <c r="CB192" i="8"/>
  <c r="BX192" i="8"/>
  <c r="BT192" i="8"/>
  <c r="CA191" i="8"/>
  <c r="BW191" i="8"/>
  <c r="CD190" i="8"/>
  <c r="BZ190" i="8"/>
  <c r="BV190" i="8"/>
  <c r="CC189" i="8"/>
  <c r="BY189" i="8"/>
  <c r="BU189" i="8"/>
  <c r="CB188" i="8"/>
  <c r="BX188" i="8"/>
  <c r="BT188" i="8"/>
  <c r="CA187" i="8"/>
  <c r="BW187" i="8"/>
  <c r="CD186" i="8"/>
  <c r="BZ186" i="8"/>
  <c r="BV186" i="8"/>
  <c r="CC185" i="8"/>
  <c r="BY185" i="8"/>
  <c r="BU185" i="8"/>
  <c r="CB184" i="8"/>
  <c r="BX184" i="8"/>
  <c r="BT184" i="8"/>
  <c r="CA183" i="8"/>
  <c r="BW183" i="8"/>
  <c r="CD182" i="8"/>
  <c r="BZ182" i="8"/>
  <c r="BV182" i="8"/>
  <c r="CC181" i="8"/>
  <c r="BY181" i="8"/>
  <c r="BU181" i="8"/>
  <c r="CB180" i="8"/>
  <c r="BX180" i="8"/>
  <c r="BT180" i="8"/>
  <c r="CA179" i="8"/>
  <c r="BW179" i="8"/>
  <c r="CD178" i="8"/>
  <c r="BZ178" i="8"/>
  <c r="BV178" i="8"/>
  <c r="CD177" i="8"/>
  <c r="BZ177" i="8"/>
  <c r="BV177" i="8"/>
  <c r="CD176" i="8"/>
  <c r="BZ176" i="8"/>
  <c r="BV176" i="8"/>
  <c r="BX198" i="8"/>
  <c r="CD197" i="8"/>
  <c r="BZ197" i="8"/>
  <c r="CB196" i="8"/>
  <c r="CD195" i="8"/>
  <c r="BV195" i="8"/>
  <c r="CE187" i="8"/>
  <c r="CF184" i="8"/>
  <c r="CF180" i="8"/>
  <c r="CB194" i="8"/>
  <c r="BT194" i="8"/>
  <c r="BW193" i="8"/>
  <c r="BV192" i="8"/>
  <c r="BY191" i="8"/>
  <c r="BU191" i="8"/>
  <c r="BX190" i="8"/>
  <c r="CA189" i="8"/>
  <c r="CD188" i="8"/>
  <c r="BZ188" i="8"/>
  <c r="CC187" i="8"/>
  <c r="BU187" i="8"/>
  <c r="BX186" i="8"/>
  <c r="CA185" i="8"/>
  <c r="BW185" i="8"/>
  <c r="BZ184" i="8"/>
  <c r="CC183" i="8"/>
  <c r="BU183" i="8"/>
  <c r="BX182" i="8"/>
  <c r="CA181" i="8"/>
  <c r="BZ180" i="8"/>
  <c r="CC179" i="8"/>
  <c r="BU179" i="8"/>
  <c r="CB178" i="8"/>
  <c r="BX178" i="8"/>
  <c r="BT178" i="8"/>
  <c r="BX177" i="8"/>
  <c r="CB176" i="8"/>
  <c r="BT176" i="8"/>
  <c r="CA198" i="8"/>
  <c r="BU197" i="8"/>
  <c r="BW196" i="8"/>
  <c r="BY195" i="8"/>
  <c r="CE190" i="8"/>
  <c r="CE184" i="8"/>
  <c r="CE180" i="8"/>
  <c r="CA194" i="8"/>
  <c r="CD193" i="8"/>
  <c r="BV193" i="8"/>
  <c r="BY192" i="8"/>
  <c r="BU192" i="8"/>
  <c r="BX191" i="8"/>
  <c r="BW190" i="8"/>
  <c r="BZ189" i="8"/>
  <c r="CC188" i="8"/>
  <c r="BU188" i="8"/>
  <c r="CB187" i="8"/>
  <c r="BT187" i="8"/>
  <c r="CD185" i="8"/>
  <c r="CC198" i="8"/>
  <c r="BY198" i="8"/>
  <c r="BU198" i="8"/>
  <c r="CA197" i="8"/>
  <c r="BW197" i="8"/>
  <c r="CC196" i="8"/>
  <c r="BY196" i="8"/>
  <c r="BU196" i="8"/>
  <c r="CA195" i="8"/>
  <c r="BW195" i="8"/>
  <c r="CE192" i="8"/>
  <c r="CE188" i="8"/>
  <c r="CE185" i="8"/>
  <c r="CE183" i="8"/>
  <c r="CE181" i="8"/>
  <c r="CE179" i="8"/>
  <c r="CC194" i="8"/>
  <c r="BY194" i="8"/>
  <c r="BU194" i="8"/>
  <c r="CB193" i="8"/>
  <c r="BX193" i="8"/>
  <c r="BT193" i="8"/>
  <c r="CA192" i="8"/>
  <c r="BW192" i="8"/>
  <c r="CD191" i="8"/>
  <c r="BZ191" i="8"/>
  <c r="BV191" i="8"/>
  <c r="CC190" i="8"/>
  <c r="BY190" i="8"/>
  <c r="BU190" i="8"/>
  <c r="CB189" i="8"/>
  <c r="BX189" i="8"/>
  <c r="BT189" i="8"/>
  <c r="CA188" i="8"/>
  <c r="BW188" i="8"/>
  <c r="CD187" i="8"/>
  <c r="BZ187" i="8"/>
  <c r="BV187" i="8"/>
  <c r="CC186" i="8"/>
  <c r="BY186" i="8"/>
  <c r="BU186" i="8"/>
  <c r="CB185" i="8"/>
  <c r="BX185" i="8"/>
  <c r="BT185" i="8"/>
  <c r="CA184" i="8"/>
  <c r="BW184" i="8"/>
  <c r="CD183" i="8"/>
  <c r="BZ183" i="8"/>
  <c r="BV183" i="8"/>
  <c r="CC182" i="8"/>
  <c r="BY182" i="8"/>
  <c r="BU182" i="8"/>
  <c r="CB181" i="8"/>
  <c r="BX181" i="8"/>
  <c r="BT181" i="8"/>
  <c r="CA180" i="8"/>
  <c r="BW180" i="8"/>
  <c r="CD179" i="8"/>
  <c r="BZ179" i="8"/>
  <c r="BV179" i="8"/>
  <c r="CC178" i="8"/>
  <c r="BY178" i="8"/>
  <c r="BU178" i="8"/>
  <c r="CC177" i="8"/>
  <c r="BY177" i="8"/>
  <c r="BU177" i="8"/>
  <c r="CC176" i="8"/>
  <c r="BY176" i="8"/>
  <c r="BU176" i="8"/>
  <c r="CB198" i="8"/>
  <c r="BV197" i="8"/>
  <c r="BX196" i="8"/>
  <c r="BZ195" i="8"/>
  <c r="CE191" i="8"/>
  <c r="CF182" i="8"/>
  <c r="CF178" i="8"/>
  <c r="BX194" i="8"/>
  <c r="CA193" i="8"/>
  <c r="CD192" i="8"/>
  <c r="BZ192" i="8"/>
  <c r="CC191" i="8"/>
  <c r="CB190" i="8"/>
  <c r="BT190" i="8"/>
  <c r="BW189" i="8"/>
  <c r="BV188" i="8"/>
  <c r="BY187" i="8"/>
  <c r="CB186" i="8"/>
  <c r="BT186" i="8"/>
  <c r="CD184" i="8"/>
  <c r="BV184" i="8"/>
  <c r="BY183" i="8"/>
  <c r="CB182" i="8"/>
  <c r="BT182" i="8"/>
  <c r="BW181" i="8"/>
  <c r="CD180" i="8"/>
  <c r="BV180" i="8"/>
  <c r="BY179" i="8"/>
  <c r="CB177" i="8"/>
  <c r="BT177" i="8"/>
  <c r="BX176" i="8"/>
  <c r="BW198" i="8"/>
  <c r="CC197" i="8"/>
  <c r="BY197" i="8"/>
  <c r="CA196" i="8"/>
  <c r="CC195" i="8"/>
  <c r="BU195" i="8"/>
  <c r="CE186" i="8"/>
  <c r="CE182" i="8"/>
  <c r="CE178" i="8"/>
  <c r="BW194" i="8"/>
  <c r="BZ193" i="8"/>
  <c r="CC192" i="8"/>
  <c r="CB191" i="8"/>
  <c r="BT191" i="8"/>
  <c r="CA190" i="8"/>
  <c r="CD189" i="8"/>
  <c r="BV189" i="8"/>
  <c r="BY188" i="8"/>
  <c r="BX187" i="8"/>
  <c r="CA186" i="8"/>
  <c r="BW186" i="8"/>
  <c r="BZ185" i="8"/>
  <c r="BV185" i="8"/>
  <c r="CB183" i="8"/>
  <c r="BW182" i="8"/>
  <c r="CC180" i="8"/>
  <c r="BX179" i="8"/>
  <c r="BS178" i="8"/>
  <c r="CA176" i="8"/>
  <c r="BT183" i="8"/>
  <c r="BZ181" i="8"/>
  <c r="CA178" i="8"/>
  <c r="BU184" i="8"/>
  <c r="CB179" i="8"/>
  <c r="BS177" i="8"/>
  <c r="CC184" i="8"/>
  <c r="BX183" i="8"/>
  <c r="CD181" i="8"/>
  <c r="BY180" i="8"/>
  <c r="BT179" i="8"/>
  <c r="CA177" i="8"/>
  <c r="BW176" i="8"/>
  <c r="BY184" i="8"/>
  <c r="BU180" i="8"/>
  <c r="BW177" i="8"/>
  <c r="CA182" i="8"/>
  <c r="BV181" i="8"/>
  <c r="BW178" i="8"/>
  <c r="BS176" i="8"/>
  <c r="CI177" i="8"/>
  <c r="CF160" i="8"/>
  <c r="CF156" i="8"/>
  <c r="CF176" i="8"/>
  <c r="CF174" i="8"/>
  <c r="CF172" i="8"/>
  <c r="CF170" i="8"/>
  <c r="CF168" i="8"/>
  <c r="CF166" i="8"/>
  <c r="CF164" i="8"/>
  <c r="CF162" i="8"/>
  <c r="CE174" i="8"/>
  <c r="CE170" i="8"/>
  <c r="CE166" i="8"/>
  <c r="CE162" i="8"/>
  <c r="CE158" i="8"/>
  <c r="CE154" i="8"/>
  <c r="CE150" i="8"/>
  <c r="BS172" i="8"/>
  <c r="BS168" i="8"/>
  <c r="BS164" i="8"/>
  <c r="BS160" i="8"/>
  <c r="BS156" i="8"/>
  <c r="CD175" i="8"/>
  <c r="BZ175" i="8"/>
  <c r="BV175" i="8"/>
  <c r="CC174" i="8"/>
  <c r="BY174" i="8"/>
  <c r="BU174" i="8"/>
  <c r="CB173" i="8"/>
  <c r="BX173" i="8"/>
  <c r="BT173" i="8"/>
  <c r="CA172" i="8"/>
  <c r="BW172" i="8"/>
  <c r="CD171" i="8"/>
  <c r="BZ171" i="8"/>
  <c r="BV171" i="8"/>
  <c r="CC170" i="8"/>
  <c r="BY170" i="8"/>
  <c r="BU170" i="8"/>
  <c r="CB169" i="8"/>
  <c r="BX169" i="8"/>
  <c r="BT169" i="8"/>
  <c r="CA168" i="8"/>
  <c r="BW168" i="8"/>
  <c r="CD167" i="8"/>
  <c r="BZ167" i="8"/>
  <c r="BV167" i="8"/>
  <c r="CC166" i="8"/>
  <c r="BY166" i="8"/>
  <c r="BU166" i="8"/>
  <c r="CB165" i="8"/>
  <c r="BX165" i="8"/>
  <c r="BT165" i="8"/>
  <c r="CA164" i="8"/>
  <c r="BW164" i="8"/>
  <c r="CD163" i="8"/>
  <c r="BZ163" i="8"/>
  <c r="BV163" i="8"/>
  <c r="CC162" i="8"/>
  <c r="BY162" i="8"/>
  <c r="BU162" i="8"/>
  <c r="CB161" i="8"/>
  <c r="BX161" i="8"/>
  <c r="BT161" i="8"/>
  <c r="CA160" i="8"/>
  <c r="BW160" i="8"/>
  <c r="CD159" i="8"/>
  <c r="BZ159" i="8"/>
  <c r="BV159" i="8"/>
  <c r="CC158" i="8"/>
  <c r="BY158" i="8"/>
  <c r="BU158" i="8"/>
  <c r="CB157" i="8"/>
  <c r="BX157" i="8"/>
  <c r="BT157" i="8"/>
  <c r="CA156" i="8"/>
  <c r="BW156" i="8"/>
  <c r="CD155" i="8"/>
  <c r="BZ155" i="8"/>
  <c r="BV155" i="8"/>
  <c r="CC154" i="8"/>
  <c r="BY154" i="8"/>
  <c r="BU154" i="8"/>
  <c r="CB153" i="8"/>
  <c r="BX153" i="8"/>
  <c r="BT153" i="8"/>
  <c r="CA152" i="8"/>
  <c r="BW152" i="8"/>
  <c r="CD151" i="8"/>
  <c r="BZ151" i="8"/>
  <c r="BV151" i="8"/>
  <c r="CC150" i="8"/>
  <c r="BY150" i="8"/>
  <c r="BU150" i="8"/>
  <c r="CB149" i="8"/>
  <c r="BX149" i="8"/>
  <c r="BT149" i="8"/>
  <c r="CA148" i="8"/>
  <c r="BW148" i="8"/>
  <c r="CD147" i="8"/>
  <c r="BZ147" i="8"/>
  <c r="BV147" i="8"/>
  <c r="CC146" i="8"/>
  <c r="BY146" i="8"/>
  <c r="BU146" i="8"/>
  <c r="CB145" i="8"/>
  <c r="BX145" i="8"/>
  <c r="BT145" i="8"/>
  <c r="BS147" i="8"/>
  <c r="CB144" i="8"/>
  <c r="BX144" i="8"/>
  <c r="CH177" i="8"/>
  <c r="CF159" i="8"/>
  <c r="CG177" i="8"/>
  <c r="CG175" i="8"/>
  <c r="CG173" i="8"/>
  <c r="CG171" i="8"/>
  <c r="CG169" i="8"/>
  <c r="CG167" i="8"/>
  <c r="CG165" i="8"/>
  <c r="CG163" i="8"/>
  <c r="CE177" i="8"/>
  <c r="CE173" i="8"/>
  <c r="CE169" i="8"/>
  <c r="CE165" i="8"/>
  <c r="CE161" i="8"/>
  <c r="CE157" i="8"/>
  <c r="CE153" i="8"/>
  <c r="BS175" i="8"/>
  <c r="BS171" i="8"/>
  <c r="BS167" i="8"/>
  <c r="BS163" i="8"/>
  <c r="BS159" i="8"/>
  <c r="BS155" i="8"/>
  <c r="CC175" i="8"/>
  <c r="BY175" i="8"/>
  <c r="BU175" i="8"/>
  <c r="CB174" i="8"/>
  <c r="BX174" i="8"/>
  <c r="BT174" i="8"/>
  <c r="CA173" i="8"/>
  <c r="BW173" i="8"/>
  <c r="CD172" i="8"/>
  <c r="BZ172" i="8"/>
  <c r="BV172" i="8"/>
  <c r="CC171" i="8"/>
  <c r="BY171" i="8"/>
  <c r="BU171" i="8"/>
  <c r="CB170" i="8"/>
  <c r="BX170" i="8"/>
  <c r="BT170" i="8"/>
  <c r="CA169" i="8"/>
  <c r="BW169" i="8"/>
  <c r="CD168" i="8"/>
  <c r="BZ168" i="8"/>
  <c r="BV168" i="8"/>
  <c r="CC167" i="8"/>
  <c r="BY167" i="8"/>
  <c r="BU167" i="8"/>
  <c r="CB166" i="8"/>
  <c r="BX166" i="8"/>
  <c r="BT166" i="8"/>
  <c r="CA165" i="8"/>
  <c r="BW165" i="8"/>
  <c r="CD164" i="8"/>
  <c r="BZ164" i="8"/>
  <c r="BV164" i="8"/>
  <c r="CC163" i="8"/>
  <c r="BY163" i="8"/>
  <c r="BU163" i="8"/>
  <c r="CB162" i="8"/>
  <c r="BX162" i="8"/>
  <c r="BT162" i="8"/>
  <c r="CA161" i="8"/>
  <c r="BW161" i="8"/>
  <c r="CD160" i="8"/>
  <c r="BZ160" i="8"/>
  <c r="BV160" i="8"/>
  <c r="CC159" i="8"/>
  <c r="BY159" i="8"/>
  <c r="BU159" i="8"/>
  <c r="CB158" i="8"/>
  <c r="BX158" i="8"/>
  <c r="BT158" i="8"/>
  <c r="CA157" i="8"/>
  <c r="BW157" i="8"/>
  <c r="CD156" i="8"/>
  <c r="BZ156" i="8"/>
  <c r="BV156" i="8"/>
  <c r="CC155" i="8"/>
  <c r="BY155" i="8"/>
  <c r="BU155" i="8"/>
  <c r="CB154" i="8"/>
  <c r="BX154" i="8"/>
  <c r="BT154" i="8"/>
  <c r="CA153" i="8"/>
  <c r="BW153" i="8"/>
  <c r="CD152" i="8"/>
  <c r="BZ152" i="8"/>
  <c r="BV152" i="8"/>
  <c r="CC151" i="8"/>
  <c r="BY151" i="8"/>
  <c r="BU151" i="8"/>
  <c r="CB150" i="8"/>
  <c r="BX150" i="8"/>
  <c r="BT150" i="8"/>
  <c r="CA149" i="8"/>
  <c r="BW149" i="8"/>
  <c r="CD148" i="8"/>
  <c r="BZ148" i="8"/>
  <c r="BV148" i="8"/>
  <c r="CC147" i="8"/>
  <c r="BY147" i="8"/>
  <c r="BU147" i="8"/>
  <c r="CB146" i="8"/>
  <c r="BX146" i="8"/>
  <c r="BT146" i="8"/>
  <c r="CA145" i="8"/>
  <c r="BW145" i="8"/>
  <c r="BS150" i="8"/>
  <c r="BS146" i="8"/>
  <c r="CA144" i="8"/>
  <c r="BW144" i="8"/>
  <c r="BS144" i="8"/>
  <c r="BZ143" i="8"/>
  <c r="BV143" i="8"/>
  <c r="CH176" i="8"/>
  <c r="CF158" i="8"/>
  <c r="CF177" i="8"/>
  <c r="CF175" i="8"/>
  <c r="CF173" i="8"/>
  <c r="CF171" i="8"/>
  <c r="CF169" i="8"/>
  <c r="CF167" i="8"/>
  <c r="CF165" i="8"/>
  <c r="CF163" i="8"/>
  <c r="CE176" i="8"/>
  <c r="CE172" i="8"/>
  <c r="CF161" i="8"/>
  <c r="CG172" i="8"/>
  <c r="CG164" i="8"/>
  <c r="CE168" i="8"/>
  <c r="CE160" i="8"/>
  <c r="CE152" i="8"/>
  <c r="BS170" i="8"/>
  <c r="BS162" i="8"/>
  <c r="BS154" i="8"/>
  <c r="BX175" i="8"/>
  <c r="CA174" i="8"/>
  <c r="CD173" i="8"/>
  <c r="BV173" i="8"/>
  <c r="BY172" i="8"/>
  <c r="CB171" i="8"/>
  <c r="BT171" i="8"/>
  <c r="BW170" i="8"/>
  <c r="BZ169" i="8"/>
  <c r="CC168" i="8"/>
  <c r="BU168" i="8"/>
  <c r="BX167" i="8"/>
  <c r="CA166" i="8"/>
  <c r="CD165" i="8"/>
  <c r="BV165" i="8"/>
  <c r="BY164" i="8"/>
  <c r="CB163" i="8"/>
  <c r="BT163" i="8"/>
  <c r="BW162" i="8"/>
  <c r="BZ161" i="8"/>
  <c r="CC160" i="8"/>
  <c r="BU160" i="8"/>
  <c r="BX159" i="8"/>
  <c r="CA158" i="8"/>
  <c r="CD157" i="8"/>
  <c r="BV157" i="8"/>
  <c r="BY156" i="8"/>
  <c r="CB155" i="8"/>
  <c r="BT155" i="8"/>
  <c r="BW154" i="8"/>
  <c r="BZ153" i="8"/>
  <c r="CC152" i="8"/>
  <c r="BU152" i="8"/>
  <c r="BX151" i="8"/>
  <c r="CA150" i="8"/>
  <c r="CD149" i="8"/>
  <c r="BV149" i="8"/>
  <c r="BY148" i="8"/>
  <c r="CB147" i="8"/>
  <c r="BT147" i="8"/>
  <c r="BW146" i="8"/>
  <c r="BZ145" i="8"/>
  <c r="BS149" i="8"/>
  <c r="BZ144" i="8"/>
  <c r="BT144" i="8"/>
  <c r="BY143" i="8"/>
  <c r="BT143" i="8"/>
  <c r="CF157" i="8"/>
  <c r="CG170" i="8"/>
  <c r="CG162" i="8"/>
  <c r="CE167" i="8"/>
  <c r="CE159" i="8"/>
  <c r="CE151" i="8"/>
  <c r="BS169" i="8"/>
  <c r="BS161" i="8"/>
  <c r="BS153" i="8"/>
  <c r="BW175" i="8"/>
  <c r="BZ174" i="8"/>
  <c r="CC173" i="8"/>
  <c r="BU173" i="8"/>
  <c r="BX172" i="8"/>
  <c r="CA171" i="8"/>
  <c r="CD170" i="8"/>
  <c r="BV170" i="8"/>
  <c r="BY169" i="8"/>
  <c r="CB168" i="8"/>
  <c r="BT168" i="8"/>
  <c r="BW167" i="8"/>
  <c r="BZ166" i="8"/>
  <c r="CC165" i="8"/>
  <c r="BU165" i="8"/>
  <c r="BX164" i="8"/>
  <c r="CA163" i="8"/>
  <c r="CD162" i="8"/>
  <c r="BV162" i="8"/>
  <c r="BY161" i="8"/>
  <c r="CB160" i="8"/>
  <c r="BT160" i="8"/>
  <c r="BW159" i="8"/>
  <c r="BZ158" i="8"/>
  <c r="CC157" i="8"/>
  <c r="BU157" i="8"/>
  <c r="BX156" i="8"/>
  <c r="CA155" i="8"/>
  <c r="CD154" i="8"/>
  <c r="BV154" i="8"/>
  <c r="BY153" i="8"/>
  <c r="CB152" i="8"/>
  <c r="BT152" i="8"/>
  <c r="BW151" i="8"/>
  <c r="BZ150" i="8"/>
  <c r="CC149" i="8"/>
  <c r="BU149" i="8"/>
  <c r="BX148" i="8"/>
  <c r="CA147" i="8"/>
  <c r="CD146" i="8"/>
  <c r="BV146" i="8"/>
  <c r="BY145" i="8"/>
  <c r="BS148" i="8"/>
  <c r="BY144" i="8"/>
  <c r="CC143" i="8"/>
  <c r="BX143" i="8"/>
  <c r="CG176" i="8"/>
  <c r="CG168" i="8"/>
  <c r="CE175" i="8"/>
  <c r="CE164" i="8"/>
  <c r="CE156" i="8"/>
  <c r="BS174" i="8"/>
  <c r="BS166" i="8"/>
  <c r="BS158" i="8"/>
  <c r="CB175" i="8"/>
  <c r="BT175" i="8"/>
  <c r="BW174" i="8"/>
  <c r="BZ173" i="8"/>
  <c r="CC172" i="8"/>
  <c r="BU172" i="8"/>
  <c r="BX171" i="8"/>
  <c r="CA170" i="8"/>
  <c r="CG174" i="8"/>
  <c r="CE155" i="8"/>
  <c r="CA175" i="8"/>
  <c r="CB172" i="8"/>
  <c r="CD169" i="8"/>
  <c r="BY168" i="8"/>
  <c r="BT167" i="8"/>
  <c r="BZ165" i="8"/>
  <c r="BU164" i="8"/>
  <c r="CA162" i="8"/>
  <c r="BV161" i="8"/>
  <c r="CB159" i="8"/>
  <c r="BW158" i="8"/>
  <c r="CC156" i="8"/>
  <c r="BX155" i="8"/>
  <c r="CD153" i="8"/>
  <c r="BY152" i="8"/>
  <c r="BT151" i="8"/>
  <c r="BZ149" i="8"/>
  <c r="BU148" i="8"/>
  <c r="CA146" i="8"/>
  <c r="BV145" i="8"/>
  <c r="BV144" i="8"/>
  <c r="BW143" i="8"/>
  <c r="CG166" i="8"/>
  <c r="BS173" i="8"/>
  <c r="CD174" i="8"/>
  <c r="BT172" i="8"/>
  <c r="CC169" i="8"/>
  <c r="BX168" i="8"/>
  <c r="CD166" i="8"/>
  <c r="BY165" i="8"/>
  <c r="BT164" i="8"/>
  <c r="BZ162" i="8"/>
  <c r="BU161" i="8"/>
  <c r="CA159" i="8"/>
  <c r="BV158" i="8"/>
  <c r="CB156" i="8"/>
  <c r="BW155" i="8"/>
  <c r="CC153" i="8"/>
  <c r="BX152" i="8"/>
  <c r="CD150" i="8"/>
  <c r="BY149" i="8"/>
  <c r="BT148" i="8"/>
  <c r="BZ146" i="8"/>
  <c r="BU145" i="8"/>
  <c r="BU144" i="8"/>
  <c r="BU143" i="8"/>
  <c r="CE171" i="8"/>
  <c r="BS165" i="8"/>
  <c r="BV174" i="8"/>
  <c r="BW171" i="8"/>
  <c r="BV169" i="8"/>
  <c r="CB167" i="8"/>
  <c r="BW166" i="8"/>
  <c r="CC164" i="8"/>
  <c r="BX163" i="8"/>
  <c r="CD161" i="8"/>
  <c r="BY160" i="8"/>
  <c r="BT159" i="8"/>
  <c r="BZ157" i="8"/>
  <c r="BU156" i="8"/>
  <c r="CA154" i="8"/>
  <c r="BV153" i="8"/>
  <c r="CB151" i="8"/>
  <c r="BW150" i="8"/>
  <c r="CC148" i="8"/>
  <c r="BX147" i="8"/>
  <c r="CD145" i="8"/>
  <c r="BS145" i="8"/>
  <c r="CB143" i="8"/>
  <c r="CE163" i="8"/>
  <c r="BS157" i="8"/>
  <c r="BY173" i="8"/>
  <c r="BZ170" i="8"/>
  <c r="BU169" i="8"/>
  <c r="CA167" i="8"/>
  <c r="BV166" i="8"/>
  <c r="CB164" i="8"/>
  <c r="BW163" i="8"/>
  <c r="CC161" i="8"/>
  <c r="BX160" i="8"/>
  <c r="CD158" i="8"/>
  <c r="BY157" i="8"/>
  <c r="BT156" i="8"/>
  <c r="BZ154" i="8"/>
  <c r="BU153" i="8"/>
  <c r="CA151" i="8"/>
  <c r="BV150" i="8"/>
  <c r="CB148" i="8"/>
  <c r="BW147" i="8"/>
  <c r="CC145" i="8"/>
  <c r="CC144" i="8"/>
  <c r="CA143" i="8"/>
  <c r="BS143" i="8"/>
  <c r="CC142" i="8"/>
  <c r="BY142" i="8"/>
  <c r="BU142" i="8"/>
  <c r="CB141" i="8"/>
  <c r="BX141" i="8"/>
  <c r="BT141" i="8"/>
  <c r="CA140" i="8"/>
  <c r="BW140" i="8"/>
  <c r="BS140" i="8"/>
  <c r="BZ139" i="8"/>
  <c r="BV139" i="8"/>
  <c r="CC138" i="8"/>
  <c r="BY138" i="8"/>
  <c r="BU138" i="8"/>
  <c r="CB137" i="8"/>
  <c r="BX137" i="8"/>
  <c r="BT137" i="8"/>
  <c r="CA136" i="8"/>
  <c r="BW136" i="8"/>
  <c r="BS136" i="8"/>
  <c r="CE132" i="8"/>
  <c r="BQ130" i="8"/>
  <c r="CD135" i="8"/>
  <c r="BZ135" i="8"/>
  <c r="BV135" i="8"/>
  <c r="BR135" i="8"/>
  <c r="CA134" i="8"/>
  <c r="BW134" i="8"/>
  <c r="BS134" i="8"/>
  <c r="CB133" i="8"/>
  <c r="BX133" i="8"/>
  <c r="BT133" i="8"/>
  <c r="CC132" i="8"/>
  <c r="BY132" i="8"/>
  <c r="BU132" i="8"/>
  <c r="CD131" i="8"/>
  <c r="BZ131" i="8"/>
  <c r="BV131" i="8"/>
  <c r="BR131" i="8"/>
  <c r="CA130" i="8"/>
  <c r="BW130" i="8"/>
  <c r="BS130" i="8"/>
  <c r="CB129" i="8"/>
  <c r="BX129" i="8"/>
  <c r="BT129" i="8"/>
  <c r="CC128" i="8"/>
  <c r="BY128" i="8"/>
  <c r="BU128" i="8"/>
  <c r="CD127" i="8"/>
  <c r="BZ127" i="8"/>
  <c r="BV127" i="8"/>
  <c r="BR127" i="8"/>
  <c r="CA126" i="8"/>
  <c r="BW126" i="8"/>
  <c r="BS126" i="8"/>
  <c r="CB125" i="8"/>
  <c r="BX125" i="8"/>
  <c r="BT125" i="8"/>
  <c r="CC124" i="8"/>
  <c r="BY124" i="8"/>
  <c r="BU124" i="8"/>
  <c r="CB142" i="8"/>
  <c r="BX142" i="8"/>
  <c r="BT142" i="8"/>
  <c r="CA141" i="8"/>
  <c r="BW141" i="8"/>
  <c r="BS141" i="8"/>
  <c r="BZ140" i="8"/>
  <c r="BV140" i="8"/>
  <c r="CC139" i="8"/>
  <c r="BY139" i="8"/>
  <c r="BU139" i="8"/>
  <c r="CB138" i="8"/>
  <c r="BX138" i="8"/>
  <c r="BT138" i="8"/>
  <c r="CA137" i="8"/>
  <c r="BW137" i="8"/>
  <c r="BS137" i="8"/>
  <c r="BZ136" i="8"/>
  <c r="BV136" i="8"/>
  <c r="CF131" i="8"/>
  <c r="CE131" i="8"/>
  <c r="BQ129" i="8"/>
  <c r="CC135" i="8"/>
  <c r="BY135" i="8"/>
  <c r="BU135" i="8"/>
  <c r="CD134" i="8"/>
  <c r="BZ134" i="8"/>
  <c r="BV134" i="8"/>
  <c r="BR134" i="8"/>
  <c r="CA133" i="8"/>
  <c r="BW133" i="8"/>
  <c r="BS133" i="8"/>
  <c r="CB132" i="8"/>
  <c r="BX132" i="8"/>
  <c r="BT132" i="8"/>
  <c r="CC131" i="8"/>
  <c r="BY131" i="8"/>
  <c r="BU131" i="8"/>
  <c r="CD130" i="8"/>
  <c r="BZ130" i="8"/>
  <c r="BV130" i="8"/>
  <c r="BR130" i="8"/>
  <c r="CA129" i="8"/>
  <c r="BW129" i="8"/>
  <c r="BS129" i="8"/>
  <c r="CB128" i="8"/>
  <c r="BX128" i="8"/>
  <c r="BT128" i="8"/>
  <c r="CC127" i="8"/>
  <c r="BY127" i="8"/>
  <c r="BU127" i="8"/>
  <c r="CD126" i="8"/>
  <c r="BZ126" i="8"/>
  <c r="BV126" i="8"/>
  <c r="BR126" i="8"/>
  <c r="CA125" i="8"/>
  <c r="BW125" i="8"/>
  <c r="BS125" i="8"/>
  <c r="CB124" i="8"/>
  <c r="BX124" i="8"/>
  <c r="BT124" i="8"/>
  <c r="CA142" i="8"/>
  <c r="BW142" i="8"/>
  <c r="BS142" i="8"/>
  <c r="BZ141" i="8"/>
  <c r="BV141" i="8"/>
  <c r="BZ142" i="8"/>
  <c r="BU141" i="8"/>
  <c r="BX140" i="8"/>
  <c r="CA139" i="8"/>
  <c r="BS139" i="8"/>
  <c r="BV138" i="8"/>
  <c r="BY137" i="8"/>
  <c r="CB136" i="8"/>
  <c r="BT136" i="8"/>
  <c r="CE129" i="8"/>
  <c r="CA135" i="8"/>
  <c r="BS135" i="8"/>
  <c r="BX134" i="8"/>
  <c r="CC133" i="8"/>
  <c r="BU133" i="8"/>
  <c r="BZ132" i="8"/>
  <c r="BR132" i="8"/>
  <c r="BW131" i="8"/>
  <c r="CB130" i="8"/>
  <c r="BT130" i="8"/>
  <c r="BY129" i="8"/>
  <c r="CD128" i="8"/>
  <c r="BV128" i="8"/>
  <c r="CA127" i="8"/>
  <c r="BS127" i="8"/>
  <c r="BX126" i="8"/>
  <c r="CC125" i="8"/>
  <c r="BU125" i="8"/>
  <c r="BZ124" i="8"/>
  <c r="BR124" i="8"/>
  <c r="BV142" i="8"/>
  <c r="CC140" i="8"/>
  <c r="BU140" i="8"/>
  <c r="BX139" i="8"/>
  <c r="CA138" i="8"/>
  <c r="BS138" i="8"/>
  <c r="BV137" i="8"/>
  <c r="BY136" i="8"/>
  <c r="CF130" i="8"/>
  <c r="BQ128" i="8"/>
  <c r="BX135" i="8"/>
  <c r="CC134" i="8"/>
  <c r="BU134" i="8"/>
  <c r="BZ133" i="8"/>
  <c r="BR133" i="8"/>
  <c r="BW132" i="8"/>
  <c r="CB131" i="8"/>
  <c r="BT131" i="8"/>
  <c r="BY130" i="8"/>
  <c r="CD129" i="8"/>
  <c r="BV129" i="8"/>
  <c r="CA128" i="8"/>
  <c r="BS128" i="8"/>
  <c r="BX127" i="8"/>
  <c r="CC126" i="8"/>
  <c r="BU126" i="8"/>
  <c r="BZ125" i="8"/>
  <c r="BR125" i="8"/>
  <c r="BW124" i="8"/>
  <c r="CC141" i="8"/>
  <c r="CB140" i="8"/>
  <c r="BT140" i="8"/>
  <c r="BW139" i="8"/>
  <c r="BZ138" i="8"/>
  <c r="CC137" i="8"/>
  <c r="BU137" i="8"/>
  <c r="BX136" i="8"/>
  <c r="CE133" i="8"/>
  <c r="BQ127" i="8"/>
  <c r="BW135" i="8"/>
  <c r="CB134" i="8"/>
  <c r="BT134" i="8"/>
  <c r="BY133" i="8"/>
  <c r="CD132" i="8"/>
  <c r="BV132" i="8"/>
  <c r="CA131" i="8"/>
  <c r="BS131" i="8"/>
  <c r="BX130" i="8"/>
  <c r="CC129" i="8"/>
  <c r="BU129" i="8"/>
  <c r="BZ128" i="8"/>
  <c r="BR128" i="8"/>
  <c r="BW127" i="8"/>
  <c r="CB126" i="8"/>
  <c r="BT126" i="8"/>
  <c r="BY125" i="8"/>
  <c r="CD124" i="8"/>
  <c r="BV124" i="8"/>
  <c r="BR136" i="8"/>
  <c r="BY141" i="8"/>
  <c r="BY140" i="8"/>
  <c r="CB139" i="8"/>
  <c r="BT139" i="8"/>
  <c r="BW138" i="8"/>
  <c r="BZ137" i="8"/>
  <c r="CC136" i="8"/>
  <c r="BU136" i="8"/>
  <c r="CE130" i="8"/>
  <c r="CB135" i="8"/>
  <c r="BT135" i="8"/>
  <c r="BY134" i="8"/>
  <c r="CD133" i="8"/>
  <c r="BV133" i="8"/>
  <c r="CA132" i="8"/>
  <c r="BS132" i="8"/>
  <c r="BX131" i="8"/>
  <c r="CC130" i="8"/>
  <c r="BU130" i="8"/>
  <c r="BZ129" i="8"/>
  <c r="BR129" i="8"/>
  <c r="BW128" i="8"/>
  <c r="CB127" i="8"/>
  <c r="BT127" i="8"/>
  <c r="BY126" i="8"/>
  <c r="CD125" i="8"/>
  <c r="BV125" i="8"/>
  <c r="CA124" i="8"/>
  <c r="BS124" i="8"/>
  <c r="BQ124" i="8"/>
  <c r="CP132" i="8"/>
  <c r="CQ129" i="8"/>
  <c r="CQ125" i="8"/>
  <c r="CQ117" i="8"/>
  <c r="CQ113" i="8"/>
  <c r="CQ109" i="8"/>
  <c r="CQ105" i="8"/>
  <c r="CY102" i="8"/>
  <c r="CY98" i="8"/>
  <c r="CX105" i="8"/>
  <c r="CX101" i="8"/>
  <c r="CX97" i="8"/>
  <c r="DA120" i="8"/>
  <c r="DA116" i="8"/>
  <c r="DA112" i="8"/>
  <c r="CZ124" i="8"/>
  <c r="CZ120" i="8"/>
  <c r="CZ116" i="8"/>
  <c r="CZ112" i="8"/>
  <c r="CY127" i="8"/>
  <c r="CY123" i="8"/>
  <c r="CY119" i="8"/>
  <c r="CY115" i="8"/>
  <c r="CY111" i="8"/>
  <c r="CX127" i="8"/>
  <c r="CX123" i="8"/>
  <c r="CX119" i="8"/>
  <c r="CX115" i="8"/>
  <c r="CW131" i="8"/>
  <c r="CW127" i="8"/>
  <c r="CW123" i="8"/>
  <c r="CW119" i="8"/>
  <c r="CW115" i="8"/>
  <c r="CW111" i="8"/>
  <c r="CW107" i="8"/>
  <c r="CW103" i="8"/>
  <c r="CW99" i="8"/>
  <c r="CW95" i="8"/>
  <c r="CR132" i="8"/>
  <c r="CR130" i="8"/>
  <c r="CR128" i="8"/>
  <c r="CR126" i="8"/>
  <c r="CR124" i="8"/>
  <c r="CR122" i="8"/>
  <c r="CR120" i="8"/>
  <c r="CR118" i="8"/>
  <c r="CR116" i="8"/>
  <c r="CR114" i="8"/>
  <c r="CR112" i="8"/>
  <c r="CR110" i="8"/>
  <c r="CR108" i="8"/>
  <c r="CR106" i="8"/>
  <c r="CR104" i="8"/>
  <c r="CR102" i="8"/>
  <c r="CR100" i="8"/>
  <c r="CR98" i="8"/>
  <c r="CT131" i="8"/>
  <c r="CT127" i="8"/>
  <c r="CT123" i="8"/>
  <c r="CT119" i="8"/>
  <c r="CT115" i="8"/>
  <c r="CT111" i="8"/>
  <c r="CT107" i="8"/>
  <c r="CT103" i="8"/>
  <c r="CT99" i="8"/>
  <c r="CT95" i="8"/>
  <c r="CU132" i="8"/>
  <c r="CU130" i="8"/>
  <c r="CU128" i="8"/>
  <c r="CU126" i="8"/>
  <c r="CU124" i="8"/>
  <c r="CU122" i="8"/>
  <c r="CU120" i="8"/>
  <c r="CU118" i="8"/>
  <c r="CU116" i="8"/>
  <c r="CU114" i="8"/>
  <c r="CU112" i="8"/>
  <c r="CU110" i="8"/>
  <c r="CU108" i="8"/>
  <c r="CU106" i="8"/>
  <c r="CU104" i="8"/>
  <c r="CU102" i="8"/>
  <c r="CU100" i="8"/>
  <c r="CU98" i="8"/>
  <c r="CU96" i="8"/>
  <c r="CU94" i="8"/>
  <c r="CU92" i="8"/>
  <c r="CR90" i="8"/>
  <c r="CR91" i="8"/>
  <c r="CM95" i="8"/>
  <c r="CM93" i="8"/>
  <c r="CN89" i="8"/>
  <c r="CL89" i="8"/>
  <c r="CJ89" i="8"/>
  <c r="CM92" i="8"/>
  <c r="CI92" i="8"/>
  <c r="CM91" i="8"/>
  <c r="CI91" i="8"/>
  <c r="CM90" i="8"/>
  <c r="CI90" i="8"/>
  <c r="CQ132" i="8"/>
  <c r="CQ128" i="8"/>
  <c r="CQ124" i="8"/>
  <c r="CQ116" i="8"/>
  <c r="CQ112" i="8"/>
  <c r="CQ108" i="8"/>
  <c r="CY105" i="8"/>
  <c r="CY101" i="8"/>
  <c r="CY97" i="8"/>
  <c r="CX104" i="8"/>
  <c r="CX100" i="8"/>
  <c r="CX96" i="8"/>
  <c r="DA119" i="8"/>
  <c r="DA115" i="8"/>
  <c r="DA111" i="8"/>
  <c r="CZ123" i="8"/>
  <c r="CZ119" i="8"/>
  <c r="CZ115" i="8"/>
  <c r="CZ111" i="8"/>
  <c r="CY126" i="8"/>
  <c r="CY122" i="8"/>
  <c r="CY118" i="8"/>
  <c r="CY114" i="8"/>
  <c r="CX130" i="8"/>
  <c r="CX126" i="8"/>
  <c r="CX122" i="8"/>
  <c r="CX118" i="8"/>
  <c r="CQ131" i="8"/>
  <c r="CQ127" i="8"/>
  <c r="CQ119" i="8"/>
  <c r="CQ115" i="8"/>
  <c r="CQ111" i="8"/>
  <c r="CQ107" i="8"/>
  <c r="CY104" i="8"/>
  <c r="CY100" i="8"/>
  <c r="CX107" i="8"/>
  <c r="CX103" i="8"/>
  <c r="CX99" i="8"/>
  <c r="CX95" i="8"/>
  <c r="DA118" i="8"/>
  <c r="DA114" i="8"/>
  <c r="DA110" i="8"/>
  <c r="CZ122" i="8"/>
  <c r="CZ118" i="8"/>
  <c r="CZ114" i="8"/>
  <c r="CZ110" i="8"/>
  <c r="CY125" i="8"/>
  <c r="CY121" i="8"/>
  <c r="CY117" i="8"/>
  <c r="CY113" i="8"/>
  <c r="CX129" i="8"/>
  <c r="CX125" i="8"/>
  <c r="CX121" i="8"/>
  <c r="CX117" i="8"/>
  <c r="CX113" i="8"/>
  <c r="CW129" i="8"/>
  <c r="CW125" i="8"/>
  <c r="CW121" i="8"/>
  <c r="CW117" i="8"/>
  <c r="CW113" i="8"/>
  <c r="CW109" i="8"/>
  <c r="CW105" i="8"/>
  <c r="CW101" i="8"/>
  <c r="CW97" i="8"/>
  <c r="CS96" i="8"/>
  <c r="CR131" i="8"/>
  <c r="CR129" i="8"/>
  <c r="CR127" i="8"/>
  <c r="CR125" i="8"/>
  <c r="CR123" i="8"/>
  <c r="CR121" i="8"/>
  <c r="CR119" i="8"/>
  <c r="CR117" i="8"/>
  <c r="CR115" i="8"/>
  <c r="CR113" i="8"/>
  <c r="CR111" i="8"/>
  <c r="CR109" i="8"/>
  <c r="CR107" i="8"/>
  <c r="CR105" i="8"/>
  <c r="CR103" i="8"/>
  <c r="CR101" i="8"/>
  <c r="CR99" i="8"/>
  <c r="CR97" i="8"/>
  <c r="CT129" i="8"/>
  <c r="CT125" i="8"/>
  <c r="CT121" i="8"/>
  <c r="CT117" i="8"/>
  <c r="CT113" i="8"/>
  <c r="CT109" i="8"/>
  <c r="CT105" i="8"/>
  <c r="CT101" i="8"/>
  <c r="CT97" i="8"/>
  <c r="CT93" i="8"/>
  <c r="CU131" i="8"/>
  <c r="CU129" i="8"/>
  <c r="CU127" i="8"/>
  <c r="CU125" i="8"/>
  <c r="CU123" i="8"/>
  <c r="CU121" i="8"/>
  <c r="CU119" i="8"/>
  <c r="CU117" i="8"/>
  <c r="CU115" i="8"/>
  <c r="CU113" i="8"/>
  <c r="CU111" i="8"/>
  <c r="CU109" i="8"/>
  <c r="CU107" i="8"/>
  <c r="CU105" i="8"/>
  <c r="CU103" i="8"/>
  <c r="CU101" i="8"/>
  <c r="CU99" i="8"/>
  <c r="CU97" i="8"/>
  <c r="CU95" i="8"/>
  <c r="CU93" i="8"/>
  <c r="CT90" i="8"/>
  <c r="CS89" i="8"/>
  <c r="CQ90" i="8"/>
  <c r="CM94" i="8"/>
  <c r="CK93" i="8"/>
  <c r="CL87" i="8"/>
  <c r="CL88" i="8"/>
  <c r="CO92" i="8"/>
  <c r="CK92" i="8"/>
  <c r="CO91" i="8"/>
  <c r="CK91" i="8"/>
  <c r="CO90" i="8"/>
  <c r="CK90" i="8"/>
  <c r="CQ130" i="8"/>
  <c r="CQ126" i="8"/>
  <c r="CQ118" i="8"/>
  <c r="CQ114" i="8"/>
  <c r="CQ110" i="8"/>
  <c r="CQ106" i="8"/>
  <c r="CY103" i="8"/>
  <c r="CY99" i="8"/>
  <c r="CX106" i="8"/>
  <c r="CX102" i="8"/>
  <c r="CX98" i="8"/>
  <c r="DA121" i="8"/>
  <c r="CZ121" i="8"/>
  <c r="CY124" i="8"/>
  <c r="CX128" i="8"/>
  <c r="CX114" i="8"/>
  <c r="CW126" i="8"/>
  <c r="CW118" i="8"/>
  <c r="CW110" i="8"/>
  <c r="CW102" i="8"/>
  <c r="CW94" i="8"/>
  <c r="CS129" i="8"/>
  <c r="CS125" i="8"/>
  <c r="CS121" i="8"/>
  <c r="CS117" i="8"/>
  <c r="CS113" i="8"/>
  <c r="CS109" i="8"/>
  <c r="CS105" i="8"/>
  <c r="CS101" i="8"/>
  <c r="CS97" i="8"/>
  <c r="CT126" i="8"/>
  <c r="CT118" i="8"/>
  <c r="CT110" i="8"/>
  <c r="CT102" i="8"/>
  <c r="CT94" i="8"/>
  <c r="CV129" i="8"/>
  <c r="CV125" i="8"/>
  <c r="CV121" i="8"/>
  <c r="CV117" i="8"/>
  <c r="CV113" i="8"/>
  <c r="CV109" i="8"/>
  <c r="CV105" i="8"/>
  <c r="CV101" i="8"/>
  <c r="CV97" i="8"/>
  <c r="CV93" i="8"/>
  <c r="CT89" i="8"/>
  <c r="CL95" i="8"/>
  <c r="CM89" i="8"/>
  <c r="CP92" i="8"/>
  <c r="CP91" i="8"/>
  <c r="CP90" i="8"/>
  <c r="CN91" i="8"/>
  <c r="DA113" i="8"/>
  <c r="CW130" i="8"/>
  <c r="CW106" i="8"/>
  <c r="CS131" i="8"/>
  <c r="CS123" i="8"/>
  <c r="CS115" i="8"/>
  <c r="CS107" i="8"/>
  <c r="CS99" i="8"/>
  <c r="CT122" i="8"/>
  <c r="CT106" i="8"/>
  <c r="CV131" i="8"/>
  <c r="CV119" i="8"/>
  <c r="CV111" i="8"/>
  <c r="CV103" i="8"/>
  <c r="CV95" i="8"/>
  <c r="CQ91" i="8"/>
  <c r="CK89" i="8"/>
  <c r="CL91" i="8"/>
  <c r="CY128" i="8"/>
  <c r="CY112" i="8"/>
  <c r="CX116" i="8"/>
  <c r="CW120" i="8"/>
  <c r="CW104" i="8"/>
  <c r="CS130" i="8"/>
  <c r="CS122" i="8"/>
  <c r="CS114" i="8"/>
  <c r="CS106" i="8"/>
  <c r="CS98" i="8"/>
  <c r="CT120" i="8"/>
  <c r="CT96" i="8"/>
  <c r="CV126" i="8"/>
  <c r="CV118" i="8"/>
  <c r="CV110" i="8"/>
  <c r="CV102" i="8"/>
  <c r="CV94" i="8"/>
  <c r="CM96" i="8"/>
  <c r="CK88" i="8"/>
  <c r="CJ92" i="8"/>
  <c r="CJ90" i="8"/>
  <c r="DA117" i="8"/>
  <c r="CZ117" i="8"/>
  <c r="CY120" i="8"/>
  <c r="CX124" i="8"/>
  <c r="CW132" i="8"/>
  <c r="CW124" i="8"/>
  <c r="CW116" i="8"/>
  <c r="CW108" i="8"/>
  <c r="CW100" i="8"/>
  <c r="CS132" i="8"/>
  <c r="CS128" i="8"/>
  <c r="CS124" i="8"/>
  <c r="CS120" i="8"/>
  <c r="CS116" i="8"/>
  <c r="CS112" i="8"/>
  <c r="CS108" i="8"/>
  <c r="CS104" i="8"/>
  <c r="CS100" i="8"/>
  <c r="CT132" i="8"/>
  <c r="CT124" i="8"/>
  <c r="CT116" i="8"/>
  <c r="CT108" i="8"/>
  <c r="CT100" i="8"/>
  <c r="CV132" i="8"/>
  <c r="CV128" i="8"/>
  <c r="CV124" i="8"/>
  <c r="CV120" i="8"/>
  <c r="CV116" i="8"/>
  <c r="CV112" i="8"/>
  <c r="CV108" i="8"/>
  <c r="CV104" i="8"/>
  <c r="CV100" i="8"/>
  <c r="CV96" i="8"/>
  <c r="CV92" i="8"/>
  <c r="CR89" i="8"/>
  <c r="CL94" i="8"/>
  <c r="CL86" i="8"/>
  <c r="CN92" i="8"/>
  <c r="CN90" i="8"/>
  <c r="CZ113" i="8"/>
  <c r="CY116" i="8"/>
  <c r="CX120" i="8"/>
  <c r="CW122" i="8"/>
  <c r="CW114" i="8"/>
  <c r="CW98" i="8"/>
  <c r="CS127" i="8"/>
  <c r="CS119" i="8"/>
  <c r="CS111" i="8"/>
  <c r="CS103" i="8"/>
  <c r="CT130" i="8"/>
  <c r="CT114" i="8"/>
  <c r="CT98" i="8"/>
  <c r="CV127" i="8"/>
  <c r="CV123" i="8"/>
  <c r="CV115" i="8"/>
  <c r="CV107" i="8"/>
  <c r="CV99" i="8"/>
  <c r="CT88" i="8"/>
  <c r="CL93" i="8"/>
  <c r="CL92" i="8"/>
  <c r="CL90" i="8"/>
  <c r="CZ125" i="8"/>
  <c r="CW128" i="8"/>
  <c r="CW112" i="8"/>
  <c r="CW96" i="8"/>
  <c r="CS126" i="8"/>
  <c r="CS118" i="8"/>
  <c r="CS110" i="8"/>
  <c r="CS102" i="8"/>
  <c r="CT128" i="8"/>
  <c r="CT112" i="8"/>
  <c r="CT104" i="8"/>
  <c r="CV130" i="8"/>
  <c r="CV122" i="8"/>
  <c r="CV114" i="8"/>
  <c r="CV106" i="8"/>
  <c r="CV98" i="8"/>
  <c r="CS90" i="8"/>
  <c r="CJ93" i="8"/>
  <c r="CJ91" i="8"/>
  <c r="CH91" i="8"/>
  <c r="CO99" i="8"/>
  <c r="CN103" i="8"/>
  <c r="CN99" i="8"/>
  <c r="CM109" i="8"/>
  <c r="CM105" i="8"/>
  <c r="CK95" i="8"/>
  <c r="CI94" i="8"/>
  <c r="CG95" i="8"/>
  <c r="CG91" i="8"/>
  <c r="CI114" i="8"/>
  <c r="CK113" i="8"/>
  <c r="CG113" i="8"/>
  <c r="CI112" i="8"/>
  <c r="CK111" i="8"/>
  <c r="CG111" i="8"/>
  <c r="CI110" i="8"/>
  <c r="CK109" i="8"/>
  <c r="CG109" i="8"/>
  <c r="CI108" i="8"/>
  <c r="CK107" i="8"/>
  <c r="CG107" i="8"/>
  <c r="CI106" i="8"/>
  <c r="CK105" i="8"/>
  <c r="CG105" i="8"/>
  <c r="CI104" i="8"/>
  <c r="CK103" i="8"/>
  <c r="CG103" i="8"/>
  <c r="CI102" i="8"/>
  <c r="CK101" i="8"/>
  <c r="CG101" i="8"/>
  <c r="CI100" i="8"/>
  <c r="CK99" i="8"/>
  <c r="CG99" i="8"/>
  <c r="CI98" i="8"/>
  <c r="CK97" i="8"/>
  <c r="CG97" i="8"/>
  <c r="CI96" i="8"/>
  <c r="CL128" i="8"/>
  <c r="CH128" i="8"/>
  <c r="CL127" i="8"/>
  <c r="CH127" i="8"/>
  <c r="CL126" i="8"/>
  <c r="CH126" i="8"/>
  <c r="CL125" i="8"/>
  <c r="CH125" i="8"/>
  <c r="CL124" i="8"/>
  <c r="CH124" i="8"/>
  <c r="CL123" i="8"/>
  <c r="CH123" i="8"/>
  <c r="CL122" i="8"/>
  <c r="CH122" i="8"/>
  <c r="CL121" i="8"/>
  <c r="CH121" i="8"/>
  <c r="CL120" i="8"/>
  <c r="CH120" i="8"/>
  <c r="CL119" i="8"/>
  <c r="CH119" i="8"/>
  <c r="CL118" i="8"/>
  <c r="CH118" i="8"/>
  <c r="CL117" i="8"/>
  <c r="CH117" i="8"/>
  <c r="CL116" i="8"/>
  <c r="CH116" i="8"/>
  <c r="CL115" i="8"/>
  <c r="CH115" i="8"/>
  <c r="CE127" i="8"/>
  <c r="CE123" i="8"/>
  <c r="CE119" i="8"/>
  <c r="CE115" i="8"/>
  <c r="CE113" i="8"/>
  <c r="CE111" i="8"/>
  <c r="CE109" i="8"/>
  <c r="CE107" i="8"/>
  <c r="CE105" i="8"/>
  <c r="CE103" i="8"/>
  <c r="CE101" i="8"/>
  <c r="CE99" i="8"/>
  <c r="CE97" i="8"/>
  <c r="CE95" i="8"/>
  <c r="CE93" i="8"/>
  <c r="CE91" i="8"/>
  <c r="CD117" i="8"/>
  <c r="CD113" i="8"/>
  <c r="CD109" i="8"/>
  <c r="CD105" i="8"/>
  <c r="CD101" i="8"/>
  <c r="CD97" i="8"/>
  <c r="CD93" i="8"/>
  <c r="CC113" i="8"/>
  <c r="CC109" i="8"/>
  <c r="CC105" i="8"/>
  <c r="CC101" i="8"/>
  <c r="CC97" i="8"/>
  <c r="CC93" i="8"/>
  <c r="CB109" i="8"/>
  <c r="CB105" i="8"/>
  <c r="CB101" i="8"/>
  <c r="CB97" i="8"/>
  <c r="CA107" i="8"/>
  <c r="CK106" i="8"/>
  <c r="CI101" i="8"/>
  <c r="CO98" i="8"/>
  <c r="CN102" i="8"/>
  <c r="CM112" i="8"/>
  <c r="CM108" i="8"/>
  <c r="CM104" i="8"/>
  <c r="CJ95" i="8"/>
  <c r="CH95" i="8"/>
  <c r="CG94" i="8"/>
  <c r="CL114" i="8"/>
  <c r="CH114" i="8"/>
  <c r="CJ113" i="8"/>
  <c r="CL112" i="8"/>
  <c r="CH112" i="8"/>
  <c r="CJ111" i="8"/>
  <c r="CL110" i="8"/>
  <c r="CH110" i="8"/>
  <c r="CJ109" i="8"/>
  <c r="CL108" i="8"/>
  <c r="CH108" i="8"/>
  <c r="CJ107" i="8"/>
  <c r="CL106" i="8"/>
  <c r="CH106" i="8"/>
  <c r="CJ105" i="8"/>
  <c r="CL104" i="8"/>
  <c r="CH104" i="8"/>
  <c r="CJ103" i="8"/>
  <c r="CL102" i="8"/>
  <c r="CH102" i="8"/>
  <c r="CJ101" i="8"/>
  <c r="CL100" i="8"/>
  <c r="CH100" i="8"/>
  <c r="CJ99" i="8"/>
  <c r="CL98" i="8"/>
  <c r="CH98" i="8"/>
  <c r="CJ97" i="8"/>
  <c r="CL96" i="8"/>
  <c r="CH96" i="8"/>
  <c r="CK128" i="8"/>
  <c r="CG128" i="8"/>
  <c r="CK127" i="8"/>
  <c r="CG127" i="8"/>
  <c r="CK126" i="8"/>
  <c r="CG126" i="8"/>
  <c r="CK125" i="8"/>
  <c r="CG125" i="8"/>
  <c r="CK124" i="8"/>
  <c r="CG124" i="8"/>
  <c r="CK123" i="8"/>
  <c r="CG123" i="8"/>
  <c r="CK122" i="8"/>
  <c r="CG122" i="8"/>
  <c r="CK121" i="8"/>
  <c r="CG121" i="8"/>
  <c r="CK120" i="8"/>
  <c r="CG120" i="8"/>
  <c r="CK119" i="8"/>
  <c r="CG119" i="8"/>
  <c r="CK118" i="8"/>
  <c r="CG118" i="8"/>
  <c r="CK117" i="8"/>
  <c r="CG117" i="8"/>
  <c r="CK116" i="8"/>
  <c r="CG116" i="8"/>
  <c r="CK115" i="8"/>
  <c r="CG115" i="8"/>
  <c r="CE126" i="8"/>
  <c r="CE122" i="8"/>
  <c r="CE118" i="8"/>
  <c r="CF114" i="8"/>
  <c r="CF112" i="8"/>
  <c r="CF110" i="8"/>
  <c r="CF108" i="8"/>
  <c r="CF106" i="8"/>
  <c r="CF104" i="8"/>
  <c r="CF102" i="8"/>
  <c r="CF100" i="8"/>
  <c r="CF98" i="8"/>
  <c r="CF96" i="8"/>
  <c r="CF94" i="8"/>
  <c r="CF92" i="8"/>
  <c r="CF90" i="8"/>
  <c r="CD116" i="8"/>
  <c r="CD112" i="8"/>
  <c r="CD108" i="8"/>
  <c r="CD104" i="8"/>
  <c r="CD100" i="8"/>
  <c r="CD96" i="8"/>
  <c r="CD92" i="8"/>
  <c r="CC112" i="8"/>
  <c r="CC108" i="8"/>
  <c r="CC104" i="8"/>
  <c r="CC100" i="8"/>
  <c r="CC96" i="8"/>
  <c r="CC92" i="8"/>
  <c r="CB108" i="8"/>
  <c r="CB104" i="8"/>
  <c r="CB100" i="8"/>
  <c r="CB96" i="8"/>
  <c r="CA106" i="8"/>
  <c r="CO97" i="8"/>
  <c r="CN101" i="8"/>
  <c r="CM111" i="8"/>
  <c r="CM107" i="8"/>
  <c r="CM103" i="8"/>
  <c r="CJ94" i="8"/>
  <c r="CH94" i="8"/>
  <c r="CG93" i="8"/>
  <c r="CK114" i="8"/>
  <c r="CG114" i="8"/>
  <c r="CI113" i="8"/>
  <c r="CK112" i="8"/>
  <c r="CG112" i="8"/>
  <c r="CI111" i="8"/>
  <c r="CK110" i="8"/>
  <c r="CG110" i="8"/>
  <c r="CI109" i="8"/>
  <c r="CK108" i="8"/>
  <c r="CG108" i="8"/>
  <c r="CI107" i="8"/>
  <c r="CG106" i="8"/>
  <c r="CI105" i="8"/>
  <c r="CK104" i="8"/>
  <c r="CG104" i="8"/>
  <c r="CI103" i="8"/>
  <c r="CK102" i="8"/>
  <c r="CG102" i="8"/>
  <c r="CK100" i="8"/>
  <c r="CN104" i="8"/>
  <c r="CM102" i="8"/>
  <c r="CJ114" i="8"/>
  <c r="CL111" i="8"/>
  <c r="CH109" i="8"/>
  <c r="CJ106" i="8"/>
  <c r="CL103" i="8"/>
  <c r="CH101" i="8"/>
  <c r="CI99" i="8"/>
  <c r="CG98" i="8"/>
  <c r="CK96" i="8"/>
  <c r="CJ128" i="8"/>
  <c r="CJ127" i="8"/>
  <c r="CJ126" i="8"/>
  <c r="CJ125" i="8"/>
  <c r="CJ124" i="8"/>
  <c r="CJ123" i="8"/>
  <c r="CJ122" i="8"/>
  <c r="CJ121" i="8"/>
  <c r="CJ120" i="8"/>
  <c r="CJ119" i="8"/>
  <c r="CJ118" i="8"/>
  <c r="CJ117" i="8"/>
  <c r="CJ116" i="8"/>
  <c r="CJ115" i="8"/>
  <c r="CE125" i="8"/>
  <c r="CE117" i="8"/>
  <c r="CE112" i="8"/>
  <c r="CE108" i="8"/>
  <c r="CE104" i="8"/>
  <c r="CE100" i="8"/>
  <c r="CE96" i="8"/>
  <c r="CE92" i="8"/>
  <c r="CD115" i="8"/>
  <c r="CD107" i="8"/>
  <c r="CD99" i="8"/>
  <c r="CD91" i="8"/>
  <c r="CC107" i="8"/>
  <c r="CC99" i="8"/>
  <c r="CB111" i="8"/>
  <c r="CB103" i="8"/>
  <c r="CB95" i="8"/>
  <c r="CM110" i="8"/>
  <c r="CK98" i="8"/>
  <c r="CG96" i="8"/>
  <c r="CF127" i="8"/>
  <c r="CF125" i="8"/>
  <c r="CF123" i="8"/>
  <c r="CF121" i="8"/>
  <c r="CF118" i="8"/>
  <c r="CF116" i="8"/>
  <c r="CE121" i="8"/>
  <c r="CE110" i="8"/>
  <c r="CE102" i="8"/>
  <c r="CE98" i="8"/>
  <c r="CE90" i="8"/>
  <c r="CD103" i="8"/>
  <c r="CC111" i="8"/>
  <c r="CC95" i="8"/>
  <c r="CB99" i="8"/>
  <c r="CG92" i="8"/>
  <c r="CH107" i="8"/>
  <c r="CL101" i="8"/>
  <c r="CJ98" i="8"/>
  <c r="CM128" i="8"/>
  <c r="CM125" i="8"/>
  <c r="CM124" i="8"/>
  <c r="CM122" i="8"/>
  <c r="CM120" i="8"/>
  <c r="CM117" i="8"/>
  <c r="CM115" i="8"/>
  <c r="CE120" i="8"/>
  <c r="CF109" i="8"/>
  <c r="CF101" i="8"/>
  <c r="CF93" i="8"/>
  <c r="CD118" i="8"/>
  <c r="CD102" i="8"/>
  <c r="CC110" i="8"/>
  <c r="CC94" i="8"/>
  <c r="CB98" i="8"/>
  <c r="CN100" i="8"/>
  <c r="CI95" i="8"/>
  <c r="CL113" i="8"/>
  <c r="CH111" i="8"/>
  <c r="CJ108" i="8"/>
  <c r="CL105" i="8"/>
  <c r="CH103" i="8"/>
  <c r="CJ100" i="8"/>
  <c r="CH99" i="8"/>
  <c r="CL97" i="8"/>
  <c r="CJ96" i="8"/>
  <c r="CI128" i="8"/>
  <c r="CI127" i="8"/>
  <c r="CI126" i="8"/>
  <c r="CI125" i="8"/>
  <c r="CI124" i="8"/>
  <c r="CI123" i="8"/>
  <c r="CI122" i="8"/>
  <c r="CI121" i="8"/>
  <c r="CI120" i="8"/>
  <c r="CI119" i="8"/>
  <c r="CI118" i="8"/>
  <c r="CI117" i="8"/>
  <c r="CI116" i="8"/>
  <c r="CI115" i="8"/>
  <c r="CE124" i="8"/>
  <c r="CE116" i="8"/>
  <c r="CF111" i="8"/>
  <c r="CF107" i="8"/>
  <c r="CF103" i="8"/>
  <c r="CF99" i="8"/>
  <c r="CF95" i="8"/>
  <c r="CF91" i="8"/>
  <c r="CD114" i="8"/>
  <c r="CD106" i="8"/>
  <c r="CD98" i="8"/>
  <c r="CC114" i="8"/>
  <c r="CC106" i="8"/>
  <c r="CC98" i="8"/>
  <c r="CB110" i="8"/>
  <c r="CB102" i="8"/>
  <c r="CA108" i="8"/>
  <c r="CH93" i="8"/>
  <c r="CH113" i="8"/>
  <c r="CJ110" i="8"/>
  <c r="CL107" i="8"/>
  <c r="CH105" i="8"/>
  <c r="CJ102" i="8"/>
  <c r="CG100" i="8"/>
  <c r="CI97" i="8"/>
  <c r="CF128" i="8"/>
  <c r="CF126" i="8"/>
  <c r="CF124" i="8"/>
  <c r="CF122" i="8"/>
  <c r="CF120" i="8"/>
  <c r="CF119" i="8"/>
  <c r="CF117" i="8"/>
  <c r="CF115" i="8"/>
  <c r="CE114" i="8"/>
  <c r="CE106" i="8"/>
  <c r="CE94" i="8"/>
  <c r="CD111" i="8"/>
  <c r="CD95" i="8"/>
  <c r="CC103" i="8"/>
  <c r="CB107" i="8"/>
  <c r="CA103" i="8"/>
  <c r="CM106" i="8"/>
  <c r="CJ112" i="8"/>
  <c r="CL109" i="8"/>
  <c r="CJ104" i="8"/>
  <c r="CL99" i="8"/>
  <c r="CH97" i="8"/>
  <c r="CM127" i="8"/>
  <c r="CM126" i="8"/>
  <c r="CM123" i="8"/>
  <c r="CM121" i="8"/>
  <c r="CM119" i="8"/>
  <c r="CM118" i="8"/>
  <c r="CM116" i="8"/>
  <c r="CF89" i="8"/>
  <c r="CF113" i="8"/>
  <c r="CF105" i="8"/>
  <c r="CF97" i="8"/>
  <c r="CD110" i="8"/>
  <c r="CD94" i="8"/>
  <c r="CC102" i="8"/>
  <c r="CB106" i="8"/>
  <c r="CA102" i="8"/>
  <c r="CC91" i="8"/>
  <c r="CD123" i="8"/>
  <c r="CC123" i="8"/>
  <c r="CC119" i="8"/>
  <c r="CB123" i="8"/>
  <c r="CB119" i="8"/>
  <c r="CB115" i="8"/>
  <c r="CA122" i="8"/>
  <c r="CA118" i="8"/>
  <c r="CA114" i="8"/>
  <c r="CA110" i="8"/>
  <c r="CE84" i="8"/>
  <c r="CC88" i="8"/>
  <c r="CC86" i="8"/>
  <c r="CC84" i="8"/>
  <c r="CC82" i="8"/>
  <c r="CB92" i="8"/>
  <c r="CB88" i="8"/>
  <c r="CB84" i="8"/>
  <c r="CA100" i="8"/>
  <c r="CA96" i="8"/>
  <c r="CA92" i="8"/>
  <c r="CA88" i="8"/>
  <c r="CA84" i="8"/>
  <c r="CA80" i="8"/>
  <c r="BZ123" i="8"/>
  <c r="BZ121" i="8"/>
  <c r="BZ119" i="8"/>
  <c r="BZ117" i="8"/>
  <c r="BZ115" i="8"/>
  <c r="BZ113" i="8"/>
  <c r="BZ111" i="8"/>
  <c r="BZ109" i="8"/>
  <c r="BZ107" i="8"/>
  <c r="BZ105" i="8"/>
  <c r="BZ103" i="8"/>
  <c r="BZ101" i="8"/>
  <c r="BZ99" i="8"/>
  <c r="BZ97" i="8"/>
  <c r="BZ95" i="8"/>
  <c r="BZ93" i="8"/>
  <c r="BZ91" i="8"/>
  <c r="BZ89" i="8"/>
  <c r="BZ87" i="8"/>
  <c r="BZ85" i="8"/>
  <c r="BZ83" i="8"/>
  <c r="BZ81" i="8"/>
  <c r="BX123" i="8"/>
  <c r="BT123" i="8"/>
  <c r="BX122" i="8"/>
  <c r="BT122" i="8"/>
  <c r="BX121" i="8"/>
  <c r="BT121" i="8"/>
  <c r="BX120" i="8"/>
  <c r="BT120" i="8"/>
  <c r="BX119" i="8"/>
  <c r="BT119" i="8"/>
  <c r="BX118" i="8"/>
  <c r="BT118" i="8"/>
  <c r="BX117" i="8"/>
  <c r="BT117" i="8"/>
  <c r="BX116" i="8"/>
  <c r="BT116" i="8"/>
  <c r="BX115" i="8"/>
  <c r="BT115" i="8"/>
  <c r="BX114" i="8"/>
  <c r="BT114" i="8"/>
  <c r="BX113" i="8"/>
  <c r="BT113" i="8"/>
  <c r="BX112" i="8"/>
  <c r="BT112" i="8"/>
  <c r="BX111" i="8"/>
  <c r="BT111" i="8"/>
  <c r="BX110" i="8"/>
  <c r="BT110" i="8"/>
  <c r="BX109" i="8"/>
  <c r="BT109" i="8"/>
  <c r="BX108" i="8"/>
  <c r="BT108" i="8"/>
  <c r="BX107" i="8"/>
  <c r="BT107" i="8"/>
  <c r="BX106" i="8"/>
  <c r="BT106" i="8"/>
  <c r="BX105" i="8"/>
  <c r="BT105" i="8"/>
  <c r="BX104" i="8"/>
  <c r="BT104" i="8"/>
  <c r="BX103" i="8"/>
  <c r="BT103" i="8"/>
  <c r="BX102" i="8"/>
  <c r="BT102" i="8"/>
  <c r="BX101" i="8"/>
  <c r="BT101" i="8"/>
  <c r="CD122" i="8"/>
  <c r="CC122" i="8"/>
  <c r="CC118" i="8"/>
  <c r="CB122" i="8"/>
  <c r="CB118" i="8"/>
  <c r="CB114" i="8"/>
  <c r="CA121" i="8"/>
  <c r="CA117" i="8"/>
  <c r="CA113" i="8"/>
  <c r="CF83" i="8"/>
  <c r="CE83" i="8"/>
  <c r="CD87" i="8"/>
  <c r="CD85" i="8"/>
  <c r="CD83" i="8"/>
  <c r="CD81" i="8"/>
  <c r="CB91" i="8"/>
  <c r="CB87" i="8"/>
  <c r="CB83" i="8"/>
  <c r="CA99" i="8"/>
  <c r="CA95" i="8"/>
  <c r="CA91" i="8"/>
  <c r="CA87" i="8"/>
  <c r="CA83" i="8"/>
  <c r="BU78" i="8"/>
  <c r="BY123" i="8"/>
  <c r="BY121" i="8"/>
  <c r="BY119" i="8"/>
  <c r="BY117" i="8"/>
  <c r="BY115" i="8"/>
  <c r="BY113" i="8"/>
  <c r="BY111" i="8"/>
  <c r="BY109" i="8"/>
  <c r="BY107" i="8"/>
  <c r="BY105" i="8"/>
  <c r="BY103" i="8"/>
  <c r="BY101" i="8"/>
  <c r="BY99" i="8"/>
  <c r="BY97" i="8"/>
  <c r="BY95" i="8"/>
  <c r="BY93" i="8"/>
  <c r="BY91" i="8"/>
  <c r="BY89" i="8"/>
  <c r="BY87" i="8"/>
  <c r="BY85" i="8"/>
  <c r="BY83" i="8"/>
  <c r="BY81" i="8"/>
  <c r="BW123" i="8"/>
  <c r="BS123" i="8"/>
  <c r="BW122" i="8"/>
  <c r="BS122" i="8"/>
  <c r="BW121" i="8"/>
  <c r="BS121" i="8"/>
  <c r="BW120" i="8"/>
  <c r="BS120" i="8"/>
  <c r="BW119" i="8"/>
  <c r="BS119" i="8"/>
  <c r="BW118" i="8"/>
  <c r="BS118" i="8"/>
  <c r="BW117" i="8"/>
  <c r="BS117" i="8"/>
  <c r="BW116" i="8"/>
  <c r="BS116" i="8"/>
  <c r="BW115" i="8"/>
  <c r="BS115" i="8"/>
  <c r="BW114" i="8"/>
  <c r="BS114" i="8"/>
  <c r="BW113" i="8"/>
  <c r="BS113" i="8"/>
  <c r="BW112" i="8"/>
  <c r="BS112" i="8"/>
  <c r="BW111" i="8"/>
  <c r="BS111" i="8"/>
  <c r="BW110" i="8"/>
  <c r="BS110" i="8"/>
  <c r="BW109" i="8"/>
  <c r="BS109" i="8"/>
  <c r="BW108" i="8"/>
  <c r="BS108" i="8"/>
  <c r="BW107" i="8"/>
  <c r="BS107" i="8"/>
  <c r="BW106" i="8"/>
  <c r="BS106" i="8"/>
  <c r="BW105" i="8"/>
  <c r="BS105" i="8"/>
  <c r="BW104" i="8"/>
  <c r="BS104" i="8"/>
  <c r="BW103" i="8"/>
  <c r="BS103" i="8"/>
  <c r="BW102" i="8"/>
  <c r="BS102" i="8"/>
  <c r="BW101" i="8"/>
  <c r="BS101" i="8"/>
  <c r="BW100" i="8"/>
  <c r="BS100" i="8"/>
  <c r="BW99" i="8"/>
  <c r="BS99" i="8"/>
  <c r="BW98" i="8"/>
  <c r="BS98" i="8"/>
  <c r="BW97" i="8"/>
  <c r="BS97" i="8"/>
  <c r="BW96" i="8"/>
  <c r="BS96" i="8"/>
  <c r="BW95" i="8"/>
  <c r="BS95" i="8"/>
  <c r="BW94" i="8"/>
  <c r="BS94" i="8"/>
  <c r="BW93" i="8"/>
  <c r="BS93" i="8"/>
  <c r="BW92" i="8"/>
  <c r="BS92" i="8"/>
  <c r="BW91" i="8"/>
  <c r="BS91" i="8"/>
  <c r="BW90" i="8"/>
  <c r="BS90" i="8"/>
  <c r="BW89" i="8"/>
  <c r="BS89" i="8"/>
  <c r="BW88" i="8"/>
  <c r="BS88" i="8"/>
  <c r="BW87" i="8"/>
  <c r="BS87" i="8"/>
  <c r="BW86" i="8"/>
  <c r="BS86" i="8"/>
  <c r="BW85" i="8"/>
  <c r="BS85" i="8"/>
  <c r="BW84" i="8"/>
  <c r="BS84" i="8"/>
  <c r="BW83" i="8"/>
  <c r="CD121" i="8"/>
  <c r="CC117" i="8"/>
  <c r="CB117" i="8"/>
  <c r="CA120" i="8"/>
  <c r="CA112" i="8"/>
  <c r="CE82" i="8"/>
  <c r="CC85" i="8"/>
  <c r="CC81" i="8"/>
  <c r="CB86" i="8"/>
  <c r="CA98" i="8"/>
  <c r="CA90" i="8"/>
  <c r="CA82" i="8"/>
  <c r="BZ122" i="8"/>
  <c r="BZ118" i="8"/>
  <c r="BZ114" i="8"/>
  <c r="BZ110" i="8"/>
  <c r="BZ106" i="8"/>
  <c r="BZ102" i="8"/>
  <c r="BZ98" i="8"/>
  <c r="BZ94" i="8"/>
  <c r="BZ90" i="8"/>
  <c r="BZ86" i="8"/>
  <c r="BZ82" i="8"/>
  <c r="BV123" i="8"/>
  <c r="BV122" i="8"/>
  <c r="BV121" i="8"/>
  <c r="BV120" i="8"/>
  <c r="BV119" i="8"/>
  <c r="BV118" i="8"/>
  <c r="BV117" i="8"/>
  <c r="BV116" i="8"/>
  <c r="BV115" i="8"/>
  <c r="BV114" i="8"/>
  <c r="BV113" i="8"/>
  <c r="BV112" i="8"/>
  <c r="BV111" i="8"/>
  <c r="BV110" i="8"/>
  <c r="BV109" i="8"/>
  <c r="BV108" i="8"/>
  <c r="BV107" i="8"/>
  <c r="BV106" i="8"/>
  <c r="BV105" i="8"/>
  <c r="BV104" i="8"/>
  <c r="BV103" i="8"/>
  <c r="BV102" i="8"/>
  <c r="BV101" i="8"/>
  <c r="BX100" i="8"/>
  <c r="BR100" i="8"/>
  <c r="BU99" i="8"/>
  <c r="BX98" i="8"/>
  <c r="BR98" i="8"/>
  <c r="BU97" i="8"/>
  <c r="BX96" i="8"/>
  <c r="BR96" i="8"/>
  <c r="BU95" i="8"/>
  <c r="BX94" i="8"/>
  <c r="BR94" i="8"/>
  <c r="BU93" i="8"/>
  <c r="BX92" i="8"/>
  <c r="BR92" i="8"/>
  <c r="BU91" i="8"/>
  <c r="BX90" i="8"/>
  <c r="BR90" i="8"/>
  <c r="BU89" i="8"/>
  <c r="BX88" i="8"/>
  <c r="BR88" i="8"/>
  <c r="BU87" i="8"/>
  <c r="BX86" i="8"/>
  <c r="BR86" i="8"/>
  <c r="BU85" i="8"/>
  <c r="BX84" i="8"/>
  <c r="BR84" i="8"/>
  <c r="BU83" i="8"/>
  <c r="BQ83" i="8"/>
  <c r="BU82" i="8"/>
  <c r="BQ82" i="8"/>
  <c r="BU81" i="8"/>
  <c r="BQ81" i="8"/>
  <c r="BU80" i="8"/>
  <c r="BQ80" i="8"/>
  <c r="BU79" i="8"/>
  <c r="CC121" i="8"/>
  <c r="CA86" i="8"/>
  <c r="BZ120" i="8"/>
  <c r="BZ112" i="8"/>
  <c r="BZ104" i="8"/>
  <c r="BZ96" i="8"/>
  <c r="BZ88" i="8"/>
  <c r="BZ80" i="8"/>
  <c r="BR121" i="8"/>
  <c r="BR119" i="8"/>
  <c r="BR117" i="8"/>
  <c r="BR115" i="8"/>
  <c r="BR114" i="8"/>
  <c r="BR112" i="8"/>
  <c r="BR109" i="8"/>
  <c r="BR107" i="8"/>
  <c r="BR105" i="8"/>
  <c r="BR103" i="8"/>
  <c r="BR102" i="8"/>
  <c r="BU100" i="8"/>
  <c r="BU98" i="8"/>
  <c r="BR97" i="8"/>
  <c r="BX95" i="8"/>
  <c r="BU94" i="8"/>
  <c r="BR93" i="8"/>
  <c r="BX91" i="8"/>
  <c r="BU90" i="8"/>
  <c r="BR89" i="8"/>
  <c r="BX87" i="8"/>
  <c r="BU86" i="8"/>
  <c r="BR85" i="8"/>
  <c r="BU84" i="8"/>
  <c r="BW82" i="8"/>
  <c r="BW81" i="8"/>
  <c r="BS81" i="8"/>
  <c r="BS80" i="8"/>
  <c r="BS79" i="8"/>
  <c r="CC120" i="8"/>
  <c r="CA123" i="8"/>
  <c r="CA115" i="8"/>
  <c r="CE85" i="8"/>
  <c r="CD82" i="8"/>
  <c r="CB81" i="8"/>
  <c r="CA85" i="8"/>
  <c r="BU76" i="8"/>
  <c r="BY116" i="8"/>
  <c r="CD120" i="8"/>
  <c r="CC116" i="8"/>
  <c r="CB116" i="8"/>
  <c r="CA119" i="8"/>
  <c r="CA111" i="8"/>
  <c r="CC89" i="8"/>
  <c r="CD84" i="8"/>
  <c r="CB93" i="8"/>
  <c r="CB85" i="8"/>
  <c r="CA97" i="8"/>
  <c r="CA89" i="8"/>
  <c r="CA81" i="8"/>
  <c r="BY122" i="8"/>
  <c r="BY118" i="8"/>
  <c r="BY114" i="8"/>
  <c r="BY110" i="8"/>
  <c r="BY106" i="8"/>
  <c r="BY102" i="8"/>
  <c r="BY98" i="8"/>
  <c r="BY94" i="8"/>
  <c r="BY90" i="8"/>
  <c r="BY86" i="8"/>
  <c r="BY82" i="8"/>
  <c r="BU123" i="8"/>
  <c r="BU122" i="8"/>
  <c r="BU121" i="8"/>
  <c r="BU120" i="8"/>
  <c r="BU119" i="8"/>
  <c r="BU118" i="8"/>
  <c r="BU117" i="8"/>
  <c r="BU116" i="8"/>
  <c r="BU115" i="8"/>
  <c r="BU114" i="8"/>
  <c r="BU113" i="8"/>
  <c r="BU112" i="8"/>
  <c r="BU111" i="8"/>
  <c r="BU110" i="8"/>
  <c r="BU109" i="8"/>
  <c r="BU108" i="8"/>
  <c r="BU107" i="8"/>
  <c r="BU106" i="8"/>
  <c r="BU105" i="8"/>
  <c r="BU104" i="8"/>
  <c r="BU103" i="8"/>
  <c r="BU102" i="8"/>
  <c r="BU101" i="8"/>
  <c r="BV100" i="8"/>
  <c r="BQ100" i="8"/>
  <c r="BT99" i="8"/>
  <c r="BV98" i="8"/>
  <c r="BQ98" i="8"/>
  <c r="BT97" i="8"/>
  <c r="BV96" i="8"/>
  <c r="BQ96" i="8"/>
  <c r="BT95" i="8"/>
  <c r="BV94" i="8"/>
  <c r="BQ94" i="8"/>
  <c r="BT93" i="8"/>
  <c r="BV92" i="8"/>
  <c r="BQ92" i="8"/>
  <c r="BT91" i="8"/>
  <c r="BV90" i="8"/>
  <c r="BQ90" i="8"/>
  <c r="BT89" i="8"/>
  <c r="BV88" i="8"/>
  <c r="BQ88" i="8"/>
  <c r="BT87" i="8"/>
  <c r="BV86" i="8"/>
  <c r="BQ86" i="8"/>
  <c r="BT85" i="8"/>
  <c r="BV84" i="8"/>
  <c r="BQ84" i="8"/>
  <c r="BT83" i="8"/>
  <c r="BX82" i="8"/>
  <c r="BT82" i="8"/>
  <c r="BX81" i="8"/>
  <c r="BT81" i="8"/>
  <c r="BX80" i="8"/>
  <c r="BT80" i="8"/>
  <c r="BX79" i="8"/>
  <c r="BT79" i="8"/>
  <c r="CB121" i="8"/>
  <c r="CB113" i="8"/>
  <c r="CA116" i="8"/>
  <c r="CF82" i="8"/>
  <c r="CC87" i="8"/>
  <c r="CC83" i="8"/>
  <c r="CB90" i="8"/>
  <c r="CB82" i="8"/>
  <c r="CA94" i="8"/>
  <c r="BU77" i="8"/>
  <c r="BZ116" i="8"/>
  <c r="BZ108" i="8"/>
  <c r="BZ100" i="8"/>
  <c r="BZ92" i="8"/>
  <c r="BZ84" i="8"/>
  <c r="BR123" i="8"/>
  <c r="BR122" i="8"/>
  <c r="BR120" i="8"/>
  <c r="BR118" i="8"/>
  <c r="BR116" i="8"/>
  <c r="BR113" i="8"/>
  <c r="BR111" i="8"/>
  <c r="BR110" i="8"/>
  <c r="BR108" i="8"/>
  <c r="BR106" i="8"/>
  <c r="BR104" i="8"/>
  <c r="BR101" i="8"/>
  <c r="BX99" i="8"/>
  <c r="BR99" i="8"/>
  <c r="BX97" i="8"/>
  <c r="BU96" i="8"/>
  <c r="BR95" i="8"/>
  <c r="BX93" i="8"/>
  <c r="BU92" i="8"/>
  <c r="BR91" i="8"/>
  <c r="BX89" i="8"/>
  <c r="BU88" i="8"/>
  <c r="BR87" i="8"/>
  <c r="BX85" i="8"/>
  <c r="BX83" i="8"/>
  <c r="BS83" i="8"/>
  <c r="BS82" i="8"/>
  <c r="BW80" i="8"/>
  <c r="BW79" i="8"/>
  <c r="CB120" i="8"/>
  <c r="CD86" i="8"/>
  <c r="CB89" i="8"/>
  <c r="CA93" i="8"/>
  <c r="BY120" i="8"/>
  <c r="BY112" i="8"/>
  <c r="BY104" i="8"/>
  <c r="BY108" i="8"/>
  <c r="BY88" i="8"/>
  <c r="BQ122" i="8"/>
  <c r="BQ118" i="8"/>
  <c r="BQ114" i="8"/>
  <c r="BQ110" i="8"/>
  <c r="BQ106" i="8"/>
  <c r="BQ102" i="8"/>
  <c r="BQ99" i="8"/>
  <c r="BT96" i="8"/>
  <c r="BV93" i="8"/>
  <c r="BQ91" i="8"/>
  <c r="BT88" i="8"/>
  <c r="BV85" i="8"/>
  <c r="BR83" i="8"/>
  <c r="BR81" i="8"/>
  <c r="BR79" i="8"/>
  <c r="BY80" i="8"/>
  <c r="BQ116" i="8"/>
  <c r="BQ108" i="8"/>
  <c r="BT100" i="8"/>
  <c r="BQ95" i="8"/>
  <c r="BQ87" i="8"/>
  <c r="BR82" i="8"/>
  <c r="BQ123" i="8"/>
  <c r="BQ119" i="8"/>
  <c r="BQ111" i="8"/>
  <c r="BQ103" i="8"/>
  <c r="BQ97" i="8"/>
  <c r="BT94" i="8"/>
  <c r="BQ89" i="8"/>
  <c r="BV83" i="8"/>
  <c r="BV79" i="8"/>
  <c r="BY100" i="8"/>
  <c r="BY84" i="8"/>
  <c r="BQ121" i="8"/>
  <c r="BQ117" i="8"/>
  <c r="BQ113" i="8"/>
  <c r="BQ109" i="8"/>
  <c r="BQ105" i="8"/>
  <c r="BQ101" i="8"/>
  <c r="BT98" i="8"/>
  <c r="BV95" i="8"/>
  <c r="BQ93" i="8"/>
  <c r="BT90" i="8"/>
  <c r="BV87" i="8"/>
  <c r="BQ85" i="8"/>
  <c r="BV82" i="8"/>
  <c r="BV80" i="8"/>
  <c r="BY96" i="8"/>
  <c r="BQ120" i="8"/>
  <c r="BQ112" i="8"/>
  <c r="BQ104" i="8"/>
  <c r="BV97" i="8"/>
  <c r="BT92" i="8"/>
  <c r="BV89" i="8"/>
  <c r="BT84" i="8"/>
  <c r="BR80" i="8"/>
  <c r="BY92" i="8"/>
  <c r="BQ115" i="8"/>
  <c r="BQ107" i="8"/>
  <c r="BV99" i="8"/>
  <c r="BV91" i="8"/>
  <c r="BT86" i="8"/>
  <c r="BV81" i="8"/>
  <c r="BQ79" i="8"/>
  <c r="BP104" i="8"/>
  <c r="BL104" i="8"/>
  <c r="BH104" i="8"/>
  <c r="BD104" i="8"/>
  <c r="BP103" i="8"/>
  <c r="BL103" i="8"/>
  <c r="BH103" i="8"/>
  <c r="BD103" i="8"/>
  <c r="BP102" i="8"/>
  <c r="BL102" i="8"/>
  <c r="BH102" i="8"/>
  <c r="BD102" i="8"/>
  <c r="BP101" i="8"/>
  <c r="BL101" i="8"/>
  <c r="BH101" i="8"/>
  <c r="BD101" i="8"/>
  <c r="BP100" i="8"/>
  <c r="BL100" i="8"/>
  <c r="BH100" i="8"/>
  <c r="BD100" i="8"/>
  <c r="BP99" i="8"/>
  <c r="BL99" i="8"/>
  <c r="BH99" i="8"/>
  <c r="BD99" i="8"/>
  <c r="BP98" i="8"/>
  <c r="BL98" i="8"/>
  <c r="BH98" i="8"/>
  <c r="BD98" i="8"/>
  <c r="BP97" i="8"/>
  <c r="BL97" i="8"/>
  <c r="BH97" i="8"/>
  <c r="BD97" i="8"/>
  <c r="BP96" i="8"/>
  <c r="BL96" i="8"/>
  <c r="BH96" i="8"/>
  <c r="BD96" i="8"/>
  <c r="BP95" i="8"/>
  <c r="BL95" i="8"/>
  <c r="BH95" i="8"/>
  <c r="BD95" i="8"/>
  <c r="BP94" i="8"/>
  <c r="BL94" i="8"/>
  <c r="BH94" i="8"/>
  <c r="BD94" i="8"/>
  <c r="BP93" i="8"/>
  <c r="BL93" i="8"/>
  <c r="BH93" i="8"/>
  <c r="BD93" i="8"/>
  <c r="BP92" i="8"/>
  <c r="BL92" i="8"/>
  <c r="BH92" i="8"/>
  <c r="BD92" i="8"/>
  <c r="BP91" i="8"/>
  <c r="BL91" i="8"/>
  <c r="BH91" i="8"/>
  <c r="BD91" i="8"/>
  <c r="BP90" i="8"/>
  <c r="BL90" i="8"/>
  <c r="BH90" i="8"/>
  <c r="BD90" i="8"/>
  <c r="BP89" i="8"/>
  <c r="BL89" i="8"/>
  <c r="BH89" i="8"/>
  <c r="BD89" i="8"/>
  <c r="BP88" i="8"/>
  <c r="BL88" i="8"/>
  <c r="BH88" i="8"/>
  <c r="BD88" i="8"/>
  <c r="BP87" i="8"/>
  <c r="BL87" i="8"/>
  <c r="BH87" i="8"/>
  <c r="BD87" i="8"/>
  <c r="BP86" i="8"/>
  <c r="BL86" i="8"/>
  <c r="BH86" i="8"/>
  <c r="BD86" i="8"/>
  <c r="BP85" i="8"/>
  <c r="BL85" i="8"/>
  <c r="BH85" i="8"/>
  <c r="BD85" i="8"/>
  <c r="BP84" i="8"/>
  <c r="BL84" i="8"/>
  <c r="BH84" i="8"/>
  <c r="BD84" i="8"/>
  <c r="BP83" i="8"/>
  <c r="BL83" i="8"/>
  <c r="BH83" i="8"/>
  <c r="BD83" i="8"/>
  <c r="BP82" i="8"/>
  <c r="BL82" i="8"/>
  <c r="BH82" i="8"/>
  <c r="BD82" i="8"/>
  <c r="BP81" i="8"/>
  <c r="BL81" i="8"/>
  <c r="BH81" i="8"/>
  <c r="BD81" i="8"/>
  <c r="BP80" i="8"/>
  <c r="BL80" i="8"/>
  <c r="BH80" i="8"/>
  <c r="BD80" i="8"/>
  <c r="BN104" i="8"/>
  <c r="BJ104" i="8"/>
  <c r="BF104" i="8"/>
  <c r="BB104" i="8"/>
  <c r="BN103" i="8"/>
  <c r="BJ103" i="8"/>
  <c r="BF103" i="8"/>
  <c r="BB103" i="8"/>
  <c r="BN102" i="8"/>
  <c r="BJ102" i="8"/>
  <c r="BF102" i="8"/>
  <c r="BB102" i="8"/>
  <c r="BN101" i="8"/>
  <c r="BJ101" i="8"/>
  <c r="BF101" i="8"/>
  <c r="BB101" i="8"/>
  <c r="BN100" i="8"/>
  <c r="BJ100" i="8"/>
  <c r="BF100" i="8"/>
  <c r="BB100" i="8"/>
  <c r="BN99" i="8"/>
  <c r="BJ99" i="8"/>
  <c r="BF99" i="8"/>
  <c r="BB99" i="8"/>
  <c r="BN98" i="8"/>
  <c r="BJ98" i="8"/>
  <c r="BF98" i="8"/>
  <c r="BB98" i="8"/>
  <c r="BN97" i="8"/>
  <c r="BJ97" i="8"/>
  <c r="BF97" i="8"/>
  <c r="BB97" i="8"/>
  <c r="BN96" i="8"/>
  <c r="BJ96" i="8"/>
  <c r="BF96" i="8"/>
  <c r="BB96" i="8"/>
  <c r="BN95" i="8"/>
  <c r="BJ95" i="8"/>
  <c r="BF95" i="8"/>
  <c r="BB95" i="8"/>
  <c r="BN94" i="8"/>
  <c r="BJ94" i="8"/>
  <c r="BF94" i="8"/>
  <c r="BB94" i="8"/>
  <c r="BN93" i="8"/>
  <c r="BJ93" i="8"/>
  <c r="BF93" i="8"/>
  <c r="BB93" i="8"/>
  <c r="BN92" i="8"/>
  <c r="BJ92" i="8"/>
  <c r="BF92" i="8"/>
  <c r="BB92" i="8"/>
  <c r="BN91" i="8"/>
  <c r="BJ91" i="8"/>
  <c r="BF91" i="8"/>
  <c r="BB91" i="8"/>
  <c r="BN90" i="8"/>
  <c r="BJ90" i="8"/>
  <c r="BF90" i="8"/>
  <c r="BB90" i="8"/>
  <c r="BN89" i="8"/>
  <c r="BJ89" i="8"/>
  <c r="BF89" i="8"/>
  <c r="BB89" i="8"/>
  <c r="BN88" i="8"/>
  <c r="BJ88" i="8"/>
  <c r="BF88" i="8"/>
  <c r="BB88" i="8"/>
  <c r="BN87" i="8"/>
  <c r="BJ87" i="8"/>
  <c r="BF87" i="8"/>
  <c r="BB87" i="8"/>
  <c r="BN86" i="8"/>
  <c r="BJ86" i="8"/>
  <c r="BF86" i="8"/>
  <c r="BB86" i="8"/>
  <c r="BN85" i="8"/>
  <c r="BJ85" i="8"/>
  <c r="BF85" i="8"/>
  <c r="BB85" i="8"/>
  <c r="BN84" i="8"/>
  <c r="BJ84" i="8"/>
  <c r="BF84" i="8"/>
  <c r="BB84" i="8"/>
  <c r="BN83" i="8"/>
  <c r="BJ83" i="8"/>
  <c r="BF83" i="8"/>
  <c r="BB83" i="8"/>
  <c r="BN82" i="8"/>
  <c r="BJ82" i="8"/>
  <c r="BF82" i="8"/>
  <c r="BB82" i="8"/>
  <c r="BN81" i="8"/>
  <c r="BJ81" i="8"/>
  <c r="BF81" i="8"/>
  <c r="BB81" i="8"/>
  <c r="BN80" i="8"/>
  <c r="BJ80" i="8"/>
  <c r="BF80" i="8"/>
  <c r="BB80" i="8"/>
  <c r="BN79" i="8"/>
  <c r="BJ79" i="8"/>
  <c r="BF79" i="8"/>
  <c r="BB79" i="8"/>
  <c r="BM104" i="8"/>
  <c r="BI104" i="8"/>
  <c r="BE104" i="8"/>
  <c r="BA104" i="8"/>
  <c r="BM103" i="8"/>
  <c r="BI103" i="8"/>
  <c r="BE103" i="8"/>
  <c r="BA103" i="8"/>
  <c r="BM102" i="8"/>
  <c r="BI102" i="8"/>
  <c r="BE102" i="8"/>
  <c r="BA102" i="8"/>
  <c r="BM101" i="8"/>
  <c r="BI101" i="8"/>
  <c r="BE101" i="8"/>
  <c r="BA101" i="8"/>
  <c r="BM100" i="8"/>
  <c r="BI100" i="8"/>
  <c r="BE100" i="8"/>
  <c r="BA100" i="8"/>
  <c r="BM99" i="8"/>
  <c r="BI99" i="8"/>
  <c r="BE99" i="8"/>
  <c r="BO104" i="8"/>
  <c r="BO103" i="8"/>
  <c r="BO102" i="8"/>
  <c r="BO101" i="8"/>
  <c r="BO100" i="8"/>
  <c r="BO99" i="8"/>
  <c r="BA99" i="8"/>
  <c r="BI98" i="8"/>
  <c r="BA98" i="8"/>
  <c r="BI97" i="8"/>
  <c r="BA97" i="8"/>
  <c r="BI96" i="8"/>
  <c r="BA96" i="8"/>
  <c r="BI95" i="8"/>
  <c r="BA95" i="8"/>
  <c r="BI94" i="8"/>
  <c r="BA94" i="8"/>
  <c r="BI93" i="8"/>
  <c r="BA93" i="8"/>
  <c r="BI92" i="8"/>
  <c r="BA92" i="8"/>
  <c r="BI91" i="8"/>
  <c r="BA91" i="8"/>
  <c r="BI90" i="8"/>
  <c r="BA90" i="8"/>
  <c r="BI89" i="8"/>
  <c r="BA89" i="8"/>
  <c r="BI88" i="8"/>
  <c r="BA88" i="8"/>
  <c r="BI87" i="8"/>
  <c r="BA87" i="8"/>
  <c r="BI86" i="8"/>
  <c r="BA86" i="8"/>
  <c r="BI85" i="8"/>
  <c r="BA85" i="8"/>
  <c r="BI84" i="8"/>
  <c r="BA84" i="8"/>
  <c r="BI83" i="8"/>
  <c r="BA83" i="8"/>
  <c r="BI82" i="8"/>
  <c r="BA82" i="8"/>
  <c r="BI81" i="8"/>
  <c r="BA81" i="8"/>
  <c r="BI80" i="8"/>
  <c r="BA80" i="8"/>
  <c r="BL79" i="8"/>
  <c r="BG79" i="8"/>
  <c r="BG103" i="8"/>
  <c r="BM98" i="8"/>
  <c r="BE97" i="8"/>
  <c r="BE96" i="8"/>
  <c r="BM94" i="8"/>
  <c r="BM93" i="8"/>
  <c r="BM92" i="8"/>
  <c r="BM91" i="8"/>
  <c r="BM90" i="8"/>
  <c r="BM89" i="8"/>
  <c r="BM88" i="8"/>
  <c r="BE87" i="8"/>
  <c r="BM86" i="8"/>
  <c r="BM85" i="8"/>
  <c r="BM84" i="8"/>
  <c r="BM83" i="8"/>
  <c r="BM82" i="8"/>
  <c r="BM81" i="8"/>
  <c r="BM80" i="8"/>
  <c r="BO79" i="8"/>
  <c r="BD79" i="8"/>
  <c r="BC104" i="8"/>
  <c r="BC101" i="8"/>
  <c r="BC99" i="8"/>
  <c r="BC98" i="8"/>
  <c r="BK97" i="8"/>
  <c r="BK96" i="8"/>
  <c r="BK95" i="8"/>
  <c r="BK94" i="8"/>
  <c r="BK93" i="8"/>
  <c r="BK92" i="8"/>
  <c r="BK91" i="8"/>
  <c r="BC90" i="8"/>
  <c r="BC89" i="8"/>
  <c r="BC88" i="8"/>
  <c r="BC87" i="8"/>
  <c r="BC86" i="8"/>
  <c r="BK85" i="8"/>
  <c r="BK84" i="8"/>
  <c r="BK83" i="8"/>
  <c r="BK82" i="8"/>
  <c r="BK81" i="8"/>
  <c r="BK80" i="8"/>
  <c r="BM79" i="8"/>
  <c r="BC79" i="8"/>
  <c r="BK104" i="8"/>
  <c r="BK103" i="8"/>
  <c r="BK102" i="8"/>
  <c r="BK101" i="8"/>
  <c r="BK100" i="8"/>
  <c r="BK99" i="8"/>
  <c r="BO98" i="8"/>
  <c r="BG98" i="8"/>
  <c r="BO97" i="8"/>
  <c r="BG97" i="8"/>
  <c r="BO96" i="8"/>
  <c r="BG96" i="8"/>
  <c r="BO95" i="8"/>
  <c r="BG95" i="8"/>
  <c r="BO94" i="8"/>
  <c r="BG94" i="8"/>
  <c r="BO93" i="8"/>
  <c r="BG93" i="8"/>
  <c r="BO92" i="8"/>
  <c r="BG92" i="8"/>
  <c r="BO91" i="8"/>
  <c r="BG91" i="8"/>
  <c r="BO90" i="8"/>
  <c r="BG90" i="8"/>
  <c r="BO89" i="8"/>
  <c r="BG89" i="8"/>
  <c r="BO88" i="8"/>
  <c r="BG88" i="8"/>
  <c r="BO87" i="8"/>
  <c r="BG87" i="8"/>
  <c r="BO86" i="8"/>
  <c r="BG86" i="8"/>
  <c r="BO85" i="8"/>
  <c r="BG85" i="8"/>
  <c r="BO84" i="8"/>
  <c r="BG84" i="8"/>
  <c r="BO83" i="8"/>
  <c r="BG83" i="8"/>
  <c r="BO82" i="8"/>
  <c r="BG82" i="8"/>
  <c r="BO81" i="8"/>
  <c r="BG81" i="8"/>
  <c r="BO80" i="8"/>
  <c r="BG80" i="8"/>
  <c r="BP79" i="8"/>
  <c r="BK79" i="8"/>
  <c r="BE79" i="8"/>
  <c r="BG104" i="8"/>
  <c r="BG102" i="8"/>
  <c r="BG101" i="8"/>
  <c r="BG100" i="8"/>
  <c r="BG99" i="8"/>
  <c r="BE98" i="8"/>
  <c r="BM97" i="8"/>
  <c r="BM96" i="8"/>
  <c r="BM95" i="8"/>
  <c r="BE95" i="8"/>
  <c r="BE94" i="8"/>
  <c r="BE93" i="8"/>
  <c r="BE92" i="8"/>
  <c r="BE91" i="8"/>
  <c r="BE90" i="8"/>
  <c r="BE89" i="8"/>
  <c r="BE88" i="8"/>
  <c r="BM87" i="8"/>
  <c r="BE86" i="8"/>
  <c r="BE85" i="8"/>
  <c r="BE84" i="8"/>
  <c r="BE83" i="8"/>
  <c r="BE82" i="8"/>
  <c r="BE81" i="8"/>
  <c r="BE80" i="8"/>
  <c r="BI79" i="8"/>
  <c r="BC103" i="8"/>
  <c r="BC102" i="8"/>
  <c r="BC100" i="8"/>
  <c r="BK98" i="8"/>
  <c r="BC97" i="8"/>
  <c r="BC96" i="8"/>
  <c r="BC95" i="8"/>
  <c r="BC94" i="8"/>
  <c r="BC93" i="8"/>
  <c r="BC92" i="8"/>
  <c r="BC91" i="8"/>
  <c r="BK90" i="8"/>
  <c r="BK89" i="8"/>
  <c r="BK88" i="8"/>
  <c r="BK87" i="8"/>
  <c r="BK86" i="8"/>
  <c r="BC85" i="8"/>
  <c r="BC84" i="8"/>
  <c r="BC83" i="8"/>
  <c r="BC82" i="8"/>
  <c r="BC81" i="8"/>
  <c r="BC80" i="8"/>
  <c r="BH79" i="8"/>
  <c r="BA79" i="8"/>
  <c r="BP105" i="8"/>
  <c r="BP127" i="8"/>
  <c r="BP123" i="8"/>
  <c r="BP119" i="8"/>
  <c r="BP115" i="8"/>
  <c r="BP111" i="8"/>
  <c r="BO129" i="8"/>
  <c r="BM128" i="8"/>
  <c r="BL127" i="8"/>
  <c r="BH127" i="8"/>
  <c r="BD127" i="8"/>
  <c r="BO126" i="8"/>
  <c r="BK126" i="8"/>
  <c r="BG126" i="8"/>
  <c r="BC126" i="8"/>
  <c r="BN125" i="8"/>
  <c r="BJ125" i="8"/>
  <c r="BF125" i="8"/>
  <c r="BB125" i="8"/>
  <c r="BM124" i="8"/>
  <c r="BI124" i="8"/>
  <c r="BE124" i="8"/>
  <c r="BA124" i="8"/>
  <c r="BL123" i="8"/>
  <c r="BH123" i="8"/>
  <c r="BD123" i="8"/>
  <c r="BO122" i="8"/>
  <c r="BK122" i="8"/>
  <c r="BG122" i="8"/>
  <c r="BC122" i="8"/>
  <c r="BN121" i="8"/>
  <c r="BJ121" i="8"/>
  <c r="BF121" i="8"/>
  <c r="BB121" i="8"/>
  <c r="BM120" i="8"/>
  <c r="BI120" i="8"/>
  <c r="BE120" i="8"/>
  <c r="BA120" i="8"/>
  <c r="BL119" i="8"/>
  <c r="BH119" i="8"/>
  <c r="BD119" i="8"/>
  <c r="BO118" i="8"/>
  <c r="BK118" i="8"/>
  <c r="BG118" i="8"/>
  <c r="BC118" i="8"/>
  <c r="BN117" i="8"/>
  <c r="BJ117" i="8"/>
  <c r="BF117" i="8"/>
  <c r="BB117" i="8"/>
  <c r="BM116" i="8"/>
  <c r="BI116" i="8"/>
  <c r="BE116" i="8"/>
  <c r="BA116" i="8"/>
  <c r="BL115" i="8"/>
  <c r="BH115" i="8"/>
  <c r="BD115" i="8"/>
  <c r="BO114" i="8"/>
  <c r="BK114" i="8"/>
  <c r="BG114" i="8"/>
  <c r="BC114" i="8"/>
  <c r="BN113" i="8"/>
  <c r="BJ113" i="8"/>
  <c r="BF113" i="8"/>
  <c r="BB113" i="8"/>
  <c r="BM112" i="8"/>
  <c r="BI112" i="8"/>
  <c r="BE112" i="8"/>
  <c r="BA112" i="8"/>
  <c r="BL111" i="8"/>
  <c r="BH111" i="8"/>
  <c r="BD111" i="8"/>
  <c r="BO110" i="8"/>
  <c r="BK110" i="8"/>
  <c r="BG110" i="8"/>
  <c r="BC110" i="8"/>
  <c r="BN109" i="8"/>
  <c r="BJ109" i="8"/>
  <c r="BF109" i="8"/>
  <c r="BB109" i="8"/>
  <c r="BM108" i="8"/>
  <c r="BI108" i="8"/>
  <c r="BE108" i="8"/>
  <c r="BA108" i="8"/>
  <c r="BL107" i="8"/>
  <c r="BH107" i="8"/>
  <c r="BD107" i="8"/>
  <c r="BO106" i="8"/>
  <c r="BK106" i="8"/>
  <c r="BG106" i="8"/>
  <c r="BC106" i="8"/>
  <c r="BN105" i="8"/>
  <c r="BJ105" i="8"/>
  <c r="BF105" i="8"/>
  <c r="BB105" i="8"/>
  <c r="BP130" i="8"/>
  <c r="BP126" i="8"/>
  <c r="BP122" i="8"/>
  <c r="BP118" i="8"/>
  <c r="BP114" i="8"/>
  <c r="BP110" i="8"/>
  <c r="BN129" i="8"/>
  <c r="BO127" i="8"/>
  <c r="BK127" i="8"/>
  <c r="BG127" i="8"/>
  <c r="BC127" i="8"/>
  <c r="BN126" i="8"/>
  <c r="BJ126" i="8"/>
  <c r="BF126" i="8"/>
  <c r="BB126" i="8"/>
  <c r="BM125" i="8"/>
  <c r="BI125" i="8"/>
  <c r="BE125" i="8"/>
  <c r="BA125" i="8"/>
  <c r="BL124" i="8"/>
  <c r="BH124" i="8"/>
  <c r="BD124" i="8"/>
  <c r="BO123" i="8"/>
  <c r="BK123" i="8"/>
  <c r="BG123" i="8"/>
  <c r="BC123" i="8"/>
  <c r="BN122" i="8"/>
  <c r="BJ122" i="8"/>
  <c r="BF122" i="8"/>
  <c r="BB122" i="8"/>
  <c r="BM121" i="8"/>
  <c r="BI121" i="8"/>
  <c r="BE121" i="8"/>
  <c r="BA121" i="8"/>
  <c r="BL120" i="8"/>
  <c r="BH120" i="8"/>
  <c r="BD120" i="8"/>
  <c r="BO119" i="8"/>
  <c r="BK119" i="8"/>
  <c r="BG119" i="8"/>
  <c r="BC119" i="8"/>
  <c r="BN118" i="8"/>
  <c r="BJ118" i="8"/>
  <c r="BF118" i="8"/>
  <c r="BB118" i="8"/>
  <c r="BM117" i="8"/>
  <c r="BI117" i="8"/>
  <c r="BE117" i="8"/>
  <c r="BA117" i="8"/>
  <c r="BL116" i="8"/>
  <c r="BH116" i="8"/>
  <c r="BD116" i="8"/>
  <c r="BO115" i="8"/>
  <c r="BK115" i="8"/>
  <c r="BG115" i="8"/>
  <c r="BC115" i="8"/>
  <c r="BN114" i="8"/>
  <c r="BJ114" i="8"/>
  <c r="BF114" i="8"/>
  <c r="BB114" i="8"/>
  <c r="BM113" i="8"/>
  <c r="BI113" i="8"/>
  <c r="BE113" i="8"/>
  <c r="BA113" i="8"/>
  <c r="BL112" i="8"/>
  <c r="BH112" i="8"/>
  <c r="BD112" i="8"/>
  <c r="BO111" i="8"/>
  <c r="BK111" i="8"/>
  <c r="BG111" i="8"/>
  <c r="BC111" i="8"/>
  <c r="BN110" i="8"/>
  <c r="BJ110" i="8"/>
  <c r="BF110" i="8"/>
  <c r="BB110" i="8"/>
  <c r="BM109" i="8"/>
  <c r="BI109" i="8"/>
  <c r="BE109" i="8"/>
  <c r="BA109" i="8"/>
  <c r="BL108" i="8"/>
  <c r="BH108" i="8"/>
  <c r="BD108" i="8"/>
  <c r="BO107" i="8"/>
  <c r="BK107" i="8"/>
  <c r="BG107" i="8"/>
  <c r="BC107" i="8"/>
  <c r="BN106" i="8"/>
  <c r="BJ106" i="8"/>
  <c r="BF106" i="8"/>
  <c r="BB106" i="8"/>
  <c r="BM105" i="8"/>
  <c r="BI105" i="8"/>
  <c r="BE105" i="8"/>
  <c r="BP129" i="8"/>
  <c r="BP125" i="8"/>
  <c r="BP121" i="8"/>
  <c r="BP117" i="8"/>
  <c r="BP113" i="8"/>
  <c r="BP109" i="8"/>
  <c r="BO128" i="8"/>
  <c r="BN127" i="8"/>
  <c r="BJ127" i="8"/>
  <c r="BF127" i="8"/>
  <c r="BB127" i="8"/>
  <c r="BM126" i="8"/>
  <c r="BI126" i="8"/>
  <c r="BE126" i="8"/>
  <c r="BA126" i="8"/>
  <c r="BL125" i="8"/>
  <c r="BH125" i="8"/>
  <c r="BD125" i="8"/>
  <c r="BO124" i="8"/>
  <c r="BK124" i="8"/>
  <c r="BG124" i="8"/>
  <c r="BC124" i="8"/>
  <c r="BN123" i="8"/>
  <c r="BJ123" i="8"/>
  <c r="BF123" i="8"/>
  <c r="BB123" i="8"/>
  <c r="BM122" i="8"/>
  <c r="BI122" i="8"/>
  <c r="BE122" i="8"/>
  <c r="BA122" i="8"/>
  <c r="BL121" i="8"/>
  <c r="BH121" i="8"/>
  <c r="BD121" i="8"/>
  <c r="BO120" i="8"/>
  <c r="BP128" i="8"/>
  <c r="BP112" i="8"/>
  <c r="BI127" i="8"/>
  <c r="BH126" i="8"/>
  <c r="BG125" i="8"/>
  <c r="BF124" i="8"/>
  <c r="BE123" i="8"/>
  <c r="BD122" i="8"/>
  <c r="BC121" i="8"/>
  <c r="BG120" i="8"/>
  <c r="BN119" i="8"/>
  <c r="BF119" i="8"/>
  <c r="BM118" i="8"/>
  <c r="BE118" i="8"/>
  <c r="BL117" i="8"/>
  <c r="BD117" i="8"/>
  <c r="BK116" i="8"/>
  <c r="BC116" i="8"/>
  <c r="BJ115" i="8"/>
  <c r="BB115" i="8"/>
  <c r="BI114" i="8"/>
  <c r="BA114" i="8"/>
  <c r="BH113" i="8"/>
  <c r="BO112" i="8"/>
  <c r="BG112" i="8"/>
  <c r="BN111" i="8"/>
  <c r="BF111" i="8"/>
  <c r="BM110" i="8"/>
  <c r="BE110" i="8"/>
  <c r="BL109" i="8"/>
  <c r="BD109" i="8"/>
  <c r="BK108" i="8"/>
  <c r="BC108" i="8"/>
  <c r="BJ107" i="8"/>
  <c r="BB107" i="8"/>
  <c r="BI106" i="8"/>
  <c r="BA106" i="8"/>
  <c r="BH105" i="8"/>
  <c r="BP124" i="8"/>
  <c r="BP108" i="8"/>
  <c r="BE127" i="8"/>
  <c r="BD126" i="8"/>
  <c r="BC125" i="8"/>
  <c r="BB124" i="8"/>
  <c r="BA123" i="8"/>
  <c r="BO121" i="8"/>
  <c r="BN120" i="8"/>
  <c r="BF120" i="8"/>
  <c r="BM119" i="8"/>
  <c r="BE119" i="8"/>
  <c r="BL118" i="8"/>
  <c r="BD118" i="8"/>
  <c r="BK117" i="8"/>
  <c r="BC117" i="8"/>
  <c r="BJ116" i="8"/>
  <c r="BB116" i="8"/>
  <c r="BI115" i="8"/>
  <c r="BA115" i="8"/>
  <c r="BH114" i="8"/>
  <c r="BO113" i="8"/>
  <c r="BG113" i="8"/>
  <c r="BN112" i="8"/>
  <c r="BF112" i="8"/>
  <c r="BM111" i="8"/>
  <c r="BE111" i="8"/>
  <c r="BL110" i="8"/>
  <c r="BD110" i="8"/>
  <c r="BK109" i="8"/>
  <c r="BC109" i="8"/>
  <c r="BJ108" i="8"/>
  <c r="BB108" i="8"/>
  <c r="BI107" i="8"/>
  <c r="BA107" i="8"/>
  <c r="BH106" i="8"/>
  <c r="BO105" i="8"/>
  <c r="BG105" i="8"/>
  <c r="BP120" i="8"/>
  <c r="BN128" i="8"/>
  <c r="BA127" i="8"/>
  <c r="BO125" i="8"/>
  <c r="BN124" i="8"/>
  <c r="BM123" i="8"/>
  <c r="BL122" i="8"/>
  <c r="BK121" i="8"/>
  <c r="BK120" i="8"/>
  <c r="BC120" i="8"/>
  <c r="BJ119" i="8"/>
  <c r="BB119" i="8"/>
  <c r="BI118" i="8"/>
  <c r="BA118" i="8"/>
  <c r="BH117" i="8"/>
  <c r="BO116" i="8"/>
  <c r="BG116" i="8"/>
  <c r="BN115" i="8"/>
  <c r="BF115" i="8"/>
  <c r="BM114" i="8"/>
  <c r="BE114" i="8"/>
  <c r="BL113" i="8"/>
  <c r="BD113" i="8"/>
  <c r="BK112" i="8"/>
  <c r="BC112" i="8"/>
  <c r="BJ111" i="8"/>
  <c r="BB111" i="8"/>
  <c r="BI110" i="8"/>
  <c r="BA110" i="8"/>
  <c r="BH109" i="8"/>
  <c r="BO108" i="8"/>
  <c r="BG108" i="8"/>
  <c r="BN107" i="8"/>
  <c r="BF107" i="8"/>
  <c r="BM106" i="8"/>
  <c r="BE106" i="8"/>
  <c r="BL105" i="8"/>
  <c r="BD105" i="8"/>
  <c r="BP116" i="8"/>
  <c r="BM127" i="8"/>
  <c r="BL126" i="8"/>
  <c r="BK125" i="8"/>
  <c r="BJ124" i="8"/>
  <c r="BI123" i="8"/>
  <c r="BH122" i="8"/>
  <c r="BG121" i="8"/>
  <c r="BJ120" i="8"/>
  <c r="BB120" i="8"/>
  <c r="BI119" i="8"/>
  <c r="BA119" i="8"/>
  <c r="BH118" i="8"/>
  <c r="BO117" i="8"/>
  <c r="BM115" i="8"/>
  <c r="BK113" i="8"/>
  <c r="BI111" i="8"/>
  <c r="BG109" i="8"/>
  <c r="BE107" i="8"/>
  <c r="BC105" i="8"/>
  <c r="BN116" i="8"/>
  <c r="BH110" i="8"/>
  <c r="BD106" i="8"/>
  <c r="BF116" i="8"/>
  <c r="BO109" i="8"/>
  <c r="BK105" i="8"/>
  <c r="BG117" i="8"/>
  <c r="BE115" i="8"/>
  <c r="BC113" i="8"/>
  <c r="BA111" i="8"/>
  <c r="BN108" i="8"/>
  <c r="BL106" i="8"/>
  <c r="BL114" i="8"/>
  <c r="BJ112" i="8"/>
  <c r="BF108" i="8"/>
  <c r="BD114" i="8"/>
  <c r="BB112" i="8"/>
  <c r="BM107" i="8"/>
  <c r="BA105" i="8"/>
  <c r="BQ137" i="8"/>
  <c r="BQ133" i="8"/>
  <c r="BP136" i="8"/>
  <c r="BP134" i="8"/>
  <c r="BP132" i="8"/>
  <c r="BR140" i="8"/>
  <c r="BR139" i="8"/>
  <c r="BR138" i="8"/>
  <c r="BR150" i="8"/>
  <c r="BN150" i="8"/>
  <c r="BJ150" i="8"/>
  <c r="BF150" i="8"/>
  <c r="BP149" i="8"/>
  <c r="BL149" i="8"/>
  <c r="BH149" i="8"/>
  <c r="BR148" i="8"/>
  <c r="BN148" i="8"/>
  <c r="BJ148" i="8"/>
  <c r="BF148" i="8"/>
  <c r="BP147" i="8"/>
  <c r="BL147" i="8"/>
  <c r="BH147" i="8"/>
  <c r="BR146" i="8"/>
  <c r="BN146" i="8"/>
  <c r="BJ146" i="8"/>
  <c r="BF146" i="8"/>
  <c r="BP145" i="8"/>
  <c r="BL145" i="8"/>
  <c r="BH145" i="8"/>
  <c r="BR144" i="8"/>
  <c r="BN144" i="8"/>
  <c r="BJ144" i="8"/>
  <c r="BF144" i="8"/>
  <c r="BP143" i="8"/>
  <c r="BL143" i="8"/>
  <c r="BH143" i="8"/>
  <c r="BR142" i="8"/>
  <c r="BN142" i="8"/>
  <c r="BJ142" i="8"/>
  <c r="BF142" i="8"/>
  <c r="BP141" i="8"/>
  <c r="BL141" i="8"/>
  <c r="BH141" i="8"/>
  <c r="BN140" i="8"/>
  <c r="BN138" i="8"/>
  <c r="BN136" i="8"/>
  <c r="BN134" i="8"/>
  <c r="BN132" i="8"/>
  <c r="BN130" i="8"/>
  <c r="BJ140" i="8"/>
  <c r="BF140" i="8"/>
  <c r="BB140" i="8"/>
  <c r="BJ139" i="8"/>
  <c r="BF139" i="8"/>
  <c r="BB139" i="8"/>
  <c r="BJ138" i="8"/>
  <c r="BF138" i="8"/>
  <c r="BB138" i="8"/>
  <c r="BJ137" i="8"/>
  <c r="BF137" i="8"/>
  <c r="BB137" i="8"/>
  <c r="BJ136" i="8"/>
  <c r="BF136" i="8"/>
  <c r="BB136" i="8"/>
  <c r="BJ135" i="8"/>
  <c r="BF135" i="8"/>
  <c r="BB135" i="8"/>
  <c r="BJ134" i="8"/>
  <c r="BF134" i="8"/>
  <c r="BB134" i="8"/>
  <c r="BJ133" i="8"/>
  <c r="BF133" i="8"/>
  <c r="BB133" i="8"/>
  <c r="BJ132" i="8"/>
  <c r="BF132" i="8"/>
  <c r="BB132" i="8"/>
  <c r="BJ131" i="8"/>
  <c r="BF131" i="8"/>
  <c r="BB131" i="8"/>
  <c r="BJ130" i="8"/>
  <c r="BF130" i="8"/>
  <c r="BB130" i="8"/>
  <c r="BJ129" i="8"/>
  <c r="BF129" i="8"/>
  <c r="BB129" i="8"/>
  <c r="BJ128" i="8"/>
  <c r="BF128" i="8"/>
  <c r="BB128" i="8"/>
  <c r="BQ136" i="8"/>
  <c r="BQ135" i="8"/>
  <c r="BP137" i="8"/>
  <c r="BP135" i="8"/>
  <c r="BP133" i="8"/>
  <c r="BP131" i="8"/>
  <c r="BP140" i="8"/>
  <c r="BP139" i="8"/>
  <c r="BP138" i="8"/>
  <c r="BP150" i="8"/>
  <c r="BL150" i="8"/>
  <c r="BH150" i="8"/>
  <c r="BR149" i="8"/>
  <c r="BN149" i="8"/>
  <c r="BJ149" i="8"/>
  <c r="BF149" i="8"/>
  <c r="BP148" i="8"/>
  <c r="BL148" i="8"/>
  <c r="BH148" i="8"/>
  <c r="BR147" i="8"/>
  <c r="BN147" i="8"/>
  <c r="BJ147" i="8"/>
  <c r="BF147" i="8"/>
  <c r="BP146" i="8"/>
  <c r="BL146" i="8"/>
  <c r="BH146" i="8"/>
  <c r="BR145" i="8"/>
  <c r="BN145" i="8"/>
  <c r="BJ145" i="8"/>
  <c r="BF145" i="8"/>
  <c r="BP144" i="8"/>
  <c r="BL144" i="8"/>
  <c r="BH144" i="8"/>
  <c r="BR143" i="8"/>
  <c r="BN143" i="8"/>
  <c r="BJ143" i="8"/>
  <c r="BF143" i="8"/>
  <c r="BP142" i="8"/>
  <c r="BL142" i="8"/>
  <c r="BH142" i="8"/>
  <c r="BR141" i="8"/>
  <c r="BN141" i="8"/>
  <c r="BJ141" i="8"/>
  <c r="BF141" i="8"/>
  <c r="BN139" i="8"/>
  <c r="BN137" i="8"/>
  <c r="BN135" i="8"/>
  <c r="BN133" i="8"/>
  <c r="BN131" i="8"/>
  <c r="BL140" i="8"/>
  <c r="BH140" i="8"/>
  <c r="BD140" i="8"/>
  <c r="BL139" i="8"/>
  <c r="BH139" i="8"/>
  <c r="BD139" i="8"/>
  <c r="BL138" i="8"/>
  <c r="BH138" i="8"/>
  <c r="BD138" i="8"/>
  <c r="BL137" i="8"/>
  <c r="BH137" i="8"/>
  <c r="BD137" i="8"/>
  <c r="BL136" i="8"/>
  <c r="BH136" i="8"/>
  <c r="BD136" i="8"/>
  <c r="BL135" i="8"/>
  <c r="BH135" i="8"/>
  <c r="BD135" i="8"/>
  <c r="BL134" i="8"/>
  <c r="BH134" i="8"/>
  <c r="BD134" i="8"/>
  <c r="BL133" i="8"/>
  <c r="BH133" i="8"/>
  <c r="BD133" i="8"/>
  <c r="BL132" i="8"/>
  <c r="BH132" i="8"/>
  <c r="BD132" i="8"/>
  <c r="BL131" i="8"/>
  <c r="BH131" i="8"/>
  <c r="BD131" i="8"/>
  <c r="BL130" i="8"/>
  <c r="BH130" i="8"/>
  <c r="BD130" i="8"/>
  <c r="BL129" i="8"/>
  <c r="BH129" i="8"/>
  <c r="BD129" i="8"/>
  <c r="BL128" i="8"/>
  <c r="BH128" i="8"/>
  <c r="BD128" i="8"/>
  <c r="BQ134" i="8"/>
  <c r="BO137" i="8"/>
  <c r="BO135" i="8"/>
  <c r="BO133" i="8"/>
  <c r="BO131" i="8"/>
  <c r="BO140" i="8"/>
  <c r="BO139" i="8"/>
  <c r="BO138" i="8"/>
  <c r="BO150" i="8"/>
  <c r="BK150" i="8"/>
  <c r="BG150" i="8"/>
  <c r="BQ149" i="8"/>
  <c r="BM149" i="8"/>
  <c r="BI149" i="8"/>
  <c r="BE149" i="8"/>
  <c r="BO148" i="8"/>
  <c r="BK148" i="8"/>
  <c r="BG148" i="8"/>
  <c r="BQ147" i="8"/>
  <c r="BM147" i="8"/>
  <c r="BI147" i="8"/>
  <c r="BE147" i="8"/>
  <c r="BO146" i="8"/>
  <c r="BK146" i="8"/>
  <c r="BG146" i="8"/>
  <c r="BQ145" i="8"/>
  <c r="BM145" i="8"/>
  <c r="BI145" i="8"/>
  <c r="BE145" i="8"/>
  <c r="BO144" i="8"/>
  <c r="BK144" i="8"/>
  <c r="BG144" i="8"/>
  <c r="BQ143" i="8"/>
  <c r="BM143" i="8"/>
  <c r="BI143" i="8"/>
  <c r="BE143" i="8"/>
  <c r="BO142" i="8"/>
  <c r="BK142" i="8"/>
  <c r="BG142" i="8"/>
  <c r="BQ141" i="8"/>
  <c r="BQ132" i="8"/>
  <c r="BQ140" i="8"/>
  <c r="BM150" i="8"/>
  <c r="BK149" i="8"/>
  <c r="BI148" i="8"/>
  <c r="BG147" i="8"/>
  <c r="BE146" i="8"/>
  <c r="BQ144" i="8"/>
  <c r="BO143" i="8"/>
  <c r="BM142" i="8"/>
  <c r="BM141" i="8"/>
  <c r="BE141" i="8"/>
  <c r="BM137" i="8"/>
  <c r="BM133" i="8"/>
  <c r="BK140" i="8"/>
  <c r="BC140" i="8"/>
  <c r="BG139" i="8"/>
  <c r="BK138" i="8"/>
  <c r="BC138" i="8"/>
  <c r="BG137" i="8"/>
  <c r="BK136" i="8"/>
  <c r="BC136" i="8"/>
  <c r="BG135" i="8"/>
  <c r="BK134" i="8"/>
  <c r="BC134" i="8"/>
  <c r="BG133" i="8"/>
  <c r="BK132" i="8"/>
  <c r="BC132" i="8"/>
  <c r="BG131" i="8"/>
  <c r="BK130" i="8"/>
  <c r="BC130" i="8"/>
  <c r="BG129" i="8"/>
  <c r="BK128" i="8"/>
  <c r="BC128" i="8"/>
  <c r="BO134" i="8"/>
  <c r="BO136" i="8"/>
  <c r="BQ139" i="8"/>
  <c r="BI150" i="8"/>
  <c r="BG149" i="8"/>
  <c r="BE148" i="8"/>
  <c r="BQ146" i="8"/>
  <c r="BO145" i="8"/>
  <c r="BM144" i="8"/>
  <c r="BK143" i="8"/>
  <c r="BI142" i="8"/>
  <c r="BK141" i="8"/>
  <c r="BM140" i="8"/>
  <c r="BM136" i="8"/>
  <c r="BM132" i="8"/>
  <c r="BI140" i="8"/>
  <c r="BA140" i="8"/>
  <c r="BE139" i="8"/>
  <c r="BI138" i="8"/>
  <c r="BA138" i="8"/>
  <c r="BE137" i="8"/>
  <c r="BI136" i="8"/>
  <c r="BA136" i="8"/>
  <c r="BE135" i="8"/>
  <c r="BI134" i="8"/>
  <c r="BA134" i="8"/>
  <c r="BE133" i="8"/>
  <c r="BI132" i="8"/>
  <c r="BA132" i="8"/>
  <c r="BE131" i="8"/>
  <c r="BI130" i="8"/>
  <c r="BA130" i="8"/>
  <c r="BE129" i="8"/>
  <c r="BI128" i="8"/>
  <c r="BQ138" i="8"/>
  <c r="BE150" i="8"/>
  <c r="BQ148" i="8"/>
  <c r="BO147" i="8"/>
  <c r="BM146" i="8"/>
  <c r="BI144" i="8"/>
  <c r="BG143" i="8"/>
  <c r="BE142" i="8"/>
  <c r="BM139" i="8"/>
  <c r="BM135" i="8"/>
  <c r="BG140" i="8"/>
  <c r="BC139" i="8"/>
  <c r="BK137" i="8"/>
  <c r="BG136" i="8"/>
  <c r="BC135" i="8"/>
  <c r="BK133" i="8"/>
  <c r="BG132" i="8"/>
  <c r="BC131" i="8"/>
  <c r="BK129" i="8"/>
  <c r="BC129" i="8"/>
  <c r="BO132" i="8"/>
  <c r="BO149" i="8"/>
  <c r="BK147" i="8"/>
  <c r="BG145" i="8"/>
  <c r="BQ142" i="8"/>
  <c r="BG141" i="8"/>
  <c r="BM138" i="8"/>
  <c r="BM130" i="8"/>
  <c r="BI139" i="8"/>
  <c r="BE138" i="8"/>
  <c r="BA137" i="8"/>
  <c r="BI135" i="8"/>
  <c r="BE134" i="8"/>
  <c r="BA133" i="8"/>
  <c r="BE132" i="8"/>
  <c r="BA131" i="8"/>
  <c r="BI129" i="8"/>
  <c r="BE128" i="8"/>
  <c r="BK145" i="8"/>
  <c r="BI141" i="8"/>
  <c r="BM131" i="8"/>
  <c r="BK139" i="8"/>
  <c r="BG138" i="8"/>
  <c r="BC137" i="8"/>
  <c r="BK135" i="8"/>
  <c r="BG134" i="8"/>
  <c r="BC133" i="8"/>
  <c r="BK131" i="8"/>
  <c r="BG130" i="8"/>
  <c r="BG128" i="8"/>
  <c r="BQ150" i="8"/>
  <c r="BM148" i="8"/>
  <c r="BI146" i="8"/>
  <c r="BE144" i="8"/>
  <c r="BO141" i="8"/>
  <c r="BM134" i="8"/>
  <c r="BE140" i="8"/>
  <c r="BA139" i="8"/>
  <c r="BI137" i="8"/>
  <c r="BE136" i="8"/>
  <c r="BA135" i="8"/>
  <c r="BI133" i="8"/>
  <c r="BI131" i="8"/>
  <c r="BE130" i="8"/>
  <c r="BA129" i="8"/>
  <c r="BA128" i="8"/>
  <c r="BR152" i="8"/>
  <c r="BR169" i="8"/>
  <c r="BR165" i="8"/>
  <c r="BR161" i="8"/>
  <c r="BR157" i="8"/>
  <c r="BP171" i="8"/>
  <c r="BL171" i="8"/>
  <c r="BH171" i="8"/>
  <c r="BQ170" i="8"/>
  <c r="BM170" i="8"/>
  <c r="BI170" i="8"/>
  <c r="BE170" i="8"/>
  <c r="BN169" i="8"/>
  <c r="BJ169" i="8"/>
  <c r="BF169" i="8"/>
  <c r="BO168" i="8"/>
  <c r="BK168" i="8"/>
  <c r="BG168" i="8"/>
  <c r="BP167" i="8"/>
  <c r="BL167" i="8"/>
  <c r="BH167" i="8"/>
  <c r="BQ166" i="8"/>
  <c r="BM166" i="8"/>
  <c r="BI166" i="8"/>
  <c r="BE166" i="8"/>
  <c r="BN165" i="8"/>
  <c r="BJ165" i="8"/>
  <c r="BF165" i="8"/>
  <c r="BO164" i="8"/>
  <c r="BK164" i="8"/>
  <c r="BG164" i="8"/>
  <c r="BP163" i="8"/>
  <c r="BL163" i="8"/>
  <c r="BH163" i="8"/>
  <c r="BQ162" i="8"/>
  <c r="BM162" i="8"/>
  <c r="BI162" i="8"/>
  <c r="BE162" i="8"/>
  <c r="BN161" i="8"/>
  <c r="BJ161" i="8"/>
  <c r="BF161" i="8"/>
  <c r="BO160" i="8"/>
  <c r="BK160" i="8"/>
  <c r="BG160" i="8"/>
  <c r="BP159" i="8"/>
  <c r="BL159" i="8"/>
  <c r="BH159" i="8"/>
  <c r="BQ158" i="8"/>
  <c r="BM158" i="8"/>
  <c r="BI158" i="8"/>
  <c r="BE158" i="8"/>
  <c r="BN157" i="8"/>
  <c r="BJ157" i="8"/>
  <c r="BF157" i="8"/>
  <c r="BO156" i="8"/>
  <c r="BK156" i="8"/>
  <c r="BG156" i="8"/>
  <c r="BP155" i="8"/>
  <c r="BL155" i="8"/>
  <c r="BH155" i="8"/>
  <c r="BQ154" i="8"/>
  <c r="BM154" i="8"/>
  <c r="BI154" i="8"/>
  <c r="BE154" i="8"/>
  <c r="BN153" i="8"/>
  <c r="BJ153" i="8"/>
  <c r="BF153" i="8"/>
  <c r="BO152" i="8"/>
  <c r="BK152" i="8"/>
  <c r="BG152" i="8"/>
  <c r="BP151" i="8"/>
  <c r="BL151" i="8"/>
  <c r="BH151" i="8"/>
  <c r="BG162" i="8"/>
  <c r="BM160" i="8"/>
  <c r="BE160" i="8"/>
  <c r="BJ159" i="8"/>
  <c r="BO158" i="8"/>
  <c r="BG158" i="8"/>
  <c r="BL157" i="8"/>
  <c r="BQ156" i="8"/>
  <c r="BE156" i="8"/>
  <c r="BJ155" i="8"/>
  <c r="BO154" i="8"/>
  <c r="BK154" i="8"/>
  <c r="BP153" i="8"/>
  <c r="BH153" i="8"/>
  <c r="BM152" i="8"/>
  <c r="BE152" i="8"/>
  <c r="BR151" i="8"/>
  <c r="BR168" i="8"/>
  <c r="BR164" i="8"/>
  <c r="BR160" i="8"/>
  <c r="BR156" i="8"/>
  <c r="BO171" i="8"/>
  <c r="BK171" i="8"/>
  <c r="BG171" i="8"/>
  <c r="BP170" i="8"/>
  <c r="BL170" i="8"/>
  <c r="BH170" i="8"/>
  <c r="BQ169" i="8"/>
  <c r="BM169" i="8"/>
  <c r="BI169" i="8"/>
  <c r="BE169" i="8"/>
  <c r="BN168" i="8"/>
  <c r="BJ168" i="8"/>
  <c r="BF168" i="8"/>
  <c r="BO167" i="8"/>
  <c r="BK167" i="8"/>
  <c r="BG167" i="8"/>
  <c r="BP166" i="8"/>
  <c r="BL166" i="8"/>
  <c r="BH166" i="8"/>
  <c r="BQ165" i="8"/>
  <c r="BM165" i="8"/>
  <c r="BI165" i="8"/>
  <c r="BE165" i="8"/>
  <c r="BN164" i="8"/>
  <c r="BJ164" i="8"/>
  <c r="BF164" i="8"/>
  <c r="BO163" i="8"/>
  <c r="BK163" i="8"/>
  <c r="BG163" i="8"/>
  <c r="BP162" i="8"/>
  <c r="BL162" i="8"/>
  <c r="BH162" i="8"/>
  <c r="BQ161" i="8"/>
  <c r="BM161" i="8"/>
  <c r="BI161" i="8"/>
  <c r="BE161" i="8"/>
  <c r="BN160" i="8"/>
  <c r="BJ160" i="8"/>
  <c r="BF160" i="8"/>
  <c r="BO159" i="8"/>
  <c r="BK159" i="8"/>
  <c r="BG159" i="8"/>
  <c r="BP158" i="8"/>
  <c r="BL158" i="8"/>
  <c r="BH158" i="8"/>
  <c r="BQ157" i="8"/>
  <c r="BM157" i="8"/>
  <c r="BI157" i="8"/>
  <c r="BE157" i="8"/>
  <c r="BN156" i="8"/>
  <c r="BJ156" i="8"/>
  <c r="BF156" i="8"/>
  <c r="BO155" i="8"/>
  <c r="BK155" i="8"/>
  <c r="BG155" i="8"/>
  <c r="BP154" i="8"/>
  <c r="BL154" i="8"/>
  <c r="BH154" i="8"/>
  <c r="BQ153" i="8"/>
  <c r="BM153" i="8"/>
  <c r="BI153" i="8"/>
  <c r="BE153" i="8"/>
  <c r="BN152" i="8"/>
  <c r="BJ152" i="8"/>
  <c r="BF152" i="8"/>
  <c r="BO151" i="8"/>
  <c r="BK151" i="8"/>
  <c r="BG151" i="8"/>
  <c r="BR171" i="8"/>
  <c r="BR167" i="8"/>
  <c r="BR163" i="8"/>
  <c r="BR159" i="8"/>
  <c r="BR155" i="8"/>
  <c r="BN171" i="8"/>
  <c r="BJ171" i="8"/>
  <c r="BF171" i="8"/>
  <c r="BO170" i="8"/>
  <c r="BK170" i="8"/>
  <c r="BG170" i="8"/>
  <c r="BP169" i="8"/>
  <c r="BL169" i="8"/>
  <c r="BH169" i="8"/>
  <c r="BQ168" i="8"/>
  <c r="BM168" i="8"/>
  <c r="BI168" i="8"/>
  <c r="BE168" i="8"/>
  <c r="BN167" i="8"/>
  <c r="BJ167" i="8"/>
  <c r="BF167" i="8"/>
  <c r="BO166" i="8"/>
  <c r="BK166" i="8"/>
  <c r="BG166" i="8"/>
  <c r="BP165" i="8"/>
  <c r="BL165" i="8"/>
  <c r="BH165" i="8"/>
  <c r="BQ164" i="8"/>
  <c r="BM164" i="8"/>
  <c r="BI164" i="8"/>
  <c r="BE164" i="8"/>
  <c r="BN163" i="8"/>
  <c r="BJ163" i="8"/>
  <c r="BF163" i="8"/>
  <c r="BO162" i="8"/>
  <c r="BK162" i="8"/>
  <c r="BP161" i="8"/>
  <c r="BL161" i="8"/>
  <c r="BH161" i="8"/>
  <c r="BQ160" i="8"/>
  <c r="BI160" i="8"/>
  <c r="BN159" i="8"/>
  <c r="BF159" i="8"/>
  <c r="BK158" i="8"/>
  <c r="BP157" i="8"/>
  <c r="BH157" i="8"/>
  <c r="BM156" i="8"/>
  <c r="BI156" i="8"/>
  <c r="BN155" i="8"/>
  <c r="BF155" i="8"/>
  <c r="BG154" i="8"/>
  <c r="BL153" i="8"/>
  <c r="BQ152" i="8"/>
  <c r="BI152" i="8"/>
  <c r="BR170" i="8"/>
  <c r="BQ171" i="8"/>
  <c r="BN170" i="8"/>
  <c r="BK169" i="8"/>
  <c r="BH168" i="8"/>
  <c r="BE167" i="8"/>
  <c r="BO165" i="8"/>
  <c r="BL164" i="8"/>
  <c r="BI163" i="8"/>
  <c r="BF162" i="8"/>
  <c r="BP160" i="8"/>
  <c r="BM159" i="8"/>
  <c r="BJ158" i="8"/>
  <c r="BG157" i="8"/>
  <c r="BQ155" i="8"/>
  <c r="BN154" i="8"/>
  <c r="BK153" i="8"/>
  <c r="BH152" i="8"/>
  <c r="BJ151" i="8"/>
  <c r="BG161" i="8"/>
  <c r="BK157" i="8"/>
  <c r="BE155" i="8"/>
  <c r="BL152" i="8"/>
  <c r="BR166" i="8"/>
  <c r="BM171" i="8"/>
  <c r="BJ170" i="8"/>
  <c r="BG169" i="8"/>
  <c r="BQ167" i="8"/>
  <c r="BN166" i="8"/>
  <c r="BK165" i="8"/>
  <c r="BH164" i="8"/>
  <c r="BE163" i="8"/>
  <c r="BO161" i="8"/>
  <c r="BL160" i="8"/>
  <c r="BI159" i="8"/>
  <c r="BF158" i="8"/>
  <c r="BP156" i="8"/>
  <c r="BM155" i="8"/>
  <c r="BJ154" i="8"/>
  <c r="BG153" i="8"/>
  <c r="BQ151" i="8"/>
  <c r="BI151" i="8"/>
  <c r="BR162" i="8"/>
  <c r="BI171" i="8"/>
  <c r="BF170" i="8"/>
  <c r="BP168" i="8"/>
  <c r="BM167" i="8"/>
  <c r="BJ166" i="8"/>
  <c r="BG165" i="8"/>
  <c r="BQ163" i="8"/>
  <c r="BN162" i="8"/>
  <c r="BK161" i="8"/>
  <c r="BH160" i="8"/>
  <c r="BE159" i="8"/>
  <c r="BO157" i="8"/>
  <c r="BL156" i="8"/>
  <c r="BI155" i="8"/>
  <c r="BF154" i="8"/>
  <c r="BP152" i="8"/>
  <c r="BN151" i="8"/>
  <c r="BF151" i="8"/>
  <c r="BR158" i="8"/>
  <c r="BE171" i="8"/>
  <c r="BO169" i="8"/>
  <c r="BL168" i="8"/>
  <c r="BI167" i="8"/>
  <c r="BF166" i="8"/>
  <c r="BP164" i="8"/>
  <c r="BM163" i="8"/>
  <c r="BJ162" i="8"/>
  <c r="BQ159" i="8"/>
  <c r="BN158" i="8"/>
  <c r="BH156" i="8"/>
  <c r="BO153" i="8"/>
  <c r="BM151" i="8"/>
  <c r="BE151" i="8"/>
  <c r="BL192" i="8"/>
  <c r="BP193" i="8"/>
  <c r="BS192" i="8"/>
  <c r="BO192" i="8"/>
  <c r="BR191" i="8"/>
  <c r="BN191" i="8"/>
  <c r="BQ190" i="8"/>
  <c r="BM190" i="8"/>
  <c r="BP189" i="8"/>
  <c r="BS188" i="8"/>
  <c r="BO188" i="8"/>
  <c r="BR187" i="8"/>
  <c r="BN187" i="8"/>
  <c r="BQ186" i="8"/>
  <c r="BM186" i="8"/>
  <c r="BP185" i="8"/>
  <c r="BS184" i="8"/>
  <c r="BO184" i="8"/>
  <c r="BR183" i="8"/>
  <c r="BN183" i="8"/>
  <c r="BQ182" i="8"/>
  <c r="BM182" i="8"/>
  <c r="BP181" i="8"/>
  <c r="BS180" i="8"/>
  <c r="BO180" i="8"/>
  <c r="BK191" i="8"/>
  <c r="BJ190" i="8"/>
  <c r="BL188" i="8"/>
  <c r="BK187" i="8"/>
  <c r="BJ186" i="8"/>
  <c r="BL184" i="8"/>
  <c r="BK183" i="8"/>
  <c r="BJ182" i="8"/>
  <c r="BL180" i="8"/>
  <c r="BQ179" i="8"/>
  <c r="BM179" i="8"/>
  <c r="BR178" i="8"/>
  <c r="BN178" i="8"/>
  <c r="BJ178" i="8"/>
  <c r="BO177" i="8"/>
  <c r="BK177" i="8"/>
  <c r="BG177" i="8"/>
  <c r="BC177" i="8"/>
  <c r="BO176" i="8"/>
  <c r="BK176" i="8"/>
  <c r="BG176" i="8"/>
  <c r="BC176" i="8"/>
  <c r="BO175" i="8"/>
  <c r="BK175" i="8"/>
  <c r="BG175" i="8"/>
  <c r="BC175" i="8"/>
  <c r="BO174" i="8"/>
  <c r="BK174" i="8"/>
  <c r="BG174" i="8"/>
  <c r="BC174" i="8"/>
  <c r="BO173" i="8"/>
  <c r="BK173" i="8"/>
  <c r="BG173" i="8"/>
  <c r="BC173" i="8"/>
  <c r="BO172" i="8"/>
  <c r="BK172" i="8"/>
  <c r="BG172" i="8"/>
  <c r="BK189" i="8"/>
  <c r="BJ184" i="8"/>
  <c r="BK181" i="8"/>
  <c r="BO179" i="8"/>
  <c r="BP178" i="8"/>
  <c r="BQ177" i="8"/>
  <c r="BI177" i="8"/>
  <c r="BQ176" i="8"/>
  <c r="BI176" i="8"/>
  <c r="BQ175" i="8"/>
  <c r="BI175" i="8"/>
  <c r="BQ174" i="8"/>
  <c r="BI174" i="8"/>
  <c r="BQ173" i="8"/>
  <c r="BI173" i="8"/>
  <c r="BQ172" i="8"/>
  <c r="BI172" i="8"/>
  <c r="BQ193" i="8"/>
  <c r="BP192" i="8"/>
  <c r="BS191" i="8"/>
  <c r="BR190" i="8"/>
  <c r="BQ189" i="8"/>
  <c r="BP188" i="8"/>
  <c r="BO187" i="8"/>
  <c r="BN186" i="8"/>
  <c r="BM185" i="8"/>
  <c r="BS183" i="8"/>
  <c r="BN182" i="8"/>
  <c r="BM181" i="8"/>
  <c r="BL191" i="8"/>
  <c r="BJ189" i="8"/>
  <c r="BJ185" i="8"/>
  <c r="BK182" i="8"/>
  <c r="BR179" i="8"/>
  <c r="BJ179" i="8"/>
  <c r="BK178" i="8"/>
  <c r="BL177" i="8"/>
  <c r="BS193" i="8"/>
  <c r="BO193" i="8"/>
  <c r="BR192" i="8"/>
  <c r="BN192" i="8"/>
  <c r="BQ191" i="8"/>
  <c r="BM191" i="8"/>
  <c r="BP190" i="8"/>
  <c r="BS189" i="8"/>
  <c r="BO189" i="8"/>
  <c r="BR188" i="8"/>
  <c r="BN188" i="8"/>
  <c r="BQ187" i="8"/>
  <c r="BM187" i="8"/>
  <c r="BP186" i="8"/>
  <c r="BS185" i="8"/>
  <c r="BO185" i="8"/>
  <c r="BR184" i="8"/>
  <c r="BN184" i="8"/>
  <c r="BQ183" i="8"/>
  <c r="BM183" i="8"/>
  <c r="BP182" i="8"/>
  <c r="BS181" i="8"/>
  <c r="BO181" i="8"/>
  <c r="BR180" i="8"/>
  <c r="BN180" i="8"/>
  <c r="BJ191" i="8"/>
  <c r="BL189" i="8"/>
  <c r="BK188" i="8"/>
  <c r="BJ187" i="8"/>
  <c r="BL185" i="8"/>
  <c r="BK184" i="8"/>
  <c r="BJ183" i="8"/>
  <c r="BL181" i="8"/>
  <c r="BK180" i="8"/>
  <c r="BP179" i="8"/>
  <c r="BL179" i="8"/>
  <c r="BQ178" i="8"/>
  <c r="BM178" i="8"/>
  <c r="BR177" i="8"/>
  <c r="BN177" i="8"/>
  <c r="BJ177" i="8"/>
  <c r="BF177" i="8"/>
  <c r="BR176" i="8"/>
  <c r="BN176" i="8"/>
  <c r="BJ176" i="8"/>
  <c r="BF176" i="8"/>
  <c r="BR175" i="8"/>
  <c r="BN175" i="8"/>
  <c r="BJ175" i="8"/>
  <c r="BF175" i="8"/>
  <c r="BR174" i="8"/>
  <c r="BN174" i="8"/>
  <c r="BJ174" i="8"/>
  <c r="BF174" i="8"/>
  <c r="BR173" i="8"/>
  <c r="BN173" i="8"/>
  <c r="BJ173" i="8"/>
  <c r="BF173" i="8"/>
  <c r="BR172" i="8"/>
  <c r="BN172" i="8"/>
  <c r="BJ172" i="8"/>
  <c r="BF172" i="8"/>
  <c r="BR193" i="8"/>
  <c r="BN193" i="8"/>
  <c r="BQ192" i="8"/>
  <c r="BM192" i="8"/>
  <c r="BP191" i="8"/>
  <c r="BS190" i="8"/>
  <c r="BO190" i="8"/>
  <c r="BR189" i="8"/>
  <c r="BN189" i="8"/>
  <c r="BQ188" i="8"/>
  <c r="BM188" i="8"/>
  <c r="BP187" i="8"/>
  <c r="BS186" i="8"/>
  <c r="BO186" i="8"/>
  <c r="BR185" i="8"/>
  <c r="BN185" i="8"/>
  <c r="BQ184" i="8"/>
  <c r="BM184" i="8"/>
  <c r="BP183" i="8"/>
  <c r="BS182" i="8"/>
  <c r="BO182" i="8"/>
  <c r="BR181" i="8"/>
  <c r="BN181" i="8"/>
  <c r="BQ180" i="8"/>
  <c r="BM180" i="8"/>
  <c r="BL190" i="8"/>
  <c r="BJ188" i="8"/>
  <c r="BL186" i="8"/>
  <c r="BK185" i="8"/>
  <c r="BL182" i="8"/>
  <c r="BJ180" i="8"/>
  <c r="BK179" i="8"/>
  <c r="BL178" i="8"/>
  <c r="BM177" i="8"/>
  <c r="BE177" i="8"/>
  <c r="BM176" i="8"/>
  <c r="BE176" i="8"/>
  <c r="BM175" i="8"/>
  <c r="BE175" i="8"/>
  <c r="BM174" i="8"/>
  <c r="BE174" i="8"/>
  <c r="BM173" i="8"/>
  <c r="BE173" i="8"/>
  <c r="BM172" i="8"/>
  <c r="BE172" i="8"/>
  <c r="BM193" i="8"/>
  <c r="BO191" i="8"/>
  <c r="BN190" i="8"/>
  <c r="BM189" i="8"/>
  <c r="BS187" i="8"/>
  <c r="BR186" i="8"/>
  <c r="BQ185" i="8"/>
  <c r="BP184" i="8"/>
  <c r="BO183" i="8"/>
  <c r="BR182" i="8"/>
  <c r="BQ181" i="8"/>
  <c r="BP180" i="8"/>
  <c r="BK190" i="8"/>
  <c r="BL187" i="8"/>
  <c r="BK186" i="8"/>
  <c r="BL183" i="8"/>
  <c r="BJ181" i="8"/>
  <c r="BN179" i="8"/>
  <c r="BO178" i="8"/>
  <c r="BP177" i="8"/>
  <c r="BH177" i="8"/>
  <c r="BH176" i="8"/>
  <c r="BH175" i="8"/>
  <c r="BH174" i="8"/>
  <c r="BH173" i="8"/>
  <c r="BH172" i="8"/>
  <c r="BP176" i="8"/>
  <c r="BP173" i="8"/>
  <c r="BL175" i="8"/>
  <c r="BL173" i="8"/>
  <c r="BL172" i="8"/>
  <c r="BD177" i="8"/>
  <c r="BD176" i="8"/>
  <c r="BD175" i="8"/>
  <c r="BD174" i="8"/>
  <c r="BD173" i="8"/>
  <c r="BD172" i="8"/>
  <c r="BP175" i="8"/>
  <c r="BP174" i="8"/>
  <c r="BP172" i="8"/>
  <c r="BL176" i="8"/>
  <c r="BL174" i="8"/>
  <c r="BC172" i="8"/>
  <c r="BV218" i="8"/>
  <c r="BU215" i="8"/>
  <c r="BT216" i="8"/>
  <c r="BT212" i="8"/>
  <c r="BT208" i="8"/>
  <c r="BT204" i="8"/>
  <c r="BT200" i="8"/>
  <c r="BT196" i="8"/>
  <c r="BQ218" i="8"/>
  <c r="BM218" i="8"/>
  <c r="BQ217" i="8"/>
  <c r="BM217" i="8"/>
  <c r="BQ216" i="8"/>
  <c r="BM216" i="8"/>
  <c r="BQ215" i="8"/>
  <c r="BM215" i="8"/>
  <c r="BQ214" i="8"/>
  <c r="BM214" i="8"/>
  <c r="BQ213" i="8"/>
  <c r="BM213" i="8"/>
  <c r="BQ212" i="8"/>
  <c r="BM212" i="8"/>
  <c r="BQ211" i="8"/>
  <c r="BM211" i="8"/>
  <c r="BQ210" i="8"/>
  <c r="BM210" i="8"/>
  <c r="BQ209" i="8"/>
  <c r="BM209" i="8"/>
  <c r="BQ208" i="8"/>
  <c r="BM208" i="8"/>
  <c r="BQ207" i="8"/>
  <c r="BM207" i="8"/>
  <c r="BQ206" i="8"/>
  <c r="BM206" i="8"/>
  <c r="BQ205" i="8"/>
  <c r="BM205" i="8"/>
  <c r="BQ204" i="8"/>
  <c r="BM204" i="8"/>
  <c r="BQ203" i="8"/>
  <c r="BM203" i="8"/>
  <c r="BQ202" i="8"/>
  <c r="BM202" i="8"/>
  <c r="BQ201" i="8"/>
  <c r="BM201" i="8"/>
  <c r="BQ200" i="8"/>
  <c r="BM200" i="8"/>
  <c r="BQ199" i="8"/>
  <c r="BM199" i="8"/>
  <c r="BQ198" i="8"/>
  <c r="BM198" i="8"/>
  <c r="BQ197" i="8"/>
  <c r="BM197" i="8"/>
  <c r="BQ196" i="8"/>
  <c r="BM196" i="8"/>
  <c r="BQ195" i="8"/>
  <c r="BM195" i="8"/>
  <c r="BQ194" i="8"/>
  <c r="BM194" i="8"/>
  <c r="BJ218" i="8"/>
  <c r="BJ216" i="8"/>
  <c r="BJ214" i="8"/>
  <c r="BJ212" i="8"/>
  <c r="BJ210" i="8"/>
  <c r="BJ208" i="8"/>
  <c r="BJ206" i="8"/>
  <c r="BJ204" i="8"/>
  <c r="BJ202" i="8"/>
  <c r="BJ200" i="8"/>
  <c r="BJ198" i="8"/>
  <c r="BJ196" i="8"/>
  <c r="BJ194" i="8"/>
  <c r="BQ244" i="8"/>
  <c r="BO243" i="8"/>
  <c r="BP242" i="8"/>
  <c r="BQ241" i="8"/>
  <c r="BM241" i="8"/>
  <c r="BO240" i="8"/>
  <c r="BQ239" i="8"/>
  <c r="BM239" i="8"/>
  <c r="BO238" i="8"/>
  <c r="BQ237" i="8"/>
  <c r="BM237" i="8"/>
  <c r="BO236" i="8"/>
  <c r="BQ235" i="8"/>
  <c r="BM235" i="8"/>
  <c r="BP234" i="8"/>
  <c r="BL234" i="8"/>
  <c r="BR230" i="8"/>
  <c r="BN233" i="8"/>
  <c r="BJ233" i="8"/>
  <c r="BN232" i="8"/>
  <c r="BJ232" i="8"/>
  <c r="BN231" i="8"/>
  <c r="BJ231" i="8"/>
  <c r="BN230" i="8"/>
  <c r="BJ230" i="8"/>
  <c r="BU227" i="8"/>
  <c r="BU225" i="8"/>
  <c r="BQ229" i="8"/>
  <c r="BM229" i="8"/>
  <c r="BI229" i="8"/>
  <c r="BQ228" i="8"/>
  <c r="BM228" i="8"/>
  <c r="BI228" i="8"/>
  <c r="BQ227" i="8"/>
  <c r="BM227" i="8"/>
  <c r="BI227" i="8"/>
  <c r="BQ226" i="8"/>
  <c r="BM226" i="8"/>
  <c r="BI226" i="8"/>
  <c r="BQ225" i="8"/>
  <c r="BM225" i="8"/>
  <c r="BU218" i="8"/>
  <c r="BU214" i="8"/>
  <c r="BT215" i="8"/>
  <c r="BT211" i="8"/>
  <c r="BT207" i="8"/>
  <c r="BT203" i="8"/>
  <c r="BT199" i="8"/>
  <c r="BT195" i="8"/>
  <c r="BP218" i="8"/>
  <c r="BL218" i="8"/>
  <c r="BP217" i="8"/>
  <c r="BL217" i="8"/>
  <c r="BP216" i="8"/>
  <c r="BL216" i="8"/>
  <c r="BP215" i="8"/>
  <c r="BL215" i="8"/>
  <c r="BP214" i="8"/>
  <c r="BL214" i="8"/>
  <c r="BP213" i="8"/>
  <c r="BL213" i="8"/>
  <c r="BP212" i="8"/>
  <c r="BL212" i="8"/>
  <c r="BP211" i="8"/>
  <c r="BL211" i="8"/>
  <c r="BP210" i="8"/>
  <c r="BL210" i="8"/>
  <c r="BP209" i="8"/>
  <c r="BL209" i="8"/>
  <c r="BP208" i="8"/>
  <c r="BL208" i="8"/>
  <c r="BP207" i="8"/>
  <c r="BL207" i="8"/>
  <c r="BP206" i="8"/>
  <c r="BL206" i="8"/>
  <c r="BP205" i="8"/>
  <c r="BL205" i="8"/>
  <c r="BP204" i="8"/>
  <c r="BL204" i="8"/>
  <c r="BP203" i="8"/>
  <c r="BL203" i="8"/>
  <c r="BP202" i="8"/>
  <c r="BL202" i="8"/>
  <c r="BP201" i="8"/>
  <c r="BL201" i="8"/>
  <c r="BP200" i="8"/>
  <c r="BL200" i="8"/>
  <c r="BP199" i="8"/>
  <c r="BL199" i="8"/>
  <c r="BP198" i="8"/>
  <c r="BL198" i="8"/>
  <c r="BP197" i="8"/>
  <c r="BL197" i="8"/>
  <c r="BP196" i="8"/>
  <c r="BL196" i="8"/>
  <c r="BP195" i="8"/>
  <c r="BL195" i="8"/>
  <c r="BP194" i="8"/>
  <c r="BL194" i="8"/>
  <c r="BK217" i="8"/>
  <c r="BK215" i="8"/>
  <c r="BK213" i="8"/>
  <c r="BK211" i="8"/>
  <c r="BK209" i="8"/>
  <c r="BK207" i="8"/>
  <c r="BK205" i="8"/>
  <c r="BK203" i="8"/>
  <c r="BK201" i="8"/>
  <c r="BK199" i="8"/>
  <c r="BK197" i="8"/>
  <c r="BK195" i="8"/>
  <c r="BK193" i="8"/>
  <c r="BP244" i="8"/>
  <c r="BN243" i="8"/>
  <c r="BO242" i="8"/>
  <c r="BP241" i="8"/>
  <c r="BL241" i="8"/>
  <c r="BN240" i="8"/>
  <c r="BP239" i="8"/>
  <c r="BL239" i="8"/>
  <c r="BN238" i="8"/>
  <c r="BP237" i="8"/>
  <c r="BL237" i="8"/>
  <c r="BN236" i="8"/>
  <c r="BP235" i="8"/>
  <c r="BL235" i="8"/>
  <c r="BO234" i="8"/>
  <c r="BK234" i="8"/>
  <c r="BQ233" i="8"/>
  <c r="BM233" i="8"/>
  <c r="BQ232" i="8"/>
  <c r="BM232" i="8"/>
  <c r="BQ231" i="8"/>
  <c r="BM231" i="8"/>
  <c r="BQ230" i="8"/>
  <c r="BM230" i="8"/>
  <c r="BV226" i="8"/>
  <c r="BT229" i="8"/>
  <c r="BP229" i="8"/>
  <c r="BL229" i="8"/>
  <c r="BT228" i="8"/>
  <c r="BP228" i="8"/>
  <c r="BL228" i="8"/>
  <c r="BT227" i="8"/>
  <c r="BP227" i="8"/>
  <c r="BL227" i="8"/>
  <c r="BT226" i="8"/>
  <c r="BP226" i="8"/>
  <c r="BL226" i="8"/>
  <c r="BT225" i="8"/>
  <c r="BP225" i="8"/>
  <c r="BL225" i="8"/>
  <c r="BV224" i="8"/>
  <c r="BR224" i="8"/>
  <c r="BN224" i="8"/>
  <c r="BJ224" i="8"/>
  <c r="BU223" i="8"/>
  <c r="BQ223" i="8"/>
  <c r="BM223" i="8"/>
  <c r="BI223" i="8"/>
  <c r="BT222" i="8"/>
  <c r="BP222" i="8"/>
  <c r="BL222" i="8"/>
  <c r="BH222" i="8"/>
  <c r="BS221" i="8"/>
  <c r="BO221" i="8"/>
  <c r="BK221" i="8"/>
  <c r="BU217" i="8"/>
  <c r="BT214" i="8"/>
  <c r="BT206" i="8"/>
  <c r="BT198" i="8"/>
  <c r="BO218" i="8"/>
  <c r="BO217" i="8"/>
  <c r="BO216" i="8"/>
  <c r="BO215" i="8"/>
  <c r="BO214" i="8"/>
  <c r="BO213" i="8"/>
  <c r="BO212" i="8"/>
  <c r="BO211" i="8"/>
  <c r="BO210" i="8"/>
  <c r="BO209" i="8"/>
  <c r="BO208" i="8"/>
  <c r="BO207" i="8"/>
  <c r="BO206" i="8"/>
  <c r="BO205" i="8"/>
  <c r="BO204" i="8"/>
  <c r="BO203" i="8"/>
  <c r="BO202" i="8"/>
  <c r="BO201" i="8"/>
  <c r="BO200" i="8"/>
  <c r="BO199" i="8"/>
  <c r="BO198" i="8"/>
  <c r="BO197" i="8"/>
  <c r="BO196" i="8"/>
  <c r="BO195" i="8"/>
  <c r="BO194" i="8"/>
  <c r="BJ217" i="8"/>
  <c r="BJ213" i="8"/>
  <c r="BJ209" i="8"/>
  <c r="BJ205" i="8"/>
  <c r="BJ201" i="8"/>
  <c r="BJ197" i="8"/>
  <c r="BJ193" i="8"/>
  <c r="BM243" i="8"/>
  <c r="BO241" i="8"/>
  <c r="BM240" i="8"/>
  <c r="BQ238" i="8"/>
  <c r="BO237" i="8"/>
  <c r="BM236" i="8"/>
  <c r="BK235" i="8"/>
  <c r="BS230" i="8"/>
  <c r="BL233" i="8"/>
  <c r="BL232" i="8"/>
  <c r="BL231" i="8"/>
  <c r="BL230" i="8"/>
  <c r="BU226" i="8"/>
  <c r="BO229" i="8"/>
  <c r="BS228" i="8"/>
  <c r="BK228" i="8"/>
  <c r="BO227" i="8"/>
  <c r="BS226" i="8"/>
  <c r="BK226" i="8"/>
  <c r="BO225" i="8"/>
  <c r="BI225" i="8"/>
  <c r="BQ224" i="8"/>
  <c r="BL224" i="8"/>
  <c r="BV223" i="8"/>
  <c r="BP223" i="8"/>
  <c r="BK223" i="8"/>
  <c r="BU222" i="8"/>
  <c r="BO222" i="8"/>
  <c r="BJ222" i="8"/>
  <c r="BT221" i="8"/>
  <c r="BN221" i="8"/>
  <c r="BI221" i="8"/>
  <c r="BU220" i="8"/>
  <c r="BQ220" i="8"/>
  <c r="BM220" i="8"/>
  <c r="BI220" i="8"/>
  <c r="BU219" i="8"/>
  <c r="BQ219" i="8"/>
  <c r="BM219" i="8"/>
  <c r="BI219" i="8"/>
  <c r="BA226" i="8"/>
  <c r="BA224" i="8"/>
  <c r="AZ223" i="8"/>
  <c r="BC221" i="8"/>
  <c r="BA221" i="8"/>
  <c r="BA220" i="8"/>
  <c r="BA219" i="8"/>
  <c r="BA218" i="8"/>
  <c r="BA217" i="8"/>
  <c r="BB216" i="8"/>
  <c r="AX216" i="8"/>
  <c r="AY215" i="8"/>
  <c r="AZ214" i="8"/>
  <c r="BA213" i="8"/>
  <c r="AW213" i="8"/>
  <c r="AY212" i="8"/>
  <c r="BA211" i="8"/>
  <c r="AW211" i="8"/>
  <c r="AZ210" i="8"/>
  <c r="AV210" i="8"/>
  <c r="AY209" i="8"/>
  <c r="BB208" i="8"/>
  <c r="AX208" i="8"/>
  <c r="BB207" i="8"/>
  <c r="AX207" i="8"/>
  <c r="BB206" i="8"/>
  <c r="AX206" i="8"/>
  <c r="BB205" i="8"/>
  <c r="AX205" i="8"/>
  <c r="BI218" i="8"/>
  <c r="BE218" i="8"/>
  <c r="BH217" i="8"/>
  <c r="BD217" i="8"/>
  <c r="BG216" i="8"/>
  <c r="BC216" i="8"/>
  <c r="BF215" i="8"/>
  <c r="BI214" i="8"/>
  <c r="BE214" i="8"/>
  <c r="BH213" i="8"/>
  <c r="BD213" i="8"/>
  <c r="BG212" i="8"/>
  <c r="BC212" i="8"/>
  <c r="BF211" i="8"/>
  <c r="BI210" i="8"/>
  <c r="BE210" i="8"/>
  <c r="BH209" i="8"/>
  <c r="BD209" i="8"/>
  <c r="BG208" i="8"/>
  <c r="BC208" i="8"/>
  <c r="BF207" i="8"/>
  <c r="BI206" i="8"/>
  <c r="BU216" i="8"/>
  <c r="BT213" i="8"/>
  <c r="BT205" i="8"/>
  <c r="BT197" i="8"/>
  <c r="BN218" i="8"/>
  <c r="BN217" i="8"/>
  <c r="BN216" i="8"/>
  <c r="BN215" i="8"/>
  <c r="BN214" i="8"/>
  <c r="BN213" i="8"/>
  <c r="BN212" i="8"/>
  <c r="BN211" i="8"/>
  <c r="BN210" i="8"/>
  <c r="BN209" i="8"/>
  <c r="BN208" i="8"/>
  <c r="BN207" i="8"/>
  <c r="BN206" i="8"/>
  <c r="BN205" i="8"/>
  <c r="BN204" i="8"/>
  <c r="BN203" i="8"/>
  <c r="BN202" i="8"/>
  <c r="BN201" i="8"/>
  <c r="BN200" i="8"/>
  <c r="BN199" i="8"/>
  <c r="BN198" i="8"/>
  <c r="BN197" i="8"/>
  <c r="BN196" i="8"/>
  <c r="BN195" i="8"/>
  <c r="BN194" i="8"/>
  <c r="BK216" i="8"/>
  <c r="BK212" i="8"/>
  <c r="BK208" i="8"/>
  <c r="BK204" i="8"/>
  <c r="BK200" i="8"/>
  <c r="BK196" i="8"/>
  <c r="BP245" i="8"/>
  <c r="BQ242" i="8"/>
  <c r="BN241" i="8"/>
  <c r="BL240" i="8"/>
  <c r="BP238" i="8"/>
  <c r="BN237" i="8"/>
  <c r="BL236" i="8"/>
  <c r="BQ234" i="8"/>
  <c r="BR231" i="8"/>
  <c r="BK233" i="8"/>
  <c r="BK232" i="8"/>
  <c r="BK231" i="8"/>
  <c r="BK230" i="8"/>
  <c r="BV225" i="8"/>
  <c r="BN229" i="8"/>
  <c r="BR228" i="8"/>
  <c r="BJ228" i="8"/>
  <c r="BN227" i="8"/>
  <c r="BR226" i="8"/>
  <c r="BJ226" i="8"/>
  <c r="BN225" i="8"/>
  <c r="BU224" i="8"/>
  <c r="BP224" i="8"/>
  <c r="BK224" i="8"/>
  <c r="BT223" i="8"/>
  <c r="BO223" i="8"/>
  <c r="BJ223" i="8"/>
  <c r="BS222" i="8"/>
  <c r="BN222" i="8"/>
  <c r="BI222" i="8"/>
  <c r="BR221" i="8"/>
  <c r="BM221" i="8"/>
  <c r="BH221" i="8"/>
  <c r="BT220" i="8"/>
  <c r="BP220" i="8"/>
  <c r="BL220" i="8"/>
  <c r="BH220" i="8"/>
  <c r="BT219" i="8"/>
  <c r="BP219" i="8"/>
  <c r="BL219" i="8"/>
  <c r="BH219" i="8"/>
  <c r="BA225" i="8"/>
  <c r="AZ224" i="8"/>
  <c r="BB222" i="8"/>
  <c r="BC220" i="8"/>
  <c r="AZ221" i="8"/>
  <c r="AZ220" i="8"/>
  <c r="AZ219" i="8"/>
  <c r="AZ218" i="8"/>
  <c r="AZ217" i="8"/>
  <c r="BA216" i="8"/>
  <c r="BB215" i="8"/>
  <c r="AX215" i="8"/>
  <c r="AY214" i="8"/>
  <c r="AZ213" i="8"/>
  <c r="BB212" i="8"/>
  <c r="AX212" i="8"/>
  <c r="AZ211" i="8"/>
  <c r="AV211" i="8"/>
  <c r="AY210" i="8"/>
  <c r="BB209" i="8"/>
  <c r="AX209" i="8"/>
  <c r="BA208" i="8"/>
  <c r="AW208" i="8"/>
  <c r="BA207" i="8"/>
  <c r="AW207" i="8"/>
  <c r="BA206" i="8"/>
  <c r="AW206" i="8"/>
  <c r="BA205" i="8"/>
  <c r="AW205" i="8"/>
  <c r="BH218" i="8"/>
  <c r="BD218" i="8"/>
  <c r="BG217" i="8"/>
  <c r="BC217" i="8"/>
  <c r="BF216" i="8"/>
  <c r="BI215" i="8"/>
  <c r="BE215" i="8"/>
  <c r="BH214" i="8"/>
  <c r="BD214" i="8"/>
  <c r="BG213" i="8"/>
  <c r="BC213" i="8"/>
  <c r="BF212" i="8"/>
  <c r="BI211" i="8"/>
  <c r="BE211" i="8"/>
  <c r="BH210" i="8"/>
  <c r="BD210" i="8"/>
  <c r="BG209" i="8"/>
  <c r="BC209" i="8"/>
  <c r="BF208" i="8"/>
  <c r="BI207" i="8"/>
  <c r="BE207" i="8"/>
  <c r="BH206" i="8"/>
  <c r="BT218" i="8"/>
  <c r="BT202" i="8"/>
  <c r="BS217" i="8"/>
  <c r="BS215" i="8"/>
  <c r="BS213" i="8"/>
  <c r="BS211" i="8"/>
  <c r="BS209" i="8"/>
  <c r="BS207" i="8"/>
  <c r="BS205" i="8"/>
  <c r="BS203" i="8"/>
  <c r="BS201" i="8"/>
  <c r="BS199" i="8"/>
  <c r="BS197" i="8"/>
  <c r="BS195" i="8"/>
  <c r="BJ192" i="8"/>
  <c r="BJ211" i="8"/>
  <c r="BJ203" i="8"/>
  <c r="BJ195" i="8"/>
  <c r="BN242" i="8"/>
  <c r="BO239" i="8"/>
  <c r="BQ236" i="8"/>
  <c r="BN234" i="8"/>
  <c r="BP232" i="8"/>
  <c r="BP230" i="8"/>
  <c r="BS229" i="8"/>
  <c r="BO228" i="8"/>
  <c r="BK227" i="8"/>
  <c r="BS225" i="8"/>
  <c r="BT224" i="8"/>
  <c r="BI224" i="8"/>
  <c r="BN223" i="8"/>
  <c r="BR222" i="8"/>
  <c r="BV221" i="8"/>
  <c r="BL221" i="8"/>
  <c r="BS220" i="8"/>
  <c r="BK220" i="8"/>
  <c r="BS219" i="8"/>
  <c r="BK219" i="8"/>
  <c r="AZ225" i="8"/>
  <c r="BA222" i="8"/>
  <c r="AY221" i="8"/>
  <c r="AY219" i="8"/>
  <c r="AY217" i="8"/>
  <c r="BA215" i="8"/>
  <c r="AX214" i="8"/>
  <c r="BA212" i="8"/>
  <c r="AY211" i="8"/>
  <c r="AX210" i="8"/>
  <c r="AW209" i="8"/>
  <c r="AV208" i="8"/>
  <c r="AV207" i="8"/>
  <c r="AV206" i="8"/>
  <c r="AV205" i="8"/>
  <c r="BC218" i="8"/>
  <c r="BI216" i="8"/>
  <c r="BH215" i="8"/>
  <c r="BG214" i="8"/>
  <c r="BF213" i="8"/>
  <c r="BE212" i="8"/>
  <c r="BD211" i="8"/>
  <c r="BC210" i="8"/>
  <c r="BI208" i="8"/>
  <c r="BH207" i="8"/>
  <c r="BG206" i="8"/>
  <c r="BC206" i="8"/>
  <c r="BF205" i="8"/>
  <c r="BI204" i="8"/>
  <c r="BE204" i="8"/>
  <c r="BH203" i="8"/>
  <c r="BD203" i="8"/>
  <c r="BG202" i="8"/>
  <c r="BC202" i="8"/>
  <c r="BF201" i="8"/>
  <c r="BI200" i="8"/>
  <c r="BE200" i="8"/>
  <c r="BH199" i="8"/>
  <c r="BD199" i="8"/>
  <c r="BG198" i="8"/>
  <c r="BC198" i="8"/>
  <c r="BF197" i="8"/>
  <c r="BI196" i="8"/>
  <c r="BE196" i="8"/>
  <c r="BH195" i="8"/>
  <c r="BD195" i="8"/>
  <c r="BG194" i="8"/>
  <c r="BC194" i="8"/>
  <c r="BF193" i="8"/>
  <c r="BI192" i="8"/>
  <c r="BE192" i="8"/>
  <c r="BH191" i="8"/>
  <c r="BD191" i="8"/>
  <c r="BG190" i="8"/>
  <c r="BC190" i="8"/>
  <c r="BF189" i="8"/>
  <c r="BI188" i="8"/>
  <c r="BE188" i="8"/>
  <c r="BH187" i="8"/>
  <c r="BD187" i="8"/>
  <c r="BG186" i="8"/>
  <c r="BC186" i="8"/>
  <c r="BF185" i="8"/>
  <c r="BI184" i="8"/>
  <c r="BE184" i="8"/>
  <c r="BH183" i="8"/>
  <c r="BD183" i="8"/>
  <c r="BG182" i="8"/>
  <c r="BC182" i="8"/>
  <c r="BF181" i="8"/>
  <c r="BI180" i="8"/>
  <c r="BE180" i="8"/>
  <c r="BH179" i="8"/>
  <c r="BD179" i="8"/>
  <c r="BG178" i="8"/>
  <c r="BS218" i="8"/>
  <c r="BJ207" i="8"/>
  <c r="BQ240" i="8"/>
  <c r="BO235" i="8"/>
  <c r="BP231" i="8"/>
  <c r="BK229" i="8"/>
  <c r="BO226" i="8"/>
  <c r="BO224" i="8"/>
  <c r="BH223" i="8"/>
  <c r="BQ221" i="8"/>
  <c r="BO220" i="8"/>
  <c r="BO219" i="8"/>
  <c r="BB223" i="8"/>
  <c r="AY220" i="8"/>
  <c r="BB214" i="8"/>
  <c r="AW212" i="8"/>
  <c r="BA209" i="8"/>
  <c r="AZ207" i="8"/>
  <c r="AZ205" i="8"/>
  <c r="BF217" i="8"/>
  <c r="BD215" i="8"/>
  <c r="BI212" i="8"/>
  <c r="BG210" i="8"/>
  <c r="BE208" i="8"/>
  <c r="BE206" i="8"/>
  <c r="BD205" i="8"/>
  <c r="BC204" i="8"/>
  <c r="BI202" i="8"/>
  <c r="BH201" i="8"/>
  <c r="BG200" i="8"/>
  <c r="BF199" i="8"/>
  <c r="BE198" i="8"/>
  <c r="BG196" i="8"/>
  <c r="BF195" i="8"/>
  <c r="BE194" i="8"/>
  <c r="BD193" i="8"/>
  <c r="BG192" i="8"/>
  <c r="BF191" i="8"/>
  <c r="BE190" i="8"/>
  <c r="BD189" i="8"/>
  <c r="BC188" i="8"/>
  <c r="BI186" i="8"/>
  <c r="BH185" i="8"/>
  <c r="BG184" i="8"/>
  <c r="BF183" i="8"/>
  <c r="BE182" i="8"/>
  <c r="BG180" i="8"/>
  <c r="BF179" i="8"/>
  <c r="BE178" i="8"/>
  <c r="BR218" i="8"/>
  <c r="BR214" i="8"/>
  <c r="BR210" i="8"/>
  <c r="BR204" i="8"/>
  <c r="BR200" i="8"/>
  <c r="BR196" i="8"/>
  <c r="BK214" i="8"/>
  <c r="BK198" i="8"/>
  <c r="BP240" i="8"/>
  <c r="BN235" i="8"/>
  <c r="BO231" i="8"/>
  <c r="BJ229" i="8"/>
  <c r="BN226" i="8"/>
  <c r="BM224" i="8"/>
  <c r="BV222" i="8"/>
  <c r="BP221" i="8"/>
  <c r="BN220" i="8"/>
  <c r="BN219" i="8"/>
  <c r="BA223" i="8"/>
  <c r="BB219" i="8"/>
  <c r="AY216" i="8"/>
  <c r="BA214" i="8"/>
  <c r="BB211" i="8"/>
  <c r="AZ209" i="8"/>
  <c r="AY207" i="8"/>
  <c r="AY205" i="8"/>
  <c r="BF218" i="8"/>
  <c r="BD216" i="8"/>
  <c r="BI213" i="8"/>
  <c r="BG211" i="8"/>
  <c r="BE209" i="8"/>
  <c r="BD206" i="8"/>
  <c r="BG205" i="8"/>
  <c r="BF204" i="8"/>
  <c r="BE203" i="8"/>
  <c r="BD202" i="8"/>
  <c r="BC201" i="8"/>
  <c r="BI199" i="8"/>
  <c r="BH198" i="8"/>
  <c r="BG197" i="8"/>
  <c r="BF196" i="8"/>
  <c r="BE195" i="8"/>
  <c r="BD194" i="8"/>
  <c r="BC193" i="8"/>
  <c r="BI191" i="8"/>
  <c r="BH190" i="8"/>
  <c r="BG189" i="8"/>
  <c r="BF188" i="8"/>
  <c r="BE187" i="8"/>
  <c r="BD186" i="8"/>
  <c r="BC185" i="8"/>
  <c r="BI183" i="8"/>
  <c r="BH182" i="8"/>
  <c r="BG181" i="8"/>
  <c r="BF180" i="8"/>
  <c r="BE179" i="8"/>
  <c r="BD178" i="8"/>
  <c r="BT217" i="8"/>
  <c r="BT201" i="8"/>
  <c r="BR217" i="8"/>
  <c r="BR215" i="8"/>
  <c r="BR213" i="8"/>
  <c r="BR211" i="8"/>
  <c r="BR209" i="8"/>
  <c r="BR207" i="8"/>
  <c r="BR205" i="8"/>
  <c r="BR203" i="8"/>
  <c r="BR201" i="8"/>
  <c r="BR199" i="8"/>
  <c r="BR197" i="8"/>
  <c r="BR195" i="8"/>
  <c r="BK218" i="8"/>
  <c r="BK210" i="8"/>
  <c r="BK202" i="8"/>
  <c r="BK194" i="8"/>
  <c r="BM242" i="8"/>
  <c r="BN239" i="8"/>
  <c r="BP236" i="8"/>
  <c r="BM234" i="8"/>
  <c r="BO232" i="8"/>
  <c r="BO230" i="8"/>
  <c r="BR229" i="8"/>
  <c r="BN228" i="8"/>
  <c r="BJ227" i="8"/>
  <c r="BR225" i="8"/>
  <c r="BS224" i="8"/>
  <c r="BH224" i="8"/>
  <c r="BL223" i="8"/>
  <c r="BQ222" i="8"/>
  <c r="BU221" i="8"/>
  <c r="BJ221" i="8"/>
  <c r="BR220" i="8"/>
  <c r="BJ220" i="8"/>
  <c r="BR219" i="8"/>
  <c r="BJ219" i="8"/>
  <c r="BB224" i="8"/>
  <c r="AZ222" i="8"/>
  <c r="BB220" i="8"/>
  <c r="BB218" i="8"/>
  <c r="AX217" i="8"/>
  <c r="AZ215" i="8"/>
  <c r="BB213" i="8"/>
  <c r="AZ212" i="8"/>
  <c r="AX211" i="8"/>
  <c r="AW210" i="8"/>
  <c r="AV209" i="8"/>
  <c r="AU208" i="8"/>
  <c r="AU207" i="8"/>
  <c r="AU206" i="8"/>
  <c r="AU205" i="8"/>
  <c r="BI217" i="8"/>
  <c r="BH216" i="8"/>
  <c r="BG215" i="8"/>
  <c r="BF214" i="8"/>
  <c r="BE213" i="8"/>
  <c r="BD212" i="8"/>
  <c r="BC211" i="8"/>
  <c r="BI209" i="8"/>
  <c r="BH208" i="8"/>
  <c r="BG207" i="8"/>
  <c r="BF206" i="8"/>
  <c r="BI205" i="8"/>
  <c r="BE205" i="8"/>
  <c r="BH204" i="8"/>
  <c r="BD204" i="8"/>
  <c r="BG203" i="8"/>
  <c r="BC203" i="8"/>
  <c r="BF202" i="8"/>
  <c r="BI201" i="8"/>
  <c r="BE201" i="8"/>
  <c r="BH200" i="8"/>
  <c r="BD200" i="8"/>
  <c r="BG199" i="8"/>
  <c r="BC199" i="8"/>
  <c r="BF198" i="8"/>
  <c r="BI197" i="8"/>
  <c r="BE197" i="8"/>
  <c r="BH196" i="8"/>
  <c r="BD196" i="8"/>
  <c r="BG195" i="8"/>
  <c r="BC195" i="8"/>
  <c r="BF194" i="8"/>
  <c r="BI193" i="8"/>
  <c r="BE193" i="8"/>
  <c r="BH192" i="8"/>
  <c r="BD192" i="8"/>
  <c r="BG191" i="8"/>
  <c r="BC191" i="8"/>
  <c r="BF190" i="8"/>
  <c r="BI189" i="8"/>
  <c r="BE189" i="8"/>
  <c r="BH188" i="8"/>
  <c r="BD188" i="8"/>
  <c r="BG187" i="8"/>
  <c r="BC187" i="8"/>
  <c r="BF186" i="8"/>
  <c r="BI185" i="8"/>
  <c r="BE185" i="8"/>
  <c r="BH184" i="8"/>
  <c r="BD184" i="8"/>
  <c r="BG183" i="8"/>
  <c r="BC183" i="8"/>
  <c r="BF182" i="8"/>
  <c r="BI181" i="8"/>
  <c r="BE181" i="8"/>
  <c r="BH180" i="8"/>
  <c r="BD180" i="8"/>
  <c r="BG179" i="8"/>
  <c r="BC179" i="8"/>
  <c r="BF178" i="8"/>
  <c r="BT210" i="8"/>
  <c r="BS216" i="8"/>
  <c r="BS214" i="8"/>
  <c r="BS212" i="8"/>
  <c r="BS210" i="8"/>
  <c r="BS208" i="8"/>
  <c r="BS206" i="8"/>
  <c r="BS204" i="8"/>
  <c r="BS202" i="8"/>
  <c r="BS200" i="8"/>
  <c r="BS198" i="8"/>
  <c r="BS196" i="8"/>
  <c r="BS194" i="8"/>
  <c r="BJ215" i="8"/>
  <c r="BJ199" i="8"/>
  <c r="BQ243" i="8"/>
  <c r="BM238" i="8"/>
  <c r="BP233" i="8"/>
  <c r="BU228" i="8"/>
  <c r="BS227" i="8"/>
  <c r="BK225" i="8"/>
  <c r="BS223" i="8"/>
  <c r="BM222" i="8"/>
  <c r="BG221" i="8"/>
  <c r="BG220" i="8"/>
  <c r="BG219" i="8"/>
  <c r="BC219" i="8"/>
  <c r="AY218" i="8"/>
  <c r="AZ216" i="8"/>
  <c r="AY213" i="8"/>
  <c r="BB210" i="8"/>
  <c r="AZ208" i="8"/>
  <c r="AZ206" i="8"/>
  <c r="BG218" i="8"/>
  <c r="BE216" i="8"/>
  <c r="BC214" i="8"/>
  <c r="BH211" i="8"/>
  <c r="BF209" i="8"/>
  <c r="BD207" i="8"/>
  <c r="BH205" i="8"/>
  <c r="BG204" i="8"/>
  <c r="BF203" i="8"/>
  <c r="BE202" i="8"/>
  <c r="BD201" i="8"/>
  <c r="BC200" i="8"/>
  <c r="BI198" i="8"/>
  <c r="BH197" i="8"/>
  <c r="BD197" i="8"/>
  <c r="BC196" i="8"/>
  <c r="BI194" i="8"/>
  <c r="BH193" i="8"/>
  <c r="BC192" i="8"/>
  <c r="BI190" i="8"/>
  <c r="BH189" i="8"/>
  <c r="BG188" i="8"/>
  <c r="BF187" i="8"/>
  <c r="BE186" i="8"/>
  <c r="BD185" i="8"/>
  <c r="BC184" i="8"/>
  <c r="BI182" i="8"/>
  <c r="BH181" i="8"/>
  <c r="BD181" i="8"/>
  <c r="BC180" i="8"/>
  <c r="BI178" i="8"/>
  <c r="BT209" i="8"/>
  <c r="BR216" i="8"/>
  <c r="BR212" i="8"/>
  <c r="BR208" i="8"/>
  <c r="BR206" i="8"/>
  <c r="BR202" i="8"/>
  <c r="BR198" i="8"/>
  <c r="BR194" i="8"/>
  <c r="BK206" i="8"/>
  <c r="BP243" i="8"/>
  <c r="BL238" i="8"/>
  <c r="BO233" i="8"/>
  <c r="BV227" i="8"/>
  <c r="BR227" i="8"/>
  <c r="BJ225" i="8"/>
  <c r="BR223" i="8"/>
  <c r="BK222" i="8"/>
  <c r="BV220" i="8"/>
  <c r="BV219" i="8"/>
  <c r="BF219" i="8"/>
  <c r="BB221" i="8"/>
  <c r="BB217" i="8"/>
  <c r="AX213" i="8"/>
  <c r="BA210" i="8"/>
  <c r="AY208" i="8"/>
  <c r="AY206" i="8"/>
  <c r="BE217" i="8"/>
  <c r="BC215" i="8"/>
  <c r="BH212" i="8"/>
  <c r="BF210" i="8"/>
  <c r="BD208" i="8"/>
  <c r="BC207" i="8"/>
  <c r="BC205" i="8"/>
  <c r="BI203" i="8"/>
  <c r="BH202" i="8"/>
  <c r="BG201" i="8"/>
  <c r="BF200" i="8"/>
  <c r="BE199" i="8"/>
  <c r="BD198" i="8"/>
  <c r="BC197" i="8"/>
  <c r="BI195" i="8"/>
  <c r="BH194" i="8"/>
  <c r="BG193" i="8"/>
  <c r="BF192" i="8"/>
  <c r="BE191" i="8"/>
  <c r="BD190" i="8"/>
  <c r="BC189" i="8"/>
  <c r="BI187" i="8"/>
  <c r="BH186" i="8"/>
  <c r="BG185" i="8"/>
  <c r="BF184" i="8"/>
  <c r="BE183" i="8"/>
  <c r="BD182" i="8"/>
  <c r="BC181" i="8"/>
  <c r="BI179" i="8"/>
  <c r="BH178" i="8"/>
  <c r="BC178" i="8"/>
  <c r="AQ210" i="8"/>
  <c r="AP209" i="8"/>
  <c r="AO208" i="8"/>
  <c r="AQ206" i="8"/>
  <c r="AP205" i="8"/>
  <c r="AZ204" i="8"/>
  <c r="AV204" i="8"/>
  <c r="AR204" i="8"/>
  <c r="BB203" i="8"/>
  <c r="AX203" i="8"/>
  <c r="AT203" i="8"/>
  <c r="AP203" i="8"/>
  <c r="AZ202" i="8"/>
  <c r="AV202" i="8"/>
  <c r="AR202" i="8"/>
  <c r="BB201" i="8"/>
  <c r="AX201" i="8"/>
  <c r="AT201" i="8"/>
  <c r="AP201" i="8"/>
  <c r="AZ200" i="8"/>
  <c r="AV200" i="8"/>
  <c r="AR200" i="8"/>
  <c r="BB199" i="8"/>
  <c r="AX199" i="8"/>
  <c r="AT199" i="8"/>
  <c r="AP199" i="8"/>
  <c r="AZ198" i="8"/>
  <c r="AV198" i="8"/>
  <c r="AR198" i="8"/>
  <c r="BB197" i="8"/>
  <c r="AX197" i="8"/>
  <c r="AT197" i="8"/>
  <c r="AP197" i="8"/>
  <c r="AZ196" i="8"/>
  <c r="AV196" i="8"/>
  <c r="AR196" i="8"/>
  <c r="BB195" i="8"/>
  <c r="AX195" i="8"/>
  <c r="AT195" i="8"/>
  <c r="AP195" i="8"/>
  <c r="AZ194" i="8"/>
  <c r="AV194" i="8"/>
  <c r="AR194" i="8"/>
  <c r="BB193" i="8"/>
  <c r="AX193" i="8"/>
  <c r="AT193" i="8"/>
  <c r="AP193" i="8"/>
  <c r="AZ192" i="8"/>
  <c r="AV192" i="8"/>
  <c r="AR192" i="8"/>
  <c r="BB191" i="8"/>
  <c r="AX191" i="8"/>
  <c r="AT191" i="8"/>
  <c r="AP191" i="8"/>
  <c r="AZ190" i="8"/>
  <c r="AV190" i="8"/>
  <c r="AR190" i="8"/>
  <c r="BB189" i="8"/>
  <c r="AX189" i="8"/>
  <c r="AT189" i="8"/>
  <c r="AP189" i="8"/>
  <c r="AZ188" i="8"/>
  <c r="AV188" i="8"/>
  <c r="AR188" i="8"/>
  <c r="BB187" i="8"/>
  <c r="AX187" i="8"/>
  <c r="AT187" i="8"/>
  <c r="AP187" i="8"/>
  <c r="AZ186" i="8"/>
  <c r="AV186" i="8"/>
  <c r="AR186" i="8"/>
  <c r="BB185" i="8"/>
  <c r="AX185" i="8"/>
  <c r="AT185" i="8"/>
  <c r="AP185" i="8"/>
  <c r="AZ184" i="8"/>
  <c r="AV184" i="8"/>
  <c r="AR184" i="8"/>
  <c r="BB183" i="8"/>
  <c r="AX183" i="8"/>
  <c r="AT183" i="8"/>
  <c r="AP183" i="8"/>
  <c r="AZ182" i="8"/>
  <c r="AV182" i="8"/>
  <c r="AR182" i="8"/>
  <c r="BB181" i="8"/>
  <c r="AX181" i="8"/>
  <c r="AT181" i="8"/>
  <c r="AP181" i="8"/>
  <c r="AZ180" i="8"/>
  <c r="AV180" i="8"/>
  <c r="AR180" i="8"/>
  <c r="BB179" i="8"/>
  <c r="AX179" i="8"/>
  <c r="AT179" i="8"/>
  <c r="AP179" i="8"/>
  <c r="AZ178" i="8"/>
  <c r="AV178" i="8"/>
  <c r="AR178" i="8"/>
  <c r="BB177" i="8"/>
  <c r="AX177" i="8"/>
  <c r="AT177" i="8"/>
  <c r="AP177" i="8"/>
  <c r="AZ176" i="8"/>
  <c r="AV176" i="8"/>
  <c r="AR176" i="8"/>
  <c r="AP210" i="8"/>
  <c r="AO209" i="8"/>
  <c r="AQ207" i="8"/>
  <c r="AP206" i="8"/>
  <c r="AO205" i="8"/>
  <c r="AY204" i="8"/>
  <c r="AU204" i="8"/>
  <c r="AQ204" i="8"/>
  <c r="BA203" i="8"/>
  <c r="AW203" i="8"/>
  <c r="AS203" i="8"/>
  <c r="AO203" i="8"/>
  <c r="AY202" i="8"/>
  <c r="AU202" i="8"/>
  <c r="AQ202" i="8"/>
  <c r="BA201" i="8"/>
  <c r="AW201" i="8"/>
  <c r="AS201" i="8"/>
  <c r="AO201" i="8"/>
  <c r="AY200" i="8"/>
  <c r="AU200" i="8"/>
  <c r="AQ200" i="8"/>
  <c r="BA199" i="8"/>
  <c r="AW199" i="8"/>
  <c r="AS199" i="8"/>
  <c r="AO199" i="8"/>
  <c r="AY198" i="8"/>
  <c r="AU198" i="8"/>
  <c r="AQ198" i="8"/>
  <c r="BA197" i="8"/>
  <c r="AW197" i="8"/>
  <c r="AS197" i="8"/>
  <c r="AO197" i="8"/>
  <c r="AY196" i="8"/>
  <c r="AU196" i="8"/>
  <c r="AQ196" i="8"/>
  <c r="BA195" i="8"/>
  <c r="AW195" i="8"/>
  <c r="AS195" i="8"/>
  <c r="AO195" i="8"/>
  <c r="AY194" i="8"/>
  <c r="AU194" i="8"/>
  <c r="AQ194" i="8"/>
  <c r="BA193" i="8"/>
  <c r="AW193" i="8"/>
  <c r="AS193" i="8"/>
  <c r="AO193" i="8"/>
  <c r="AY192" i="8"/>
  <c r="AU192" i="8"/>
  <c r="AQ192" i="8"/>
  <c r="BA191" i="8"/>
  <c r="AW191" i="8"/>
  <c r="AS191" i="8"/>
  <c r="AO191" i="8"/>
  <c r="AY190" i="8"/>
  <c r="AU190" i="8"/>
  <c r="AQ190" i="8"/>
  <c r="BA189" i="8"/>
  <c r="AW189" i="8"/>
  <c r="AS189" i="8"/>
  <c r="AO189" i="8"/>
  <c r="AY188" i="8"/>
  <c r="AU188" i="8"/>
  <c r="AQ188" i="8"/>
  <c r="BA187" i="8"/>
  <c r="AW187" i="8"/>
  <c r="AS187" i="8"/>
  <c r="AO187" i="8"/>
  <c r="AY186" i="8"/>
  <c r="AU186" i="8"/>
  <c r="AQ186" i="8"/>
  <c r="BA185" i="8"/>
  <c r="AW185" i="8"/>
  <c r="AS185" i="8"/>
  <c r="AO185" i="8"/>
  <c r="AY184" i="8"/>
  <c r="AU184" i="8"/>
  <c r="AQ184" i="8"/>
  <c r="BA183" i="8"/>
  <c r="AW183" i="8"/>
  <c r="AS183" i="8"/>
  <c r="AO183" i="8"/>
  <c r="AY182" i="8"/>
  <c r="AU182" i="8"/>
  <c r="AQ182" i="8"/>
  <c r="BA181" i="8"/>
  <c r="AW181" i="8"/>
  <c r="AS181" i="8"/>
  <c r="AO181" i="8"/>
  <c r="AY180" i="8"/>
  <c r="AU180" i="8"/>
  <c r="AQ180" i="8"/>
  <c r="BA179" i="8"/>
  <c r="AW179" i="8"/>
  <c r="AS179" i="8"/>
  <c r="AO179" i="8"/>
  <c r="AY178" i="8"/>
  <c r="AU178" i="8"/>
  <c r="AQ178" i="8"/>
  <c r="BA177" i="8"/>
  <c r="AW177" i="8"/>
  <c r="AS177" i="8"/>
  <c r="AO177" i="8"/>
  <c r="AY176" i="8"/>
  <c r="AU176" i="8"/>
  <c r="AQ176" i="8"/>
  <c r="BA175" i="8"/>
  <c r="AW175" i="8"/>
  <c r="AS175" i="8"/>
  <c r="AO175" i="8"/>
  <c r="AY174" i="8"/>
  <c r="AU174" i="8"/>
  <c r="AQ174" i="8"/>
  <c r="BA173" i="8"/>
  <c r="AW173" i="8"/>
  <c r="AS173" i="8"/>
  <c r="AO173" i="8"/>
  <c r="AY172" i="8"/>
  <c r="AU172" i="8"/>
  <c r="AQ172" i="8"/>
  <c r="AO210" i="8"/>
  <c r="AQ208" i="8"/>
  <c r="AP207" i="8"/>
  <c r="AO206" i="8"/>
  <c r="BB204" i="8"/>
  <c r="AX204" i="8"/>
  <c r="AT204" i="8"/>
  <c r="AQ209" i="8"/>
  <c r="BA204" i="8"/>
  <c r="AO204" i="8"/>
  <c r="AU203" i="8"/>
  <c r="BA202" i="8"/>
  <c r="AS202" i="8"/>
  <c r="AY201" i="8"/>
  <c r="AQ201" i="8"/>
  <c r="AW200" i="8"/>
  <c r="AO200" i="8"/>
  <c r="AU199" i="8"/>
  <c r="BA198" i="8"/>
  <c r="AS198" i="8"/>
  <c r="AY197" i="8"/>
  <c r="AQ197" i="8"/>
  <c r="AW196" i="8"/>
  <c r="AO196" i="8"/>
  <c r="AU195" i="8"/>
  <c r="BA194" i="8"/>
  <c r="AS194" i="8"/>
  <c r="AY193" i="8"/>
  <c r="AQ193" i="8"/>
  <c r="AW192" i="8"/>
  <c r="AO192" i="8"/>
  <c r="AU191" i="8"/>
  <c r="BA190" i="8"/>
  <c r="AS190" i="8"/>
  <c r="AY189" i="8"/>
  <c r="AQ189" i="8"/>
  <c r="AW188" i="8"/>
  <c r="AO188" i="8"/>
  <c r="AU187" i="8"/>
  <c r="BA186" i="8"/>
  <c r="AS186" i="8"/>
  <c r="AY185" i="8"/>
  <c r="AQ185" i="8"/>
  <c r="AW184" i="8"/>
  <c r="AO184" i="8"/>
  <c r="AU183" i="8"/>
  <c r="BA182" i="8"/>
  <c r="AS182" i="8"/>
  <c r="AY181" i="8"/>
  <c r="AQ181" i="8"/>
  <c r="AW180" i="8"/>
  <c r="AO180" i="8"/>
  <c r="AU179" i="8"/>
  <c r="BA178" i="8"/>
  <c r="AS178" i="8"/>
  <c r="AY177" i="8"/>
  <c r="AQ177" i="8"/>
  <c r="AW176" i="8"/>
  <c r="AO176" i="8"/>
  <c r="AX175" i="8"/>
  <c r="AR175" i="8"/>
  <c r="BA174" i="8"/>
  <c r="AV174" i="8"/>
  <c r="AP174" i="8"/>
  <c r="AY173" i="8"/>
  <c r="AT173" i="8"/>
  <c r="BB172" i="8"/>
  <c r="AW172" i="8"/>
  <c r="AR172" i="8"/>
  <c r="AS204" i="8"/>
  <c r="AY203" i="8"/>
  <c r="AQ203" i="8"/>
  <c r="AW202" i="8"/>
  <c r="AO202" i="8"/>
  <c r="AU201" i="8"/>
  <c r="BA200" i="8"/>
  <c r="AS200" i="8"/>
  <c r="AY199" i="8"/>
  <c r="AW198" i="8"/>
  <c r="AO198" i="8"/>
  <c r="BA196" i="8"/>
  <c r="AS196" i="8"/>
  <c r="AQ195" i="8"/>
  <c r="AO194" i="8"/>
  <c r="BA192" i="8"/>
  <c r="AY191" i="8"/>
  <c r="AW190" i="8"/>
  <c r="BA188" i="8"/>
  <c r="AY187" i="8"/>
  <c r="AW186" i="8"/>
  <c r="AU185" i="8"/>
  <c r="AY183" i="8"/>
  <c r="AW182" i="8"/>
  <c r="AU181" i="8"/>
  <c r="AS180" i="8"/>
  <c r="AQ179" i="8"/>
  <c r="AO178" i="8"/>
  <c r="BA176" i="8"/>
  <c r="AZ175" i="8"/>
  <c r="AP175" i="8"/>
  <c r="AS174" i="8"/>
  <c r="AV173" i="8"/>
  <c r="AZ172" i="8"/>
  <c r="AQ205" i="8"/>
  <c r="AV203" i="8"/>
  <c r="BB202" i="8"/>
  <c r="AT202" i="8"/>
  <c r="AR201" i="8"/>
  <c r="AP200" i="8"/>
  <c r="BB198" i="8"/>
  <c r="AZ197" i="8"/>
  <c r="AX196" i="8"/>
  <c r="AV195" i="8"/>
  <c r="AT194" i="8"/>
  <c r="AZ193" i="8"/>
  <c r="AX192" i="8"/>
  <c r="AV191" i="8"/>
  <c r="AT190" i="8"/>
  <c r="AR189" i="8"/>
  <c r="AP188" i="8"/>
  <c r="BB186" i="8"/>
  <c r="AZ185" i="8"/>
  <c r="AX184" i="8"/>
  <c r="AV183" i="8"/>
  <c r="AT182" i="8"/>
  <c r="AR181" i="8"/>
  <c r="AP180" i="8"/>
  <c r="AV179" i="8"/>
  <c r="AT178" i="8"/>
  <c r="AR177" i="8"/>
  <c r="AP176" i="8"/>
  <c r="AT175" i="8"/>
  <c r="AW174" i="8"/>
  <c r="AZ173" i="8"/>
  <c r="AP208" i="8"/>
  <c r="AW204" i="8"/>
  <c r="AZ203" i="8"/>
  <c r="AR203" i="8"/>
  <c r="AX202" i="8"/>
  <c r="AP202" i="8"/>
  <c r="AV201" i="8"/>
  <c r="BB200" i="8"/>
  <c r="AT200" i="8"/>
  <c r="AZ199" i="8"/>
  <c r="AR199" i="8"/>
  <c r="AX198" i="8"/>
  <c r="AP198" i="8"/>
  <c r="AV197" i="8"/>
  <c r="BB196" i="8"/>
  <c r="AT196" i="8"/>
  <c r="AZ195" i="8"/>
  <c r="AR195" i="8"/>
  <c r="AX194" i="8"/>
  <c r="AP194" i="8"/>
  <c r="AV193" i="8"/>
  <c r="BB192" i="8"/>
  <c r="AT192" i="8"/>
  <c r="AZ191" i="8"/>
  <c r="AR191" i="8"/>
  <c r="AX190" i="8"/>
  <c r="AP190" i="8"/>
  <c r="AV189" i="8"/>
  <c r="BB188" i="8"/>
  <c r="AT188" i="8"/>
  <c r="AZ187" i="8"/>
  <c r="AR187" i="8"/>
  <c r="AX186" i="8"/>
  <c r="AP186" i="8"/>
  <c r="AV185" i="8"/>
  <c r="BB184" i="8"/>
  <c r="AT184" i="8"/>
  <c r="AZ183" i="8"/>
  <c r="AR183" i="8"/>
  <c r="AX182" i="8"/>
  <c r="AP182" i="8"/>
  <c r="AV181" i="8"/>
  <c r="BB180" i="8"/>
  <c r="AT180" i="8"/>
  <c r="AZ179" i="8"/>
  <c r="AR179" i="8"/>
  <c r="AX178" i="8"/>
  <c r="AP178" i="8"/>
  <c r="AV177" i="8"/>
  <c r="BB176" i="8"/>
  <c r="AT176" i="8"/>
  <c r="BB175" i="8"/>
  <c r="AV175" i="8"/>
  <c r="AQ175" i="8"/>
  <c r="AZ174" i="8"/>
  <c r="AT174" i="8"/>
  <c r="AO174" i="8"/>
  <c r="AX173" i="8"/>
  <c r="AR173" i="8"/>
  <c r="BA172" i="8"/>
  <c r="AV172" i="8"/>
  <c r="AP172" i="8"/>
  <c r="AO207" i="8"/>
  <c r="AQ199" i="8"/>
  <c r="AU197" i="8"/>
  <c r="AY195" i="8"/>
  <c r="AW194" i="8"/>
  <c r="AU193" i="8"/>
  <c r="AS192" i="8"/>
  <c r="AQ191" i="8"/>
  <c r="AO190" i="8"/>
  <c r="AU189" i="8"/>
  <c r="AS188" i="8"/>
  <c r="AQ187" i="8"/>
  <c r="AO186" i="8"/>
  <c r="BA184" i="8"/>
  <c r="AS184" i="8"/>
  <c r="AQ183" i="8"/>
  <c r="AO182" i="8"/>
  <c r="BA180" i="8"/>
  <c r="AY179" i="8"/>
  <c r="AW178" i="8"/>
  <c r="AU177" i="8"/>
  <c r="AS176" i="8"/>
  <c r="AU175" i="8"/>
  <c r="AX174" i="8"/>
  <c r="BB173" i="8"/>
  <c r="AQ173" i="8"/>
  <c r="AT172" i="8"/>
  <c r="AP204" i="8"/>
  <c r="AZ201" i="8"/>
  <c r="AX200" i="8"/>
  <c r="AV199" i="8"/>
  <c r="AT198" i="8"/>
  <c r="AR197" i="8"/>
  <c r="AP196" i="8"/>
  <c r="BB194" i="8"/>
  <c r="AR193" i="8"/>
  <c r="AP192" i="8"/>
  <c r="BB190" i="8"/>
  <c r="AZ189" i="8"/>
  <c r="AX188" i="8"/>
  <c r="AV187" i="8"/>
  <c r="AT186" i="8"/>
  <c r="AR185" i="8"/>
  <c r="AP184" i="8"/>
  <c r="BB182" i="8"/>
  <c r="AZ181" i="8"/>
  <c r="AX180" i="8"/>
  <c r="BB178" i="8"/>
  <c r="AZ177" i="8"/>
  <c r="AX176" i="8"/>
  <c r="AY175" i="8"/>
  <c r="BB174" i="8"/>
  <c r="AR174" i="8"/>
  <c r="AU173" i="8"/>
  <c r="AX172" i="8"/>
  <c r="AS172" i="8"/>
  <c r="AP173" i="8"/>
  <c r="AO172" i="8"/>
  <c r="BD171" i="8"/>
  <c r="AZ171" i="8"/>
  <c r="AV171" i="8"/>
  <c r="AR171" i="8"/>
  <c r="BD170" i="8"/>
  <c r="AZ170" i="8"/>
  <c r="AV170" i="8"/>
  <c r="AR170" i="8"/>
  <c r="BD169" i="8"/>
  <c r="AZ169" i="8"/>
  <c r="AV169" i="8"/>
  <c r="AR169" i="8"/>
  <c r="BD168" i="8"/>
  <c r="AZ168" i="8"/>
  <c r="AV168" i="8"/>
  <c r="AR168" i="8"/>
  <c r="BD167" i="8"/>
  <c r="AZ167" i="8"/>
  <c r="AV167" i="8"/>
  <c r="AR167" i="8"/>
  <c r="BD166" i="8"/>
  <c r="AZ166" i="8"/>
  <c r="AV166" i="8"/>
  <c r="AR166" i="8"/>
  <c r="BD165" i="8"/>
  <c r="AZ165" i="8"/>
  <c r="AV165" i="8"/>
  <c r="AR165" i="8"/>
  <c r="BD164" i="8"/>
  <c r="AZ164" i="8"/>
  <c r="AV164" i="8"/>
  <c r="AR164" i="8"/>
  <c r="BD163" i="8"/>
  <c r="AZ163" i="8"/>
  <c r="AV163" i="8"/>
  <c r="AR163" i="8"/>
  <c r="BD162" i="8"/>
  <c r="AZ162" i="8"/>
  <c r="AV162" i="8"/>
  <c r="AR162" i="8"/>
  <c r="BD161" i="8"/>
  <c r="AZ161" i="8"/>
  <c r="AV161" i="8"/>
  <c r="AR161" i="8"/>
  <c r="BD160" i="8"/>
  <c r="AZ160" i="8"/>
  <c r="AV160" i="8"/>
  <c r="AR160" i="8"/>
  <c r="BD159" i="8"/>
  <c r="AZ159" i="8"/>
  <c r="AV159" i="8"/>
  <c r="AR159" i="8"/>
  <c r="BD158" i="8"/>
  <c r="AZ158" i="8"/>
  <c r="AV158" i="8"/>
  <c r="AR158" i="8"/>
  <c r="BD157" i="8"/>
  <c r="AZ157" i="8"/>
  <c r="AV157" i="8"/>
  <c r="AR157" i="8"/>
  <c r="BD156" i="8"/>
  <c r="AZ156" i="8"/>
  <c r="AV156" i="8"/>
  <c r="AR156" i="8"/>
  <c r="BD155" i="8"/>
  <c r="AZ155" i="8"/>
  <c r="AV155" i="8"/>
  <c r="AR155" i="8"/>
  <c r="BD154" i="8"/>
  <c r="AZ154" i="8"/>
  <c r="AV154" i="8"/>
  <c r="AR154" i="8"/>
  <c r="BD153" i="8"/>
  <c r="AZ153" i="8"/>
  <c r="AV153" i="8"/>
  <c r="AR153" i="8"/>
  <c r="BD152" i="8"/>
  <c r="AZ152" i="8"/>
  <c r="AV152" i="8"/>
  <c r="AR152" i="8"/>
  <c r="BD151" i="8"/>
  <c r="AZ151" i="8"/>
  <c r="AV151" i="8"/>
  <c r="AR151" i="8"/>
  <c r="BD150" i="8"/>
  <c r="AZ150" i="8"/>
  <c r="AV150" i="8"/>
  <c r="AR150" i="8"/>
  <c r="BD149" i="8"/>
  <c r="AZ149" i="8"/>
  <c r="AV149" i="8"/>
  <c r="AR149" i="8"/>
  <c r="BD148" i="8"/>
  <c r="AZ148" i="8"/>
  <c r="AV148" i="8"/>
  <c r="AR148" i="8"/>
  <c r="BD147" i="8"/>
  <c r="AZ147" i="8"/>
  <c r="AV147" i="8"/>
  <c r="AR147" i="8"/>
  <c r="BD146" i="8"/>
  <c r="AZ146" i="8"/>
  <c r="AV146" i="8"/>
  <c r="AR146" i="8"/>
  <c r="BD145" i="8"/>
  <c r="AZ145" i="8"/>
  <c r="AV145" i="8"/>
  <c r="AR145" i="8"/>
  <c r="BD144" i="8"/>
  <c r="BC171" i="8"/>
  <c r="AY171" i="8"/>
  <c r="AU171" i="8"/>
  <c r="AQ171" i="8"/>
  <c r="BC170" i="8"/>
  <c r="AY170" i="8"/>
  <c r="AU170" i="8"/>
  <c r="AQ170" i="8"/>
  <c r="BC169" i="8"/>
  <c r="AY169" i="8"/>
  <c r="AU169" i="8"/>
  <c r="AQ169" i="8"/>
  <c r="BC168" i="8"/>
  <c r="AY168" i="8"/>
  <c r="AU168" i="8"/>
  <c r="AQ168" i="8"/>
  <c r="BC167" i="8"/>
  <c r="AY167" i="8"/>
  <c r="AU167" i="8"/>
  <c r="AQ167" i="8"/>
  <c r="BC166" i="8"/>
  <c r="AY166" i="8"/>
  <c r="AU166" i="8"/>
  <c r="AQ166" i="8"/>
  <c r="BC165" i="8"/>
  <c r="AY165" i="8"/>
  <c r="AU165" i="8"/>
  <c r="AQ165" i="8"/>
  <c r="BC164" i="8"/>
  <c r="AY164" i="8"/>
  <c r="AU164" i="8"/>
  <c r="AQ164" i="8"/>
  <c r="BC163" i="8"/>
  <c r="AY163" i="8"/>
  <c r="AU163" i="8"/>
  <c r="AQ163" i="8"/>
  <c r="BC162" i="8"/>
  <c r="AY162" i="8"/>
  <c r="AU162" i="8"/>
  <c r="AQ162" i="8"/>
  <c r="BC161" i="8"/>
  <c r="AY161" i="8"/>
  <c r="AU161" i="8"/>
  <c r="AQ161" i="8"/>
  <c r="BC160" i="8"/>
  <c r="AY160" i="8"/>
  <c r="AU160" i="8"/>
  <c r="AQ160" i="8"/>
  <c r="BC159" i="8"/>
  <c r="AY159" i="8"/>
  <c r="AU159" i="8"/>
  <c r="AQ159" i="8"/>
  <c r="BC158" i="8"/>
  <c r="AY158" i="8"/>
  <c r="AU158" i="8"/>
  <c r="AQ158" i="8"/>
  <c r="BC157" i="8"/>
  <c r="AY157" i="8"/>
  <c r="AU157" i="8"/>
  <c r="AQ157" i="8"/>
  <c r="BC156" i="8"/>
  <c r="AY156" i="8"/>
  <c r="AU156" i="8"/>
  <c r="AQ156" i="8"/>
  <c r="BC155" i="8"/>
  <c r="AY155" i="8"/>
  <c r="AU155" i="8"/>
  <c r="AQ155" i="8"/>
  <c r="BC154" i="8"/>
  <c r="AY154" i="8"/>
  <c r="AU154" i="8"/>
  <c r="AQ154" i="8"/>
  <c r="BC153" i="8"/>
  <c r="AY153" i="8"/>
  <c r="AU153" i="8"/>
  <c r="AQ153" i="8"/>
  <c r="BC152" i="8"/>
  <c r="AY152" i="8"/>
  <c r="AU152" i="8"/>
  <c r="AQ152" i="8"/>
  <c r="BC151" i="8"/>
  <c r="AY151" i="8"/>
  <c r="AU151" i="8"/>
  <c r="AQ151" i="8"/>
  <c r="BC150" i="8"/>
  <c r="AY150" i="8"/>
  <c r="AU150" i="8"/>
  <c r="AQ150" i="8"/>
  <c r="BC149" i="8"/>
  <c r="AY149" i="8"/>
  <c r="AU149" i="8"/>
  <c r="AQ149" i="8"/>
  <c r="BC148" i="8"/>
  <c r="AY148" i="8"/>
  <c r="AU148" i="8"/>
  <c r="AQ148" i="8"/>
  <c r="BC147" i="8"/>
  <c r="AY147" i="8"/>
  <c r="AU147" i="8"/>
  <c r="AQ147" i="8"/>
  <c r="BC146" i="8"/>
  <c r="AY146" i="8"/>
  <c r="AU146" i="8"/>
  <c r="AQ146" i="8"/>
  <c r="BC145" i="8"/>
  <c r="AY145" i="8"/>
  <c r="AU145" i="8"/>
  <c r="AQ145" i="8"/>
  <c r="BC144" i="8"/>
  <c r="AY144" i="8"/>
  <c r="AU144" i="8"/>
  <c r="AQ144" i="8"/>
  <c r="BC143" i="8"/>
  <c r="AY143" i="8"/>
  <c r="AU143" i="8"/>
  <c r="AQ143" i="8"/>
  <c r="BC142" i="8"/>
  <c r="AY142" i="8"/>
  <c r="AU142" i="8"/>
  <c r="AQ142" i="8"/>
  <c r="BC141" i="8"/>
  <c r="AY141" i="8"/>
  <c r="AU141" i="8"/>
  <c r="AQ141" i="8"/>
  <c r="BB171" i="8"/>
  <c r="AX171" i="8"/>
  <c r="AT171" i="8"/>
  <c r="BA171" i="8"/>
  <c r="AO171" i="8"/>
  <c r="AW170" i="8"/>
  <c r="AO170" i="8"/>
  <c r="AW169" i="8"/>
  <c r="AO169" i="8"/>
  <c r="AW168" i="8"/>
  <c r="AO168" i="8"/>
  <c r="AW167" i="8"/>
  <c r="AO167" i="8"/>
  <c r="AW166" i="8"/>
  <c r="AO166" i="8"/>
  <c r="AW165" i="8"/>
  <c r="AO165" i="8"/>
  <c r="AW164" i="8"/>
  <c r="AO164" i="8"/>
  <c r="AW163" i="8"/>
  <c r="AO163" i="8"/>
  <c r="AW162" i="8"/>
  <c r="AO162" i="8"/>
  <c r="AW161" i="8"/>
  <c r="AO161" i="8"/>
  <c r="AW160" i="8"/>
  <c r="AO160" i="8"/>
  <c r="AW159" i="8"/>
  <c r="AO159" i="8"/>
  <c r="AW158" i="8"/>
  <c r="AO158" i="8"/>
  <c r="AW157" i="8"/>
  <c r="AO157" i="8"/>
  <c r="AW156" i="8"/>
  <c r="AO156" i="8"/>
  <c r="AW155" i="8"/>
  <c r="AO155" i="8"/>
  <c r="AW154" i="8"/>
  <c r="AO154" i="8"/>
  <c r="AW153" i="8"/>
  <c r="AO153" i="8"/>
  <c r="AW152" i="8"/>
  <c r="AO152" i="8"/>
  <c r="AW151" i="8"/>
  <c r="AO151" i="8"/>
  <c r="AW150" i="8"/>
  <c r="AO150" i="8"/>
  <c r="AW149" i="8"/>
  <c r="AO149" i="8"/>
  <c r="AW148" i="8"/>
  <c r="AO148" i="8"/>
  <c r="AW147" i="8"/>
  <c r="AO147" i="8"/>
  <c r="AW146" i="8"/>
  <c r="AO146" i="8"/>
  <c r="AW145" i="8"/>
  <c r="AO145" i="8"/>
  <c r="AX144" i="8"/>
  <c r="AS144" i="8"/>
  <c r="BD143" i="8"/>
  <c r="AX143" i="8"/>
  <c r="AS143" i="8"/>
  <c r="BD142" i="8"/>
  <c r="AX142" i="8"/>
  <c r="AS142" i="8"/>
  <c r="BD141" i="8"/>
  <c r="AX141" i="8"/>
  <c r="AS141" i="8"/>
  <c r="BA170" i="8"/>
  <c r="BA169" i="8"/>
  <c r="AS169" i="8"/>
  <c r="AS168" i="8"/>
  <c r="AS167" i="8"/>
  <c r="AS166" i="8"/>
  <c r="AS165" i="8"/>
  <c r="AS164" i="8"/>
  <c r="BA162" i="8"/>
  <c r="BA161" i="8"/>
  <c r="AS161" i="8"/>
  <c r="AS160" i="8"/>
  <c r="AS159" i="8"/>
  <c r="AS158" i="8"/>
  <c r="AS157" i="8"/>
  <c r="AS156" i="8"/>
  <c r="BA154" i="8"/>
  <c r="BA153" i="8"/>
  <c r="BA152" i="8"/>
  <c r="BA151" i="8"/>
  <c r="BA150" i="8"/>
  <c r="BA149" i="8"/>
  <c r="BA148" i="8"/>
  <c r="BA147" i="8"/>
  <c r="AS146" i="8"/>
  <c r="AS145" i="8"/>
  <c r="AV144" i="8"/>
  <c r="AP144" i="8"/>
  <c r="AV143" i="8"/>
  <c r="BA142" i="8"/>
  <c r="AP142" i="8"/>
  <c r="AV141" i="8"/>
  <c r="AP171" i="8"/>
  <c r="AP170" i="8"/>
  <c r="AP169" i="8"/>
  <c r="AP168" i="8"/>
  <c r="AP167" i="8"/>
  <c r="AX165" i="8"/>
  <c r="AX164" i="8"/>
  <c r="AX163" i="8"/>
  <c r="AP162" i="8"/>
  <c r="AP161" i="8"/>
  <c r="AX160" i="8"/>
  <c r="AX159" i="8"/>
  <c r="AX158" i="8"/>
  <c r="AX157" i="8"/>
  <c r="AX156" i="8"/>
  <c r="AX155" i="8"/>
  <c r="AP154" i="8"/>
  <c r="AX152" i="8"/>
  <c r="AX151" i="8"/>
  <c r="AX150" i="8"/>
  <c r="AX149" i="8"/>
  <c r="AX148" i="8"/>
  <c r="AP147" i="8"/>
  <c r="AP146" i="8"/>
  <c r="AP145" i="8"/>
  <c r="AT144" i="8"/>
  <c r="AZ143" i="8"/>
  <c r="AO143" i="8"/>
  <c r="AT142" i="8"/>
  <c r="AZ141" i="8"/>
  <c r="AW171" i="8"/>
  <c r="BB170" i="8"/>
  <c r="AT170" i="8"/>
  <c r="BB169" i="8"/>
  <c r="AT169" i="8"/>
  <c r="BB168" i="8"/>
  <c r="AT168" i="8"/>
  <c r="BB167" i="8"/>
  <c r="AT167" i="8"/>
  <c r="BB166" i="8"/>
  <c r="AT166" i="8"/>
  <c r="BB165" i="8"/>
  <c r="AT165" i="8"/>
  <c r="BB164" i="8"/>
  <c r="AT164" i="8"/>
  <c r="BB163" i="8"/>
  <c r="AT163" i="8"/>
  <c r="BB162" i="8"/>
  <c r="AT162" i="8"/>
  <c r="BB161" i="8"/>
  <c r="AT161" i="8"/>
  <c r="BB160" i="8"/>
  <c r="AT160" i="8"/>
  <c r="BB159" i="8"/>
  <c r="AT159" i="8"/>
  <c r="BB158" i="8"/>
  <c r="AT158" i="8"/>
  <c r="BB157" i="8"/>
  <c r="AT157" i="8"/>
  <c r="BB156" i="8"/>
  <c r="AT156" i="8"/>
  <c r="BB155" i="8"/>
  <c r="AT155" i="8"/>
  <c r="BB154" i="8"/>
  <c r="AT154" i="8"/>
  <c r="BB153" i="8"/>
  <c r="AT153" i="8"/>
  <c r="BB152" i="8"/>
  <c r="AT152" i="8"/>
  <c r="BB151" i="8"/>
  <c r="AT151" i="8"/>
  <c r="BB150" i="8"/>
  <c r="AT150" i="8"/>
  <c r="BB149" i="8"/>
  <c r="AT149" i="8"/>
  <c r="BB148" i="8"/>
  <c r="AT148" i="8"/>
  <c r="BB147" i="8"/>
  <c r="AT147" i="8"/>
  <c r="BB146" i="8"/>
  <c r="AT146" i="8"/>
  <c r="BB145" i="8"/>
  <c r="AT145" i="8"/>
  <c r="BB144" i="8"/>
  <c r="AW144" i="8"/>
  <c r="AR144" i="8"/>
  <c r="BB143" i="8"/>
  <c r="AW143" i="8"/>
  <c r="AR143" i="8"/>
  <c r="BB142" i="8"/>
  <c r="AW142" i="8"/>
  <c r="AR142" i="8"/>
  <c r="BB141" i="8"/>
  <c r="AW141" i="8"/>
  <c r="AR141" i="8"/>
  <c r="AS171" i="8"/>
  <c r="AS170" i="8"/>
  <c r="BA168" i="8"/>
  <c r="BA167" i="8"/>
  <c r="BA166" i="8"/>
  <c r="BA165" i="8"/>
  <c r="BA164" i="8"/>
  <c r="BA163" i="8"/>
  <c r="AS163" i="8"/>
  <c r="AS162" i="8"/>
  <c r="BA160" i="8"/>
  <c r="BA159" i="8"/>
  <c r="BA158" i="8"/>
  <c r="BA157" i="8"/>
  <c r="BA156" i="8"/>
  <c r="BA155" i="8"/>
  <c r="AS155" i="8"/>
  <c r="AS154" i="8"/>
  <c r="AS153" i="8"/>
  <c r="AS152" i="8"/>
  <c r="AS151" i="8"/>
  <c r="AS150" i="8"/>
  <c r="AS149" i="8"/>
  <c r="AS148" i="8"/>
  <c r="AS147" i="8"/>
  <c r="BA146" i="8"/>
  <c r="BA145" i="8"/>
  <c r="BA144" i="8"/>
  <c r="BA143" i="8"/>
  <c r="AP143" i="8"/>
  <c r="AV142" i="8"/>
  <c r="BA141" i="8"/>
  <c r="AP141" i="8"/>
  <c r="AX170" i="8"/>
  <c r="AX169" i="8"/>
  <c r="AX168" i="8"/>
  <c r="AX167" i="8"/>
  <c r="AX166" i="8"/>
  <c r="AP166" i="8"/>
  <c r="AP165" i="8"/>
  <c r="AP164" i="8"/>
  <c r="AP163" i="8"/>
  <c r="AX162" i="8"/>
  <c r="AX161" i="8"/>
  <c r="AP160" i="8"/>
  <c r="AP159" i="8"/>
  <c r="AP158" i="8"/>
  <c r="AP157" i="8"/>
  <c r="AP156" i="8"/>
  <c r="AP155" i="8"/>
  <c r="AX154" i="8"/>
  <c r="AX153" i="8"/>
  <c r="AP153" i="8"/>
  <c r="AP152" i="8"/>
  <c r="AP151" i="8"/>
  <c r="AP150" i="8"/>
  <c r="AP149" i="8"/>
  <c r="AP148" i="8"/>
  <c r="AX147" i="8"/>
  <c r="AX146" i="8"/>
  <c r="AX145" i="8"/>
  <c r="AZ144" i="8"/>
  <c r="AO144" i="8"/>
  <c r="AT143" i="8"/>
  <c r="AZ142" i="8"/>
  <c r="AO142" i="8"/>
  <c r="AT141" i="8"/>
  <c r="AZ140" i="8"/>
  <c r="AV140" i="8"/>
  <c r="AR140" i="8"/>
  <c r="AN140" i="8"/>
  <c r="AJ140" i="8"/>
  <c r="AW139" i="8"/>
  <c r="AS139" i="8"/>
  <c r="AO139" i="8"/>
  <c r="AK139" i="8"/>
  <c r="AX138" i="8"/>
  <c r="AT138" i="8"/>
  <c r="AP138" i="8"/>
  <c r="AL138" i="8"/>
  <c r="AY137" i="8"/>
  <c r="AU137" i="8"/>
  <c r="AQ137" i="8"/>
  <c r="AM137" i="8"/>
  <c r="AZ136" i="8"/>
  <c r="AV136" i="8"/>
  <c r="AR136" i="8"/>
  <c r="AN136" i="8"/>
  <c r="AJ136" i="8"/>
  <c r="AW135" i="8"/>
  <c r="AS135" i="8"/>
  <c r="AO135" i="8"/>
  <c r="AK135" i="8"/>
  <c r="AX134" i="8"/>
  <c r="AT134" i="8"/>
  <c r="AP134" i="8"/>
  <c r="AL134" i="8"/>
  <c r="AY133" i="8"/>
  <c r="AU133" i="8"/>
  <c r="AQ133" i="8"/>
  <c r="AM133" i="8"/>
  <c r="AZ132" i="8"/>
  <c r="AV132" i="8"/>
  <c r="AR132" i="8"/>
  <c r="AN132" i="8"/>
  <c r="AJ132" i="8"/>
  <c r="AW131" i="8"/>
  <c r="AS131" i="8"/>
  <c r="AO131" i="8"/>
  <c r="AK131" i="8"/>
  <c r="AX130" i="8"/>
  <c r="AT130" i="8"/>
  <c r="AP130" i="8"/>
  <c r="AL130" i="8"/>
  <c r="AY129" i="8"/>
  <c r="AU129" i="8"/>
  <c r="AQ129" i="8"/>
  <c r="AM129" i="8"/>
  <c r="AZ128" i="8"/>
  <c r="AV128" i="8"/>
  <c r="AR128" i="8"/>
  <c r="AN128" i="8"/>
  <c r="AJ128" i="8"/>
  <c r="AW127" i="8"/>
  <c r="AS127" i="8"/>
  <c r="AO127" i="8"/>
  <c r="AK127" i="8"/>
  <c r="AX126" i="8"/>
  <c r="AT126" i="8"/>
  <c r="AP126" i="8"/>
  <c r="AL126" i="8"/>
  <c r="AY125" i="8"/>
  <c r="AU125" i="8"/>
  <c r="AQ125" i="8"/>
  <c r="AM125" i="8"/>
  <c r="AZ124" i="8"/>
  <c r="AV124" i="8"/>
  <c r="AR124" i="8"/>
  <c r="AN124" i="8"/>
  <c r="AJ124" i="8"/>
  <c r="AW123" i="8"/>
  <c r="AS123" i="8"/>
  <c r="AO123" i="8"/>
  <c r="AK123" i="8"/>
  <c r="AX122" i="8"/>
  <c r="AT122" i="8"/>
  <c r="AP122" i="8"/>
  <c r="AL122" i="8"/>
  <c r="AY121" i="8"/>
  <c r="AU121" i="8"/>
  <c r="AQ121" i="8"/>
  <c r="AM121" i="8"/>
  <c r="AZ120" i="8"/>
  <c r="AV120" i="8"/>
  <c r="AR120" i="8"/>
  <c r="AN120" i="8"/>
  <c r="AJ120" i="8"/>
  <c r="AW119" i="8"/>
  <c r="AS119" i="8"/>
  <c r="AO119" i="8"/>
  <c r="AK119" i="8"/>
  <c r="AY140" i="8"/>
  <c r="AU140" i="8"/>
  <c r="AQ140" i="8"/>
  <c r="AM140" i="8"/>
  <c r="AZ139" i="8"/>
  <c r="AV139" i="8"/>
  <c r="AR139" i="8"/>
  <c r="AN139" i="8"/>
  <c r="AJ139" i="8"/>
  <c r="AW138" i="8"/>
  <c r="AS138" i="8"/>
  <c r="AO138" i="8"/>
  <c r="AK138" i="8"/>
  <c r="AX137" i="8"/>
  <c r="AT137" i="8"/>
  <c r="AP137" i="8"/>
  <c r="AL137" i="8"/>
  <c r="AY136" i="8"/>
  <c r="AU136" i="8"/>
  <c r="AQ136" i="8"/>
  <c r="AM136" i="8"/>
  <c r="AZ135" i="8"/>
  <c r="AV135" i="8"/>
  <c r="AR135" i="8"/>
  <c r="AN135" i="8"/>
  <c r="AJ135" i="8"/>
  <c r="AW134" i="8"/>
  <c r="AS134" i="8"/>
  <c r="AO134" i="8"/>
  <c r="AK134" i="8"/>
  <c r="AX133" i="8"/>
  <c r="AT133" i="8"/>
  <c r="AP133" i="8"/>
  <c r="AL133" i="8"/>
  <c r="AY132" i="8"/>
  <c r="AU132" i="8"/>
  <c r="AQ132" i="8"/>
  <c r="AM132" i="8"/>
  <c r="AZ131" i="8"/>
  <c r="AV131" i="8"/>
  <c r="AR131" i="8"/>
  <c r="AN131" i="8"/>
  <c r="AJ131" i="8"/>
  <c r="AW130" i="8"/>
  <c r="AS130" i="8"/>
  <c r="AO130" i="8"/>
  <c r="AK130" i="8"/>
  <c r="AX129" i="8"/>
  <c r="AT129" i="8"/>
  <c r="AP129" i="8"/>
  <c r="AL129" i="8"/>
  <c r="AY128" i="8"/>
  <c r="AU128" i="8"/>
  <c r="AQ128" i="8"/>
  <c r="AM128" i="8"/>
  <c r="AZ127" i="8"/>
  <c r="AV127" i="8"/>
  <c r="AR127" i="8"/>
  <c r="AN127" i="8"/>
  <c r="AJ127" i="8"/>
  <c r="AW126" i="8"/>
  <c r="AS126" i="8"/>
  <c r="AO126" i="8"/>
  <c r="AK126" i="8"/>
  <c r="AX125" i="8"/>
  <c r="AT125" i="8"/>
  <c r="AP125" i="8"/>
  <c r="AL125" i="8"/>
  <c r="AY124" i="8"/>
  <c r="AU124" i="8"/>
  <c r="AQ124" i="8"/>
  <c r="AM124" i="8"/>
  <c r="AZ123" i="8"/>
  <c r="AV123" i="8"/>
  <c r="AR123" i="8"/>
  <c r="AN123" i="8"/>
  <c r="AJ123" i="8"/>
  <c r="AW122" i="8"/>
  <c r="AS122" i="8"/>
  <c r="AO122" i="8"/>
  <c r="AK122" i="8"/>
  <c r="AX121" i="8"/>
  <c r="AT121" i="8"/>
  <c r="AP121" i="8"/>
  <c r="AL121" i="8"/>
  <c r="AY120" i="8"/>
  <c r="AU120" i="8"/>
  <c r="AQ120" i="8"/>
  <c r="AM120" i="8"/>
  <c r="AZ119" i="8"/>
  <c r="AV119" i="8"/>
  <c r="AR119" i="8"/>
  <c r="AN119" i="8"/>
  <c r="AJ119" i="8"/>
  <c r="AW118" i="8"/>
  <c r="AS118" i="8"/>
  <c r="AO118" i="8"/>
  <c r="AK118" i="8"/>
  <c r="AX117" i="8"/>
  <c r="AT117" i="8"/>
  <c r="AP117" i="8"/>
  <c r="AL117" i="8"/>
  <c r="AY116" i="8"/>
  <c r="AU116" i="8"/>
  <c r="AQ116" i="8"/>
  <c r="AM116" i="8"/>
  <c r="AZ115" i="8"/>
  <c r="AV115" i="8"/>
  <c r="AR115" i="8"/>
  <c r="AN115" i="8"/>
  <c r="AJ115" i="8"/>
  <c r="AW114" i="8"/>
  <c r="AS114" i="8"/>
  <c r="AO114" i="8"/>
  <c r="AK114" i="8"/>
  <c r="AX113" i="8"/>
  <c r="AT113" i="8"/>
  <c r="AP113" i="8"/>
  <c r="AL113" i="8"/>
  <c r="AY112" i="8"/>
  <c r="AU112" i="8"/>
  <c r="AQ112" i="8"/>
  <c r="AM112" i="8"/>
  <c r="AZ111" i="8"/>
  <c r="AV111" i="8"/>
  <c r="AR111" i="8"/>
  <c r="AN111" i="8"/>
  <c r="AX140" i="8"/>
  <c r="AP140" i="8"/>
  <c r="AY139" i="8"/>
  <c r="AQ139" i="8"/>
  <c r="AZ138" i="8"/>
  <c r="AR138" i="8"/>
  <c r="AJ138" i="8"/>
  <c r="AS137" i="8"/>
  <c r="AK137" i="8"/>
  <c r="AT136" i="8"/>
  <c r="AL136" i="8"/>
  <c r="AU135" i="8"/>
  <c r="AM135" i="8"/>
  <c r="AV134" i="8"/>
  <c r="AN134" i="8"/>
  <c r="AW133" i="8"/>
  <c r="AO133" i="8"/>
  <c r="AX132" i="8"/>
  <c r="AP132" i="8"/>
  <c r="AY131" i="8"/>
  <c r="AQ131" i="8"/>
  <c r="AZ130" i="8"/>
  <c r="AR130" i="8"/>
  <c r="AJ130" i="8"/>
  <c r="AS129" i="8"/>
  <c r="AK129" i="8"/>
  <c r="AT128" i="8"/>
  <c r="AL128" i="8"/>
  <c r="AU127" i="8"/>
  <c r="AM127" i="8"/>
  <c r="AV126" i="8"/>
  <c r="AN126" i="8"/>
  <c r="AW125" i="8"/>
  <c r="AO125" i="8"/>
  <c r="AX124" i="8"/>
  <c r="AP124" i="8"/>
  <c r="AY123" i="8"/>
  <c r="AQ123" i="8"/>
  <c r="AZ122" i="8"/>
  <c r="AR122" i="8"/>
  <c r="AJ122" i="8"/>
  <c r="AS121" i="8"/>
  <c r="AK121" i="8"/>
  <c r="AT120" i="8"/>
  <c r="AL120" i="8"/>
  <c r="AU119" i="8"/>
  <c r="AM119" i="8"/>
  <c r="AX118" i="8"/>
  <c r="AR118" i="8"/>
  <c r="AM118" i="8"/>
  <c r="AY117" i="8"/>
  <c r="AS117" i="8"/>
  <c r="AN117" i="8"/>
  <c r="AZ116" i="8"/>
  <c r="AT116" i="8"/>
  <c r="AO116" i="8"/>
  <c r="AJ116" i="8"/>
  <c r="AU115" i="8"/>
  <c r="AP115" i="8"/>
  <c r="AK115" i="8"/>
  <c r="AV114" i="8"/>
  <c r="AQ114" i="8"/>
  <c r="AL114" i="8"/>
  <c r="AW113" i="8"/>
  <c r="AR113" i="8"/>
  <c r="AM113" i="8"/>
  <c r="AX112" i="8"/>
  <c r="AS112" i="8"/>
  <c r="AN112" i="8"/>
  <c r="AY111" i="8"/>
  <c r="AT111" i="8"/>
  <c r="AO111" i="8"/>
  <c r="AT140" i="8"/>
  <c r="AL140" i="8"/>
  <c r="AU139" i="8"/>
  <c r="AM139" i="8"/>
  <c r="AV138" i="8"/>
  <c r="AN138" i="8"/>
  <c r="AW137" i="8"/>
  <c r="AO137" i="8"/>
  <c r="AX136" i="8"/>
  <c r="AP136" i="8"/>
  <c r="AY135" i="8"/>
  <c r="AQ135" i="8"/>
  <c r="AZ134" i="8"/>
  <c r="AR134" i="8"/>
  <c r="AJ134" i="8"/>
  <c r="AS133" i="8"/>
  <c r="AK133" i="8"/>
  <c r="AT132" i="8"/>
  <c r="AL132" i="8"/>
  <c r="AU131" i="8"/>
  <c r="AM131" i="8"/>
  <c r="AV130" i="8"/>
  <c r="AN130" i="8"/>
  <c r="AW129" i="8"/>
  <c r="AO129" i="8"/>
  <c r="AX128" i="8"/>
  <c r="AP128" i="8"/>
  <c r="AY127" i="8"/>
  <c r="AQ127" i="8"/>
  <c r="AZ126" i="8"/>
  <c r="AR126" i="8"/>
  <c r="AJ126" i="8"/>
  <c r="AS125" i="8"/>
  <c r="AK125" i="8"/>
  <c r="AT124" i="8"/>
  <c r="AL124" i="8"/>
  <c r="AU123" i="8"/>
  <c r="AM123" i="8"/>
  <c r="AV122" i="8"/>
  <c r="AN122" i="8"/>
  <c r="AW121" i="8"/>
  <c r="AO121" i="8"/>
  <c r="AX120" i="8"/>
  <c r="AP120" i="8"/>
  <c r="AY119" i="8"/>
  <c r="AQ119" i="8"/>
  <c r="AZ118" i="8"/>
  <c r="AU118" i="8"/>
  <c r="AP118" i="8"/>
  <c r="AJ118" i="8"/>
  <c r="AV117" i="8"/>
  <c r="AQ117" i="8"/>
  <c r="AK117" i="8"/>
  <c r="AW116" i="8"/>
  <c r="AR116" i="8"/>
  <c r="AL116" i="8"/>
  <c r="AX115" i="8"/>
  <c r="AS115" i="8"/>
  <c r="AM115" i="8"/>
  <c r="AY114" i="8"/>
  <c r="AT114" i="8"/>
  <c r="AN114" i="8"/>
  <c r="AZ113" i="8"/>
  <c r="AU113" i="8"/>
  <c r="AO113" i="8"/>
  <c r="AJ113" i="8"/>
  <c r="AV112" i="8"/>
  <c r="AP112" i="8"/>
  <c r="AK112" i="8"/>
  <c r="AW111" i="8"/>
  <c r="AQ111" i="8"/>
  <c r="AL111" i="8"/>
  <c r="AS140" i="8"/>
  <c r="AK140" i="8"/>
  <c r="AT139" i="8"/>
  <c r="AL139" i="8"/>
  <c r="AU138" i="8"/>
  <c r="AM138" i="8"/>
  <c r="AV137" i="8"/>
  <c r="AN137" i="8"/>
  <c r="AW136" i="8"/>
  <c r="AO136" i="8"/>
  <c r="AX135" i="8"/>
  <c r="AP135" i="8"/>
  <c r="AY134" i="8"/>
  <c r="AQ134" i="8"/>
  <c r="AZ133" i="8"/>
  <c r="AR133" i="8"/>
  <c r="AJ133" i="8"/>
  <c r="AS132" i="8"/>
  <c r="AK132" i="8"/>
  <c r="AT131" i="8"/>
  <c r="AL131" i="8"/>
  <c r="AU130" i="8"/>
  <c r="AM130" i="8"/>
  <c r="AV129" i="8"/>
  <c r="AN129" i="8"/>
  <c r="AW128" i="8"/>
  <c r="AO128" i="8"/>
  <c r="AX127" i="8"/>
  <c r="AP127" i="8"/>
  <c r="AY126" i="8"/>
  <c r="AQ126" i="8"/>
  <c r="AZ125" i="8"/>
  <c r="AR125" i="8"/>
  <c r="AJ125" i="8"/>
  <c r="AS124" i="8"/>
  <c r="AK124" i="8"/>
  <c r="AT123" i="8"/>
  <c r="AL123" i="8"/>
  <c r="AU122" i="8"/>
  <c r="AM122" i="8"/>
  <c r="AV121" i="8"/>
  <c r="AN121" i="8"/>
  <c r="AW120" i="8"/>
  <c r="AO120" i="8"/>
  <c r="AX119" i="8"/>
  <c r="AP119" i="8"/>
  <c r="AY118" i="8"/>
  <c r="AT118" i="8"/>
  <c r="AN118" i="8"/>
  <c r="AZ117" i="8"/>
  <c r="AU117" i="8"/>
  <c r="AO117" i="8"/>
  <c r="AJ117" i="8"/>
  <c r="AV116" i="8"/>
  <c r="AP116" i="8"/>
  <c r="AW140" i="8"/>
  <c r="AY138" i="8"/>
  <c r="AJ137" i="8"/>
  <c r="AL135" i="8"/>
  <c r="AN133" i="8"/>
  <c r="AP131" i="8"/>
  <c r="AR129" i="8"/>
  <c r="AT127" i="8"/>
  <c r="AV125" i="8"/>
  <c r="AX123" i="8"/>
  <c r="AZ121" i="8"/>
  <c r="AK120" i="8"/>
  <c r="AQ118" i="8"/>
  <c r="AM117" i="8"/>
  <c r="AK116" i="8"/>
  <c r="AQ115" i="8"/>
  <c r="AX114" i="8"/>
  <c r="AM114" i="8"/>
  <c r="AS113" i="8"/>
  <c r="AZ112" i="8"/>
  <c r="AO112" i="8"/>
  <c r="AU111" i="8"/>
  <c r="AK111" i="8"/>
  <c r="AX139" i="8"/>
  <c r="AQ130" i="8"/>
  <c r="AU126" i="8"/>
  <c r="AY122" i="8"/>
  <c r="AW117" i="8"/>
  <c r="AW115" i="8"/>
  <c r="AR114" i="8"/>
  <c r="AN113" i="8"/>
  <c r="AJ112" i="8"/>
  <c r="AP139" i="8"/>
  <c r="AT135" i="8"/>
  <c r="AX131" i="8"/>
  <c r="AK128" i="8"/>
  <c r="AO124" i="8"/>
  <c r="AS120" i="8"/>
  <c r="AR117" i="8"/>
  <c r="AT115" i="8"/>
  <c r="AP114" i="8"/>
  <c r="AK113" i="8"/>
  <c r="AX111" i="8"/>
  <c r="AO140" i="8"/>
  <c r="AQ138" i="8"/>
  <c r="AS136" i="8"/>
  <c r="AU134" i="8"/>
  <c r="AW132" i="8"/>
  <c r="AY130" i="8"/>
  <c r="AJ129" i="8"/>
  <c r="AL127" i="8"/>
  <c r="AN125" i="8"/>
  <c r="AP123" i="8"/>
  <c r="AR121" i="8"/>
  <c r="AT119" i="8"/>
  <c r="AL118" i="8"/>
  <c r="AX116" i="8"/>
  <c r="AY115" i="8"/>
  <c r="AO115" i="8"/>
  <c r="AU114" i="8"/>
  <c r="AJ114" i="8"/>
  <c r="AQ113" i="8"/>
  <c r="AW112" i="8"/>
  <c r="AL112" i="8"/>
  <c r="AS111" i="8"/>
  <c r="AZ137" i="8"/>
  <c r="AK136" i="8"/>
  <c r="AM134" i="8"/>
  <c r="AO132" i="8"/>
  <c r="AS128" i="8"/>
  <c r="AW124" i="8"/>
  <c r="AJ121" i="8"/>
  <c r="AL119" i="8"/>
  <c r="AS116" i="8"/>
  <c r="AL115" i="8"/>
  <c r="AY113" i="8"/>
  <c r="AT112" i="8"/>
  <c r="AP111" i="8"/>
  <c r="AR137" i="8"/>
  <c r="AV133" i="8"/>
  <c r="AZ129" i="8"/>
  <c r="AM126" i="8"/>
  <c r="AQ122" i="8"/>
  <c r="AV118" i="8"/>
  <c r="AN116" i="8"/>
  <c r="AZ114" i="8"/>
  <c r="AV113" i="8"/>
  <c r="AR112" i="8"/>
  <c r="AM111" i="8"/>
  <c r="AJ111" i="8"/>
  <c r="AO141" i="8"/>
  <c r="AI116" i="8"/>
  <c r="AH115" i="8"/>
  <c r="AH114" i="8"/>
  <c r="AH113" i="8"/>
  <c r="AH112" i="8"/>
  <c r="AI111" i="8"/>
  <c r="AE111" i="8"/>
  <c r="AW110" i="8"/>
  <c r="AS110" i="8"/>
  <c r="AO110" i="8"/>
  <c r="AK110" i="8"/>
  <c r="AG110" i="8"/>
  <c r="AW109" i="8"/>
  <c r="AS109" i="8"/>
  <c r="AO109" i="8"/>
  <c r="AK109" i="8"/>
  <c r="AG109" i="8"/>
  <c r="AC109" i="8"/>
  <c r="AW108" i="8"/>
  <c r="AS108" i="8"/>
  <c r="AO108" i="8"/>
  <c r="AK108" i="8"/>
  <c r="AG108" i="8"/>
  <c r="AC108" i="8"/>
  <c r="AW107" i="8"/>
  <c r="AS107" i="8"/>
  <c r="AO107" i="8"/>
  <c r="AK107" i="8"/>
  <c r="AG107" i="8"/>
  <c r="AC107" i="8"/>
  <c r="AW106" i="8"/>
  <c r="AS106" i="8"/>
  <c r="AO106" i="8"/>
  <c r="AK106" i="8"/>
  <c r="AG106" i="8"/>
  <c r="AC106" i="8"/>
  <c r="AW105" i="8"/>
  <c r="AS105" i="8"/>
  <c r="AO105" i="8"/>
  <c r="AK105" i="8"/>
  <c r="AG105" i="8"/>
  <c r="AC105" i="8"/>
  <c r="AW104" i="8"/>
  <c r="AS104" i="8"/>
  <c r="AO104" i="8"/>
  <c r="AK104" i="8"/>
  <c r="AG104" i="8"/>
  <c r="AC104" i="8"/>
  <c r="AW103" i="8"/>
  <c r="AS103" i="8"/>
  <c r="AO103" i="8"/>
  <c r="AK103" i="8"/>
  <c r="AG103" i="8"/>
  <c r="AC103" i="8"/>
  <c r="AW102" i="8"/>
  <c r="AS102" i="8"/>
  <c r="AO102" i="8"/>
  <c r="AK102" i="8"/>
  <c r="AG102" i="8"/>
  <c r="AC102" i="8"/>
  <c r="AW101" i="8"/>
  <c r="AS101" i="8"/>
  <c r="AO101" i="8"/>
  <c r="AK101" i="8"/>
  <c r="AG101" i="8"/>
  <c r="AC101" i="8"/>
  <c r="AW100" i="8"/>
  <c r="AS100" i="8"/>
  <c r="AO100" i="8"/>
  <c r="AK100" i="8"/>
  <c r="AG100" i="8"/>
  <c r="AC100" i="8"/>
  <c r="AW99" i="8"/>
  <c r="AS99" i="8"/>
  <c r="AO99" i="8"/>
  <c r="AK99" i="8"/>
  <c r="AG99" i="8"/>
  <c r="AC99" i="8"/>
  <c r="AW98" i="8"/>
  <c r="AS98" i="8"/>
  <c r="AO98" i="8"/>
  <c r="AK98" i="8"/>
  <c r="AG98" i="8"/>
  <c r="AC98" i="8"/>
  <c r="AW97" i="8"/>
  <c r="AS97" i="8"/>
  <c r="AH116" i="8"/>
  <c r="AG115" i="8"/>
  <c r="AG114" i="8"/>
  <c r="AG113" i="8"/>
  <c r="AG112" i="8"/>
  <c r="AH111" i="8"/>
  <c r="AZ110" i="8"/>
  <c r="AV110" i="8"/>
  <c r="AR110" i="8"/>
  <c r="AN110" i="8"/>
  <c r="AJ110" i="8"/>
  <c r="AF110" i="8"/>
  <c r="AZ109" i="8"/>
  <c r="AV109" i="8"/>
  <c r="AR109" i="8"/>
  <c r="AN109" i="8"/>
  <c r="AJ109" i="8"/>
  <c r="AF109" i="8"/>
  <c r="AZ108" i="8"/>
  <c r="AV108" i="8"/>
  <c r="AR108" i="8"/>
  <c r="AN108" i="8"/>
  <c r="AJ108" i="8"/>
  <c r="AF108" i="8"/>
  <c r="AZ107" i="8"/>
  <c r="AV107" i="8"/>
  <c r="AR107" i="8"/>
  <c r="AN107" i="8"/>
  <c r="AJ107" i="8"/>
  <c r="AF107" i="8"/>
  <c r="AZ106" i="8"/>
  <c r="AV106" i="8"/>
  <c r="AR106" i="8"/>
  <c r="AN106" i="8"/>
  <c r="AJ106" i="8"/>
  <c r="AF106" i="8"/>
  <c r="AZ105" i="8"/>
  <c r="AV105" i="8"/>
  <c r="AR105" i="8"/>
  <c r="AN105" i="8"/>
  <c r="AJ105" i="8"/>
  <c r="AF105" i="8"/>
  <c r="AZ104" i="8"/>
  <c r="AV104" i="8"/>
  <c r="AR104" i="8"/>
  <c r="AN104" i="8"/>
  <c r="AJ104" i="8"/>
  <c r="AF104" i="8"/>
  <c r="AZ103" i="8"/>
  <c r="AV103" i="8"/>
  <c r="AR103" i="8"/>
  <c r="AN103" i="8"/>
  <c r="AJ103" i="8"/>
  <c r="AF103" i="8"/>
  <c r="AZ102" i="8"/>
  <c r="AV102" i="8"/>
  <c r="AR102" i="8"/>
  <c r="AN102" i="8"/>
  <c r="AJ102" i="8"/>
  <c r="AF102" i="8"/>
  <c r="AZ101" i="8"/>
  <c r="AV101" i="8"/>
  <c r="AR101" i="8"/>
  <c r="AN101" i="8"/>
  <c r="AJ101" i="8"/>
  <c r="AF101" i="8"/>
  <c r="AZ100" i="8"/>
  <c r="AV100" i="8"/>
  <c r="AR100" i="8"/>
  <c r="AN100" i="8"/>
  <c r="AJ100" i="8"/>
  <c r="AF100" i="8"/>
  <c r="AZ99" i="8"/>
  <c r="AV99" i="8"/>
  <c r="AR99" i="8"/>
  <c r="AN99" i="8"/>
  <c r="AJ99" i="8"/>
  <c r="AF99" i="8"/>
  <c r="AZ98" i="8"/>
  <c r="AV98" i="8"/>
  <c r="AR98" i="8"/>
  <c r="AN98" i="8"/>
  <c r="AJ98" i="8"/>
  <c r="AF98" i="8"/>
  <c r="AZ97" i="8"/>
  <c r="AV97" i="8"/>
  <c r="AR97" i="8"/>
  <c r="AN97" i="8"/>
  <c r="AJ97" i="8"/>
  <c r="AF97" i="8"/>
  <c r="AZ96" i="8"/>
  <c r="AV96" i="8"/>
  <c r="AR96" i="8"/>
  <c r="AN96" i="8"/>
  <c r="AJ96" i="8"/>
  <c r="AF96" i="8"/>
  <c r="AZ95" i="8"/>
  <c r="AV95" i="8"/>
  <c r="AR95" i="8"/>
  <c r="AN95" i="8"/>
  <c r="AJ95" i="8"/>
  <c r="AF95" i="8"/>
  <c r="AZ94" i="8"/>
  <c r="AV94" i="8"/>
  <c r="AR94" i="8"/>
  <c r="AN94" i="8"/>
  <c r="AJ94" i="8"/>
  <c r="AF94" i="8"/>
  <c r="AZ93" i="8"/>
  <c r="AV93" i="8"/>
  <c r="AR93" i="8"/>
  <c r="AN93" i="8"/>
  <c r="AJ93" i="8"/>
  <c r="AF93" i="8"/>
  <c r="AZ92" i="8"/>
  <c r="AV92" i="8"/>
  <c r="AR92" i="8"/>
  <c r="AN92" i="8"/>
  <c r="AJ92" i="8"/>
  <c r="AF92" i="8"/>
  <c r="AZ91" i="8"/>
  <c r="AV91" i="8"/>
  <c r="AR91" i="8"/>
  <c r="AN91" i="8"/>
  <c r="AJ91" i="8"/>
  <c r="AF91" i="8"/>
  <c r="AB91" i="8"/>
  <c r="AG116" i="8"/>
  <c r="AF114" i="8"/>
  <c r="AF112" i="8"/>
  <c r="AY110" i="8"/>
  <c r="AQ110" i="8"/>
  <c r="AI110" i="8"/>
  <c r="AY109" i="8"/>
  <c r="AQ109" i="8"/>
  <c r="AI109" i="8"/>
  <c r="AY108" i="8"/>
  <c r="AQ108" i="8"/>
  <c r="AI108" i="8"/>
  <c r="AY107" i="8"/>
  <c r="AQ107" i="8"/>
  <c r="AI107" i="8"/>
  <c r="AY106" i="8"/>
  <c r="AQ106" i="8"/>
  <c r="AI106" i="8"/>
  <c r="AY105" i="8"/>
  <c r="AQ105" i="8"/>
  <c r="AI105" i="8"/>
  <c r="AY104" i="8"/>
  <c r="AQ104" i="8"/>
  <c r="AI104" i="8"/>
  <c r="AY103" i="8"/>
  <c r="AQ103" i="8"/>
  <c r="AI103" i="8"/>
  <c r="AY102" i="8"/>
  <c r="AQ102" i="8"/>
  <c r="AI102" i="8"/>
  <c r="AY101" i="8"/>
  <c r="AQ101" i="8"/>
  <c r="AI101" i="8"/>
  <c r="AY100" i="8"/>
  <c r="AQ100" i="8"/>
  <c r="AI100" i="8"/>
  <c r="AY99" i="8"/>
  <c r="AQ99" i="8"/>
  <c r="AI99" i="8"/>
  <c r="AY98" i="8"/>
  <c r="AQ98" i="8"/>
  <c r="AI98" i="8"/>
  <c r="AY97" i="8"/>
  <c r="AQ97" i="8"/>
  <c r="AL97" i="8"/>
  <c r="AG97" i="8"/>
  <c r="AY96" i="8"/>
  <c r="AT96" i="8"/>
  <c r="AO96" i="8"/>
  <c r="AI96" i="8"/>
  <c r="AD96" i="8"/>
  <c r="AW95" i="8"/>
  <c r="AQ95" i="8"/>
  <c r="AL95" i="8"/>
  <c r="AG95" i="8"/>
  <c r="AY94" i="8"/>
  <c r="AT94" i="8"/>
  <c r="AO94" i="8"/>
  <c r="AI94" i="8"/>
  <c r="AD94" i="8"/>
  <c r="AW93" i="8"/>
  <c r="AQ93" i="8"/>
  <c r="AL93" i="8"/>
  <c r="AG93" i="8"/>
  <c r="AY92" i="8"/>
  <c r="AT92" i="8"/>
  <c r="AO92" i="8"/>
  <c r="AI92" i="8"/>
  <c r="AD92" i="8"/>
  <c r="AW91" i="8"/>
  <c r="AQ91" i="8"/>
  <c r="AL91" i="8"/>
  <c r="AG91" i="8"/>
  <c r="AZ90" i="8"/>
  <c r="AV90" i="8"/>
  <c r="AR90" i="8"/>
  <c r="AN90" i="8"/>
  <c r="AJ90" i="8"/>
  <c r="AF90" i="8"/>
  <c r="AB90" i="8"/>
  <c r="AW89" i="8"/>
  <c r="AS89" i="8"/>
  <c r="AO89" i="8"/>
  <c r="AK89" i="8"/>
  <c r="AG89" i="8"/>
  <c r="AC89" i="8"/>
  <c r="AX88" i="8"/>
  <c r="AT88" i="8"/>
  <c r="AP88" i="8"/>
  <c r="AL88" i="8"/>
  <c r="AH88" i="8"/>
  <c r="AD88" i="8"/>
  <c r="AY87" i="8"/>
  <c r="AU87" i="8"/>
  <c r="AQ87" i="8"/>
  <c r="AM87" i="8"/>
  <c r="AI87" i="8"/>
  <c r="AE87" i="8"/>
  <c r="AA87" i="8"/>
  <c r="AW86" i="8"/>
  <c r="AS86" i="8"/>
  <c r="AO86" i="8"/>
  <c r="AK86" i="8"/>
  <c r="AG86" i="8"/>
  <c r="AC86" i="8"/>
  <c r="AY85" i="8"/>
  <c r="AU85" i="8"/>
  <c r="AQ85" i="8"/>
  <c r="AM85" i="8"/>
  <c r="AI85" i="8"/>
  <c r="AE85" i="8"/>
  <c r="AA85" i="8"/>
  <c r="AW84" i="8"/>
  <c r="AS84" i="8"/>
  <c r="AO84" i="8"/>
  <c r="AK84" i="8"/>
  <c r="AG84" i="8"/>
  <c r="AC84" i="8"/>
  <c r="AY83" i="8"/>
  <c r="AU83" i="8"/>
  <c r="AQ83" i="8"/>
  <c r="AM83" i="8"/>
  <c r="AI83" i="8"/>
  <c r="AE83" i="8"/>
  <c r="AA83" i="8"/>
  <c r="AW82" i="8"/>
  <c r="AS82" i="8"/>
  <c r="AI115" i="8"/>
  <c r="AI113" i="8"/>
  <c r="AE112" i="8"/>
  <c r="AX110" i="8"/>
  <c r="AP110" i="8"/>
  <c r="AH110" i="8"/>
  <c r="AX109" i="8"/>
  <c r="AP109" i="8"/>
  <c r="AH109" i="8"/>
  <c r="AX108" i="8"/>
  <c r="AP108" i="8"/>
  <c r="AH108" i="8"/>
  <c r="AX107" i="8"/>
  <c r="AP107" i="8"/>
  <c r="AH107" i="8"/>
  <c r="AX106" i="8"/>
  <c r="AP106" i="8"/>
  <c r="AH106" i="8"/>
  <c r="AX105" i="8"/>
  <c r="AP105" i="8"/>
  <c r="AH105" i="8"/>
  <c r="AX104" i="8"/>
  <c r="AP104" i="8"/>
  <c r="AH104" i="8"/>
  <c r="AX103" i="8"/>
  <c r="AP103" i="8"/>
  <c r="AH103" i="8"/>
  <c r="AX102" i="8"/>
  <c r="AP102" i="8"/>
  <c r="AH102" i="8"/>
  <c r="AX101" i="8"/>
  <c r="AP101" i="8"/>
  <c r="AH101" i="8"/>
  <c r="AX100" i="8"/>
  <c r="AP100" i="8"/>
  <c r="AH100" i="8"/>
  <c r="AX99" i="8"/>
  <c r="AP99" i="8"/>
  <c r="AH99" i="8"/>
  <c r="AX98" i="8"/>
  <c r="AP98" i="8"/>
  <c r="AH98" i="8"/>
  <c r="AX97" i="8"/>
  <c r="AP97" i="8"/>
  <c r="AK97" i="8"/>
  <c r="AE97" i="8"/>
  <c r="AX96" i="8"/>
  <c r="AS96" i="8"/>
  <c r="AM96" i="8"/>
  <c r="AH96" i="8"/>
  <c r="AC96" i="8"/>
  <c r="AU95" i="8"/>
  <c r="AP95" i="8"/>
  <c r="AK95" i="8"/>
  <c r="AE95" i="8"/>
  <c r="AX94" i="8"/>
  <c r="AS94" i="8"/>
  <c r="AM94" i="8"/>
  <c r="AH94" i="8"/>
  <c r="AC94" i="8"/>
  <c r="AU93" i="8"/>
  <c r="AP93" i="8"/>
  <c r="AK93" i="8"/>
  <c r="AE93" i="8"/>
  <c r="AX92" i="8"/>
  <c r="AS92" i="8"/>
  <c r="AM92" i="8"/>
  <c r="AH92" i="8"/>
  <c r="AC92" i="8"/>
  <c r="AU91" i="8"/>
  <c r="AP91" i="8"/>
  <c r="AK91" i="8"/>
  <c r="AE91" i="8"/>
  <c r="AY90" i="8"/>
  <c r="AU90" i="8"/>
  <c r="AQ90" i="8"/>
  <c r="AM90" i="8"/>
  <c r="AI90" i="8"/>
  <c r="AE90" i="8"/>
  <c r="AZ89" i="8"/>
  <c r="AV89" i="8"/>
  <c r="AR89" i="8"/>
  <c r="AN89" i="8"/>
  <c r="AJ89" i="8"/>
  <c r="AF89" i="8"/>
  <c r="AB89" i="8"/>
  <c r="AW88" i="8"/>
  <c r="AS88" i="8"/>
  <c r="AO88" i="8"/>
  <c r="AK88" i="8"/>
  <c r="AG88" i="8"/>
  <c r="AC88" i="8"/>
  <c r="AX87" i="8"/>
  <c r="AT87" i="8"/>
  <c r="AP87" i="8"/>
  <c r="AL87" i="8"/>
  <c r="AH87" i="8"/>
  <c r="AD87" i="8"/>
  <c r="AZ86" i="8"/>
  <c r="AV86" i="8"/>
  <c r="AR86" i="8"/>
  <c r="AN86" i="8"/>
  <c r="AJ86" i="8"/>
  <c r="AF86" i="8"/>
  <c r="AB86" i="8"/>
  <c r="AX85" i="8"/>
  <c r="AT85" i="8"/>
  <c r="AP85" i="8"/>
  <c r="AL85" i="8"/>
  <c r="AH85" i="8"/>
  <c r="AD85" i="8"/>
  <c r="AZ84" i="8"/>
  <c r="AV84" i="8"/>
  <c r="AR84" i="8"/>
  <c r="AN84" i="8"/>
  <c r="AJ84" i="8"/>
  <c r="AF84" i="8"/>
  <c r="AB84" i="8"/>
  <c r="AX83" i="8"/>
  <c r="AT83" i="8"/>
  <c r="AP83" i="8"/>
  <c r="AL83" i="8"/>
  <c r="AH83" i="8"/>
  <c r="AD83" i="8"/>
  <c r="AZ82" i="8"/>
  <c r="AV82" i="8"/>
  <c r="AR82" i="8"/>
  <c r="AN82" i="8"/>
  <c r="AF115" i="8"/>
  <c r="AG111" i="8"/>
  <c r="AM110" i="8"/>
  <c r="AU109" i="8"/>
  <c r="AE109" i="8"/>
  <c r="AM108" i="8"/>
  <c r="AU107" i="8"/>
  <c r="AE107" i="8"/>
  <c r="AM106" i="8"/>
  <c r="AU105" i="8"/>
  <c r="AE105" i="8"/>
  <c r="AM104" i="8"/>
  <c r="AU103" i="8"/>
  <c r="AE103" i="8"/>
  <c r="AM102" i="8"/>
  <c r="AU101" i="8"/>
  <c r="AE101" i="8"/>
  <c r="AM100" i="8"/>
  <c r="AU99" i="8"/>
  <c r="AE99" i="8"/>
  <c r="AM98" i="8"/>
  <c r="AU97" i="8"/>
  <c r="AI97" i="8"/>
  <c r="AW96" i="8"/>
  <c r="AL96" i="8"/>
  <c r="AY95" i="8"/>
  <c r="AO95" i="8"/>
  <c r="AD95" i="8"/>
  <c r="AQ94" i="8"/>
  <c r="AG94" i="8"/>
  <c r="AT93" i="8"/>
  <c r="AI93" i="8"/>
  <c r="AW92" i="8"/>
  <c r="AL92" i="8"/>
  <c r="AY91" i="8"/>
  <c r="AO91" i="8"/>
  <c r="AD91" i="8"/>
  <c r="AT90" i="8"/>
  <c r="AL90" i="8"/>
  <c r="AD90" i="8"/>
  <c r="AU89" i="8"/>
  <c r="AM89" i="8"/>
  <c r="AE89" i="8"/>
  <c r="AV88" i="8"/>
  <c r="AN88" i="8"/>
  <c r="AF88" i="8"/>
  <c r="AW87" i="8"/>
  <c r="AO87" i="8"/>
  <c r="AG87" i="8"/>
  <c r="AY86" i="8"/>
  <c r="AQ86" i="8"/>
  <c r="AI86" i="8"/>
  <c r="AA86" i="8"/>
  <c r="AS85" i="8"/>
  <c r="AK85" i="8"/>
  <c r="AC85" i="8"/>
  <c r="AU84" i="8"/>
  <c r="AM84" i="8"/>
  <c r="AE84" i="8"/>
  <c r="AW83" i="8"/>
  <c r="AO83" i="8"/>
  <c r="AG83" i="8"/>
  <c r="AY82" i="8"/>
  <c r="AQ82" i="8"/>
  <c r="AL82" i="8"/>
  <c r="AH82" i="8"/>
  <c r="AD82" i="8"/>
  <c r="AZ81" i="8"/>
  <c r="AV81" i="8"/>
  <c r="AR81" i="8"/>
  <c r="AN81" i="8"/>
  <c r="AJ81" i="8"/>
  <c r="AF81" i="8"/>
  <c r="AB81" i="8"/>
  <c r="AX80" i="8"/>
  <c r="AT80" i="8"/>
  <c r="AP80" i="8"/>
  <c r="AL80" i="8"/>
  <c r="AH80" i="8"/>
  <c r="AD80" i="8"/>
  <c r="AZ79" i="8"/>
  <c r="AV79" i="8"/>
  <c r="AR79" i="8"/>
  <c r="AN79" i="8"/>
  <c r="AJ79" i="8"/>
  <c r="AF79" i="8"/>
  <c r="AB79" i="8"/>
  <c r="AF113" i="8"/>
  <c r="AE104" i="8"/>
  <c r="AU102" i="8"/>
  <c r="AM101" i="8"/>
  <c r="AE100" i="8"/>
  <c r="AU98" i="8"/>
  <c r="AD97" i="8"/>
  <c r="AG96" i="8"/>
  <c r="AI95" i="8"/>
  <c r="AL94" i="8"/>
  <c r="AO93" i="8"/>
  <c r="AQ92" i="8"/>
  <c r="AT91" i="8"/>
  <c r="AI91" i="8"/>
  <c r="AH90" i="8"/>
  <c r="AQ89" i="8"/>
  <c r="AZ88" i="8"/>
  <c r="AJ88" i="8"/>
  <c r="AS87" i="8"/>
  <c r="AC87" i="8"/>
  <c r="AM86" i="8"/>
  <c r="AW85" i="8"/>
  <c r="AG85" i="8"/>
  <c r="AQ84" i="8"/>
  <c r="AA84" i="8"/>
  <c r="AC83" i="8"/>
  <c r="AO82" i="8"/>
  <c r="AF82" i="8"/>
  <c r="AX81" i="8"/>
  <c r="AP81" i="8"/>
  <c r="AH81" i="8"/>
  <c r="AZ80" i="8"/>
  <c r="AR80" i="8"/>
  <c r="AJ80" i="8"/>
  <c r="AB80" i="8"/>
  <c r="AT79" i="8"/>
  <c r="AL79" i="8"/>
  <c r="AD79" i="8"/>
  <c r="AT110" i="8"/>
  <c r="AL109" i="8"/>
  <c r="AT108" i="8"/>
  <c r="AD108" i="8"/>
  <c r="AL107" i="8"/>
  <c r="AT106" i="8"/>
  <c r="AL105" i="8"/>
  <c r="AT104" i="8"/>
  <c r="AL103" i="8"/>
  <c r="AD102" i="8"/>
  <c r="AT100" i="8"/>
  <c r="AL99" i="8"/>
  <c r="AM97" i="8"/>
  <c r="AP96" i="8"/>
  <c r="AS95" i="8"/>
  <c r="AU94" i="8"/>
  <c r="AX93" i="8"/>
  <c r="AC93" i="8"/>
  <c r="AE92" i="8"/>
  <c r="AH91" i="8"/>
  <c r="AG90" i="8"/>
  <c r="AP89" i="8"/>
  <c r="AY88" i="8"/>
  <c r="AI88" i="8"/>
  <c r="AJ87" i="8"/>
  <c r="AT86" i="8"/>
  <c r="AL86" i="8"/>
  <c r="AV85" i="8"/>
  <c r="AF85" i="8"/>
  <c r="AP84" i="8"/>
  <c r="AZ83" i="8"/>
  <c r="AJ83" i="8"/>
  <c r="AT82" i="8"/>
  <c r="AI82" i="8"/>
  <c r="AA82" i="8"/>
  <c r="AS81" i="8"/>
  <c r="AK81" i="8"/>
  <c r="AC81" i="8"/>
  <c r="AU80" i="8"/>
  <c r="AM80" i="8"/>
  <c r="AE80" i="8"/>
  <c r="AW79" i="8"/>
  <c r="AO79" i="8"/>
  <c r="AG79" i="8"/>
  <c r="AI114" i="8"/>
  <c r="AF111" i="8"/>
  <c r="AL110" i="8"/>
  <c r="AT109" i="8"/>
  <c r="AD109" i="8"/>
  <c r="AL108" i="8"/>
  <c r="AT107" i="8"/>
  <c r="AD107" i="8"/>
  <c r="AL106" i="8"/>
  <c r="AT105" i="8"/>
  <c r="AD105" i="8"/>
  <c r="AL104" i="8"/>
  <c r="AT103" i="8"/>
  <c r="AD103" i="8"/>
  <c r="AL102" i="8"/>
  <c r="AT101" i="8"/>
  <c r="AD101" i="8"/>
  <c r="AL100" i="8"/>
  <c r="AT99" i="8"/>
  <c r="AD99" i="8"/>
  <c r="AL98" i="8"/>
  <c r="AT97" i="8"/>
  <c r="AH97" i="8"/>
  <c r="AU96" i="8"/>
  <c r="AK96" i="8"/>
  <c r="AX95" i="8"/>
  <c r="AM95" i="8"/>
  <c r="AC95" i="8"/>
  <c r="AP94" i="8"/>
  <c r="AE94" i="8"/>
  <c r="AS93" i="8"/>
  <c r="AH93" i="8"/>
  <c r="AU92" i="8"/>
  <c r="AK92" i="8"/>
  <c r="AX91" i="8"/>
  <c r="AM91" i="8"/>
  <c r="AC91" i="8"/>
  <c r="AS90" i="8"/>
  <c r="AK90" i="8"/>
  <c r="AC90" i="8"/>
  <c r="AT89" i="8"/>
  <c r="AL89" i="8"/>
  <c r="AD89" i="8"/>
  <c r="AU88" i="8"/>
  <c r="AM88" i="8"/>
  <c r="AE88" i="8"/>
  <c r="AV87" i="8"/>
  <c r="AN87" i="8"/>
  <c r="AF87" i="8"/>
  <c r="AX86" i="8"/>
  <c r="AP86" i="8"/>
  <c r="AH86" i="8"/>
  <c r="AZ85" i="8"/>
  <c r="AR85" i="8"/>
  <c r="AJ85" i="8"/>
  <c r="AB85" i="8"/>
  <c r="AT84" i="8"/>
  <c r="AL84" i="8"/>
  <c r="AD84" i="8"/>
  <c r="AV83" i="8"/>
  <c r="AN83" i="8"/>
  <c r="AF83" i="8"/>
  <c r="AX82" i="8"/>
  <c r="AP82" i="8"/>
  <c r="AK82" i="8"/>
  <c r="AG82" i="8"/>
  <c r="AC82" i="8"/>
  <c r="AY81" i="8"/>
  <c r="AU81" i="8"/>
  <c r="AQ81" i="8"/>
  <c r="AM81" i="8"/>
  <c r="AI81" i="8"/>
  <c r="AE81" i="8"/>
  <c r="AA81" i="8"/>
  <c r="AW80" i="8"/>
  <c r="AS80" i="8"/>
  <c r="AO80" i="8"/>
  <c r="AK80" i="8"/>
  <c r="AG80" i="8"/>
  <c r="AC80" i="8"/>
  <c r="AY79" i="8"/>
  <c r="AU79" i="8"/>
  <c r="AQ79" i="8"/>
  <c r="AM79" i="8"/>
  <c r="AI79" i="8"/>
  <c r="AE79" i="8"/>
  <c r="AU110" i="8"/>
  <c r="AE110" i="8"/>
  <c r="AM109" i="8"/>
  <c r="AU108" i="8"/>
  <c r="AE108" i="8"/>
  <c r="AM107" i="8"/>
  <c r="AU106" i="8"/>
  <c r="AE106" i="8"/>
  <c r="AM105" i="8"/>
  <c r="AU104" i="8"/>
  <c r="AM103" i="8"/>
  <c r="AE102" i="8"/>
  <c r="AU100" i="8"/>
  <c r="AM99" i="8"/>
  <c r="AE98" i="8"/>
  <c r="AO97" i="8"/>
  <c r="AQ96" i="8"/>
  <c r="AT95" i="8"/>
  <c r="AW94" i="8"/>
  <c r="AY93" i="8"/>
  <c r="AD93" i="8"/>
  <c r="AG92" i="8"/>
  <c r="AX90" i="8"/>
  <c r="AP90" i="8"/>
  <c r="AY89" i="8"/>
  <c r="AI89" i="8"/>
  <c r="AR88" i="8"/>
  <c r="AB88" i="8"/>
  <c r="AK87" i="8"/>
  <c r="AU86" i="8"/>
  <c r="AE86" i="8"/>
  <c r="AO85" i="8"/>
  <c r="AY84" i="8"/>
  <c r="AI84" i="8"/>
  <c r="AS83" i="8"/>
  <c r="AK83" i="8"/>
  <c r="AU82" i="8"/>
  <c r="AJ82" i="8"/>
  <c r="AB82" i="8"/>
  <c r="AT81" i="8"/>
  <c r="AL81" i="8"/>
  <c r="AD81" i="8"/>
  <c r="AV80" i="8"/>
  <c r="AN80" i="8"/>
  <c r="AF80" i="8"/>
  <c r="AX79" i="8"/>
  <c r="AP79" i="8"/>
  <c r="AH79" i="8"/>
  <c r="AI112" i="8"/>
  <c r="AD106" i="8"/>
  <c r="AD104" i="8"/>
  <c r="AT102" i="8"/>
  <c r="AL101" i="8"/>
  <c r="AD100" i="8"/>
  <c r="AT98" i="8"/>
  <c r="AD98" i="8"/>
  <c r="AC97" i="8"/>
  <c r="AE96" i="8"/>
  <c r="AH95" i="8"/>
  <c r="AK94" i="8"/>
  <c r="AM93" i="8"/>
  <c r="AP92" i="8"/>
  <c r="AS91" i="8"/>
  <c r="AW90" i="8"/>
  <c r="AO90" i="8"/>
  <c r="AX89" i="8"/>
  <c r="AH89" i="8"/>
  <c r="AQ88" i="8"/>
  <c r="AZ87" i="8"/>
  <c r="AR87" i="8"/>
  <c r="AB87" i="8"/>
  <c r="AD86" i="8"/>
  <c r="AN85" i="8"/>
  <c r="AX84" i="8"/>
  <c r="AH84" i="8"/>
  <c r="AR83" i="8"/>
  <c r="AB83" i="8"/>
  <c r="AM82" i="8"/>
  <c r="AE82" i="8"/>
  <c r="AW81" i="8"/>
  <c r="AO81" i="8"/>
  <c r="AG81" i="8"/>
  <c r="AY80" i="8"/>
  <c r="AQ80" i="8"/>
  <c r="AI80" i="8"/>
  <c r="AA80" i="8"/>
  <c r="AS79" i="8"/>
  <c r="AK79" i="8"/>
  <c r="AC79" i="8"/>
  <c r="AA79" i="8"/>
  <c r="AI130" i="8"/>
  <c r="AI129" i="8"/>
  <c r="AI128" i="8"/>
  <c r="AI127" i="8"/>
  <c r="AI126" i="8"/>
  <c r="AI125" i="8"/>
  <c r="AI124" i="8"/>
  <c r="AI123" i="8"/>
  <c r="AI122" i="8"/>
  <c r="AI121" i="8"/>
  <c r="AI120" i="8"/>
  <c r="AI119" i="8"/>
  <c r="AI118" i="8"/>
  <c r="AI117" i="8"/>
  <c r="AE130" i="8"/>
  <c r="AE126" i="8"/>
  <c r="AE122" i="8"/>
  <c r="AE118" i="8"/>
  <c r="AE114" i="8"/>
  <c r="AC129" i="8"/>
  <c r="AC127" i="8"/>
  <c r="AC125" i="8"/>
  <c r="AC123" i="8"/>
  <c r="AC121" i="8"/>
  <c r="AC119" i="8"/>
  <c r="AC117" i="8"/>
  <c r="AC115" i="8"/>
  <c r="AC113" i="8"/>
  <c r="AC111" i="8"/>
  <c r="AB127" i="8"/>
  <c r="AB123" i="8"/>
  <c r="AB119" i="8"/>
  <c r="AB115" i="8"/>
  <c r="AB111" i="8"/>
  <c r="AB107" i="8"/>
  <c r="AB103" i="8"/>
  <c r="AB99" i="8"/>
  <c r="AB95" i="8"/>
  <c r="Z130" i="8"/>
  <c r="Z128" i="8"/>
  <c r="Z126" i="8"/>
  <c r="Z124" i="8"/>
  <c r="Z122" i="8"/>
  <c r="Z120" i="8"/>
  <c r="Z118" i="8"/>
  <c r="Z116" i="8"/>
  <c r="Z114" i="8"/>
  <c r="Z112" i="8"/>
  <c r="Z110" i="8"/>
  <c r="Z108" i="8"/>
  <c r="Z106" i="8"/>
  <c r="Z104" i="8"/>
  <c r="Z102" i="8"/>
  <c r="Z100" i="8"/>
  <c r="Z98" i="8"/>
  <c r="Z96" i="8"/>
  <c r="Z94" i="8"/>
  <c r="Z92" i="8"/>
  <c r="Z90" i="8"/>
  <c r="Y104" i="8"/>
  <c r="Y100" i="8"/>
  <c r="Y96" i="8"/>
  <c r="Y92" i="8"/>
  <c r="Z88" i="8"/>
  <c r="Z86" i="8"/>
  <c r="Z84" i="8"/>
  <c r="Z82" i="8"/>
  <c r="Z80" i="8"/>
  <c r="AG129" i="8"/>
  <c r="AG124" i="8"/>
  <c r="AG122" i="8"/>
  <c r="AG120" i="8"/>
  <c r="AG118" i="8"/>
  <c r="AE124" i="8"/>
  <c r="AE116" i="8"/>
  <c r="AC128" i="8"/>
  <c r="AC126" i="8"/>
  <c r="AC122" i="8"/>
  <c r="AC118" i="8"/>
  <c r="AC114" i="8"/>
  <c r="AB129" i="8"/>
  <c r="AB121" i="8"/>
  <c r="AB113" i="8"/>
  <c r="AB105" i="8"/>
  <c r="AB97" i="8"/>
  <c r="Z129" i="8"/>
  <c r="Z125" i="8"/>
  <c r="Z121" i="8"/>
  <c r="Z117" i="8"/>
  <c r="Z113" i="8"/>
  <c r="Z109" i="8"/>
  <c r="Z105" i="8"/>
  <c r="Z101" i="8"/>
  <c r="Z97" i="8"/>
  <c r="Z93" i="8"/>
  <c r="Z89" i="8"/>
  <c r="Y98" i="8"/>
  <c r="Z87" i="8"/>
  <c r="Z83" i="8"/>
  <c r="Z79" i="8"/>
  <c r="AF130" i="8"/>
  <c r="AF128" i="8"/>
  <c r="AF127" i="8"/>
  <c r="AF126" i="8"/>
  <c r="AF124" i="8"/>
  <c r="AF122" i="8"/>
  <c r="AF120" i="8"/>
  <c r="AF118" i="8"/>
  <c r="AE127" i="8"/>
  <c r="AE119" i="8"/>
  <c r="AD129" i="8"/>
  <c r="AD125" i="8"/>
  <c r="AD121" i="8"/>
  <c r="AD115" i="8"/>
  <c r="AD111" i="8"/>
  <c r="AB124" i="8"/>
  <c r="AB116" i="8"/>
  <c r="AB108" i="8"/>
  <c r="AB100" i="8"/>
  <c r="AA130" i="8"/>
  <c r="AA126" i="8"/>
  <c r="AA122" i="8"/>
  <c r="AA118" i="8"/>
  <c r="AA114" i="8"/>
  <c r="AA110" i="8"/>
  <c r="AH130" i="8"/>
  <c r="AH129" i="8"/>
  <c r="AH128" i="8"/>
  <c r="AH127" i="8"/>
  <c r="AH126" i="8"/>
  <c r="AH125" i="8"/>
  <c r="AH124" i="8"/>
  <c r="AH123" i="8"/>
  <c r="AH122" i="8"/>
  <c r="AH121" i="8"/>
  <c r="AH120" i="8"/>
  <c r="AH119" i="8"/>
  <c r="AH118" i="8"/>
  <c r="AH117" i="8"/>
  <c r="AE129" i="8"/>
  <c r="AE125" i="8"/>
  <c r="AE121" i="8"/>
  <c r="AE117" i="8"/>
  <c r="AD130" i="8"/>
  <c r="AD128" i="8"/>
  <c r="AD126" i="8"/>
  <c r="AD124" i="8"/>
  <c r="AD122" i="8"/>
  <c r="AD120" i="8"/>
  <c r="AD118" i="8"/>
  <c r="AD116" i="8"/>
  <c r="AD114" i="8"/>
  <c r="AD112" i="8"/>
  <c r="AB130" i="8"/>
  <c r="AB126" i="8"/>
  <c r="AB122" i="8"/>
  <c r="AB118" i="8"/>
  <c r="AB114" i="8"/>
  <c r="AB110" i="8"/>
  <c r="AB106" i="8"/>
  <c r="AB102" i="8"/>
  <c r="AB98" i="8"/>
  <c r="AB94" i="8"/>
  <c r="AA129" i="8"/>
  <c r="AA127" i="8"/>
  <c r="AA125" i="8"/>
  <c r="AA123" i="8"/>
  <c r="AA121" i="8"/>
  <c r="AA119" i="8"/>
  <c r="AA117" i="8"/>
  <c r="AA115" i="8"/>
  <c r="AA113" i="8"/>
  <c r="AA111" i="8"/>
  <c r="AA109" i="8"/>
  <c r="AA107" i="8"/>
  <c r="AA105" i="8"/>
  <c r="AA103" i="8"/>
  <c r="AA101" i="8"/>
  <c r="AA99" i="8"/>
  <c r="AA97" i="8"/>
  <c r="AA95" i="8"/>
  <c r="AA93" i="8"/>
  <c r="AA91" i="8"/>
  <c r="AA89" i="8"/>
  <c r="Y103" i="8"/>
  <c r="Y99" i="8"/>
  <c r="Y95" i="8"/>
  <c r="Y91" i="8"/>
  <c r="Y88" i="8"/>
  <c r="Y86" i="8"/>
  <c r="Y84" i="8"/>
  <c r="Y82" i="8"/>
  <c r="Y80" i="8"/>
  <c r="AG130" i="8"/>
  <c r="AG128" i="8"/>
  <c r="AG127" i="8"/>
  <c r="AG126" i="8"/>
  <c r="AG125" i="8"/>
  <c r="AG123" i="8"/>
  <c r="AG121" i="8"/>
  <c r="AG119" i="8"/>
  <c r="AG117" i="8"/>
  <c r="AE128" i="8"/>
  <c r="AE120" i="8"/>
  <c r="AC130" i="8"/>
  <c r="AC124" i="8"/>
  <c r="AC120" i="8"/>
  <c r="AC116" i="8"/>
  <c r="AC112" i="8"/>
  <c r="AB125" i="8"/>
  <c r="AB117" i="8"/>
  <c r="AB109" i="8"/>
  <c r="AB101" i="8"/>
  <c r="AB93" i="8"/>
  <c r="Z127" i="8"/>
  <c r="Z123" i="8"/>
  <c r="Z119" i="8"/>
  <c r="Z115" i="8"/>
  <c r="Z111" i="8"/>
  <c r="Z107" i="8"/>
  <c r="Z103" i="8"/>
  <c r="Z99" i="8"/>
  <c r="Z95" i="8"/>
  <c r="Z91" i="8"/>
  <c r="Y102" i="8"/>
  <c r="Y94" i="8"/>
  <c r="Y90" i="8"/>
  <c r="Z85" i="8"/>
  <c r="Z81" i="8"/>
  <c r="AF129" i="8"/>
  <c r="AF125" i="8"/>
  <c r="AF123" i="8"/>
  <c r="AF121" i="8"/>
  <c r="AF119" i="8"/>
  <c r="AF117" i="8"/>
  <c r="AE123" i="8"/>
  <c r="AE115" i="8"/>
  <c r="AD127" i="8"/>
  <c r="AD123" i="8"/>
  <c r="AD119" i="8"/>
  <c r="AD117" i="8"/>
  <c r="AD113" i="8"/>
  <c r="AB128" i="8"/>
  <c r="AB120" i="8"/>
  <c r="AB112" i="8"/>
  <c r="AB104" i="8"/>
  <c r="AB96" i="8"/>
  <c r="AA128" i="8"/>
  <c r="AA124" i="8"/>
  <c r="AA120" i="8"/>
  <c r="AA116" i="8"/>
  <c r="AA112" i="8"/>
  <c r="AA108" i="8"/>
  <c r="AA100" i="8"/>
  <c r="AA92" i="8"/>
  <c r="Y97" i="8"/>
  <c r="Y85" i="8"/>
  <c r="AA90" i="8"/>
  <c r="Y83" i="8"/>
  <c r="AA104" i="8"/>
  <c r="Y105" i="8"/>
  <c r="Y81" i="8"/>
  <c r="AA102" i="8"/>
  <c r="Y101" i="8"/>
  <c r="AA106" i="8"/>
  <c r="AA98" i="8"/>
  <c r="Y93" i="8"/>
  <c r="AA96" i="8"/>
  <c r="Y89" i="8"/>
  <c r="AA94" i="8"/>
  <c r="Y87" i="8"/>
  <c r="Y79" i="8"/>
  <c r="AN171" i="8"/>
  <c r="AJ171" i="8"/>
  <c r="AK170" i="8"/>
  <c r="AL169" i="8"/>
  <c r="AM168" i="8"/>
  <c r="AN167" i="8"/>
  <c r="AJ167" i="8"/>
  <c r="AK166" i="8"/>
  <c r="AL165" i="8"/>
  <c r="AM164" i="8"/>
  <c r="AN163" i="8"/>
  <c r="AJ163" i="8"/>
  <c r="AK162" i="8"/>
  <c r="AL161" i="8"/>
  <c r="AM160" i="8"/>
  <c r="AN159" i="8"/>
  <c r="AJ159" i="8"/>
  <c r="AK158" i="8"/>
  <c r="AL157" i="8"/>
  <c r="AM156" i="8"/>
  <c r="AN155" i="8"/>
  <c r="AJ155" i="8"/>
  <c r="AK154" i="8"/>
  <c r="AL153" i="8"/>
  <c r="AM152" i="8"/>
  <c r="AN151" i="8"/>
  <c r="AJ151" i="8"/>
  <c r="AK150" i="8"/>
  <c r="AL149" i="8"/>
  <c r="AM148" i="8"/>
  <c r="AN147" i="8"/>
  <c r="AJ147" i="8"/>
  <c r="AK146" i="8"/>
  <c r="AL145" i="8"/>
  <c r="AM144" i="8"/>
  <c r="AN143" i="8"/>
  <c r="AJ143" i="8"/>
  <c r="AK142" i="8"/>
  <c r="AL141" i="8"/>
  <c r="AH171" i="8"/>
  <c r="AD171" i="8"/>
  <c r="AG170" i="8"/>
  <c r="AC170" i="8"/>
  <c r="AF169" i="8"/>
  <c r="AI168" i="8"/>
  <c r="AE168" i="8"/>
  <c r="AH167" i="8"/>
  <c r="AD167" i="8"/>
  <c r="AG166" i="8"/>
  <c r="AC166" i="8"/>
  <c r="AF165" i="8"/>
  <c r="AI164" i="8"/>
  <c r="AE164" i="8"/>
  <c r="AH163" i="8"/>
  <c r="AD163" i="8"/>
  <c r="AG162" i="8"/>
  <c r="AC162" i="8"/>
  <c r="AF161" i="8"/>
  <c r="AI160" i="8"/>
  <c r="AE160" i="8"/>
  <c r="AH159" i="8"/>
  <c r="AD159" i="8"/>
  <c r="AG158" i="8"/>
  <c r="AC158" i="8"/>
  <c r="AF157" i="8"/>
  <c r="AI156" i="8"/>
  <c r="AE156" i="8"/>
  <c r="AH155" i="8"/>
  <c r="AD155" i="8"/>
  <c r="AG154" i="8"/>
  <c r="AC154" i="8"/>
  <c r="AF153" i="8"/>
  <c r="AI152" i="8"/>
  <c r="AE152" i="8"/>
  <c r="AH151" i="8"/>
  <c r="AD151" i="8"/>
  <c r="AG150" i="8"/>
  <c r="AC150" i="8"/>
  <c r="AF149" i="8"/>
  <c r="AI148" i="8"/>
  <c r="AE148" i="8"/>
  <c r="AH147" i="8"/>
  <c r="AD147" i="8"/>
  <c r="AG146" i="8"/>
  <c r="AC146" i="8"/>
  <c r="AF145" i="8"/>
  <c r="AI144" i="8"/>
  <c r="AE144" i="8"/>
  <c r="AH143" i="8"/>
  <c r="AD143" i="8"/>
  <c r="AG142" i="8"/>
  <c r="AC142" i="8"/>
  <c r="AF141" i="8"/>
  <c r="AI140" i="8"/>
  <c r="AE140" i="8"/>
  <c r="AH139" i="8"/>
  <c r="AD139" i="8"/>
  <c r="AG138" i="8"/>
  <c r="AC138" i="8"/>
  <c r="AF137" i="8"/>
  <c r="AI136" i="8"/>
  <c r="AE136" i="8"/>
  <c r="AH135" i="8"/>
  <c r="AD135" i="8"/>
  <c r="AG134" i="8"/>
  <c r="AC134" i="8"/>
  <c r="AF133" i="8"/>
  <c r="AI132" i="8"/>
  <c r="AE132" i="8"/>
  <c r="AH131" i="8"/>
  <c r="AM171" i="8"/>
  <c r="AN170" i="8"/>
  <c r="AJ170" i="8"/>
  <c r="AK169" i="8"/>
  <c r="AL168" i="8"/>
  <c r="AM167" i="8"/>
  <c r="AN166" i="8"/>
  <c r="AJ166" i="8"/>
  <c r="AK165" i="8"/>
  <c r="AL164" i="8"/>
  <c r="AM163" i="8"/>
  <c r="AN162" i="8"/>
  <c r="AJ162" i="8"/>
  <c r="AK161" i="8"/>
  <c r="AL160" i="8"/>
  <c r="AM159" i="8"/>
  <c r="AN158" i="8"/>
  <c r="AJ158" i="8"/>
  <c r="AK157" i="8"/>
  <c r="AL156" i="8"/>
  <c r="AM155" i="8"/>
  <c r="AN154" i="8"/>
  <c r="AJ154" i="8"/>
  <c r="AK153" i="8"/>
  <c r="AL152" i="8"/>
  <c r="AM151" i="8"/>
  <c r="AN150" i="8"/>
  <c r="AJ150" i="8"/>
  <c r="AK149" i="8"/>
  <c r="AL148" i="8"/>
  <c r="AM147" i="8"/>
  <c r="AN146" i="8"/>
  <c r="AJ146" i="8"/>
  <c r="AK145" i="8"/>
  <c r="AL144" i="8"/>
  <c r="AM143" i="8"/>
  <c r="AN142" i="8"/>
  <c r="AJ142" i="8"/>
  <c r="AK141" i="8"/>
  <c r="AG171" i="8"/>
  <c r="AC171" i="8"/>
  <c r="AF170" i="8"/>
  <c r="AI169" i="8"/>
  <c r="AE169" i="8"/>
  <c r="AH168" i="8"/>
  <c r="AD168" i="8"/>
  <c r="AG167" i="8"/>
  <c r="AC167" i="8"/>
  <c r="AF166" i="8"/>
  <c r="AI165" i="8"/>
  <c r="AE165" i="8"/>
  <c r="AH164" i="8"/>
  <c r="AD164" i="8"/>
  <c r="AG163" i="8"/>
  <c r="AC163" i="8"/>
  <c r="AF162" i="8"/>
  <c r="AI161" i="8"/>
  <c r="AE161" i="8"/>
  <c r="AH160" i="8"/>
  <c r="AD160" i="8"/>
  <c r="AG159" i="8"/>
  <c r="AC159" i="8"/>
  <c r="AF158" i="8"/>
  <c r="AI157" i="8"/>
  <c r="AE157" i="8"/>
  <c r="AH156" i="8"/>
  <c r="AD156" i="8"/>
  <c r="AG155" i="8"/>
  <c r="AC155" i="8"/>
  <c r="AF154" i="8"/>
  <c r="AI153" i="8"/>
  <c r="AE153" i="8"/>
  <c r="AH152" i="8"/>
  <c r="AD152" i="8"/>
  <c r="AG151" i="8"/>
  <c r="AC151" i="8"/>
  <c r="AF150" i="8"/>
  <c r="AI149" i="8"/>
  <c r="AE149" i="8"/>
  <c r="AH148" i="8"/>
  <c r="AD148" i="8"/>
  <c r="AG147" i="8"/>
  <c r="AC147" i="8"/>
  <c r="AF146" i="8"/>
  <c r="AI145" i="8"/>
  <c r="AE145" i="8"/>
  <c r="AH144" i="8"/>
  <c r="AD144" i="8"/>
  <c r="AG143" i="8"/>
  <c r="AC143" i="8"/>
  <c r="AF142" i="8"/>
  <c r="AI141" i="8"/>
  <c r="AE141" i="8"/>
  <c r="AH140" i="8"/>
  <c r="AD140" i="8"/>
  <c r="AG139" i="8"/>
  <c r="AC139" i="8"/>
  <c r="AF138" i="8"/>
  <c r="AI137" i="8"/>
  <c r="AE137" i="8"/>
  <c r="AH136" i="8"/>
  <c r="AD136" i="8"/>
  <c r="AG135" i="8"/>
  <c r="AC135" i="8"/>
  <c r="AF134" i="8"/>
  <c r="AI133" i="8"/>
  <c r="AE133" i="8"/>
  <c r="AH132" i="8"/>
  <c r="AD132" i="8"/>
  <c r="AG131" i="8"/>
  <c r="AL171" i="8"/>
  <c r="AM170" i="8"/>
  <c r="AN169" i="8"/>
  <c r="AJ169" i="8"/>
  <c r="AK168" i="8"/>
  <c r="AL167" i="8"/>
  <c r="AM166" i="8"/>
  <c r="AN165" i="8"/>
  <c r="AJ165" i="8"/>
  <c r="AK164" i="8"/>
  <c r="AL163" i="8"/>
  <c r="AM162" i="8"/>
  <c r="AN161" i="8"/>
  <c r="AJ161" i="8"/>
  <c r="AK160" i="8"/>
  <c r="AL159" i="8"/>
  <c r="AM158" i="8"/>
  <c r="AK171" i="8"/>
  <c r="AJ168" i="8"/>
  <c r="AN164" i="8"/>
  <c r="AM161" i="8"/>
  <c r="AL158" i="8"/>
  <c r="AN156" i="8"/>
  <c r="AK155" i="8"/>
  <c r="AM153" i="8"/>
  <c r="AJ152" i="8"/>
  <c r="AL150" i="8"/>
  <c r="AN148" i="8"/>
  <c r="AK147" i="8"/>
  <c r="AM145" i="8"/>
  <c r="AJ144" i="8"/>
  <c r="AL142" i="8"/>
  <c r="AI171" i="8"/>
  <c r="AH170" i="8"/>
  <c r="AG169" i="8"/>
  <c r="AF168" i="8"/>
  <c r="AE167" i="8"/>
  <c r="AD166" i="8"/>
  <c r="AC165" i="8"/>
  <c r="AI163" i="8"/>
  <c r="AH162" i="8"/>
  <c r="AG161" i="8"/>
  <c r="AF160" i="8"/>
  <c r="AE159" i="8"/>
  <c r="AD158" i="8"/>
  <c r="AC157" i="8"/>
  <c r="AI155" i="8"/>
  <c r="AH154" i="8"/>
  <c r="AG153" i="8"/>
  <c r="AF152" i="8"/>
  <c r="AE151" i="8"/>
  <c r="AD150" i="8"/>
  <c r="AC149" i="8"/>
  <c r="AI147" i="8"/>
  <c r="AH146" i="8"/>
  <c r="AG145" i="8"/>
  <c r="AF144" i="8"/>
  <c r="AE143" i="8"/>
  <c r="AD142" i="8"/>
  <c r="AC141" i="8"/>
  <c r="AI139" i="8"/>
  <c r="AH138" i="8"/>
  <c r="AG137" i="8"/>
  <c r="AF136" i="8"/>
  <c r="AE135" i="8"/>
  <c r="AD134" i="8"/>
  <c r="AC133" i="8"/>
  <c r="AI131" i="8"/>
  <c r="AM169" i="8"/>
  <c r="AM149" i="8"/>
  <c r="AN144" i="8"/>
  <c r="AE171" i="8"/>
  <c r="AD170" i="8"/>
  <c r="AI167" i="8"/>
  <c r="AG165" i="8"/>
  <c r="AE163" i="8"/>
  <c r="AC161" i="8"/>
  <c r="AH158" i="8"/>
  <c r="AF156" i="8"/>
  <c r="AD154" i="8"/>
  <c r="AI151" i="8"/>
  <c r="AG149" i="8"/>
  <c r="AE147" i="8"/>
  <c r="AC145" i="8"/>
  <c r="AG141" i="8"/>
  <c r="AE139" i="8"/>
  <c r="AC137" i="8"/>
  <c r="AH134" i="8"/>
  <c r="AF132" i="8"/>
  <c r="AE131" i="8"/>
  <c r="AN168" i="8"/>
  <c r="AL162" i="8"/>
  <c r="AK159" i="8"/>
  <c r="AJ157" i="8"/>
  <c r="AL155" i="8"/>
  <c r="AK152" i="8"/>
  <c r="AJ149" i="8"/>
  <c r="AN145" i="8"/>
  <c r="AM142" i="8"/>
  <c r="AI170" i="8"/>
  <c r="AG168" i="8"/>
  <c r="AE166" i="8"/>
  <c r="AC164" i="8"/>
  <c r="AH161" i="8"/>
  <c r="AF159" i="8"/>
  <c r="AD157" i="8"/>
  <c r="AI154" i="8"/>
  <c r="AG152" i="8"/>
  <c r="AE150" i="8"/>
  <c r="AD149" i="8"/>
  <c r="AI146" i="8"/>
  <c r="AG144" i="8"/>
  <c r="AE142" i="8"/>
  <c r="AC140" i="8"/>
  <c r="AH137" i="8"/>
  <c r="AF135" i="8"/>
  <c r="AD133" i="8"/>
  <c r="AD131" i="8"/>
  <c r="AL170" i="8"/>
  <c r="AK167" i="8"/>
  <c r="AJ164" i="8"/>
  <c r="AN160" i="8"/>
  <c r="AN157" i="8"/>
  <c r="AK156" i="8"/>
  <c r="AM154" i="8"/>
  <c r="AJ153" i="8"/>
  <c r="AL151" i="8"/>
  <c r="AN149" i="8"/>
  <c r="AK148" i="8"/>
  <c r="AM146" i="8"/>
  <c r="AJ145" i="8"/>
  <c r="AL143" i="8"/>
  <c r="AN141" i="8"/>
  <c r="AF171" i="8"/>
  <c r="AE170" i="8"/>
  <c r="AD169" i="8"/>
  <c r="AC168" i="8"/>
  <c r="AI166" i="8"/>
  <c r="AH165" i="8"/>
  <c r="AG164" i="8"/>
  <c r="AF163" i="8"/>
  <c r="AE162" i="8"/>
  <c r="AD161" i="8"/>
  <c r="AC160" i="8"/>
  <c r="AI158" i="8"/>
  <c r="AH157" i="8"/>
  <c r="AG156" i="8"/>
  <c r="AF155" i="8"/>
  <c r="AE154" i="8"/>
  <c r="AD153" i="8"/>
  <c r="AC152" i="8"/>
  <c r="AI150" i="8"/>
  <c r="AH149" i="8"/>
  <c r="AG148" i="8"/>
  <c r="AF147" i="8"/>
  <c r="AE146" i="8"/>
  <c r="AD145" i="8"/>
  <c r="AC144" i="8"/>
  <c r="AI142" i="8"/>
  <c r="AH141" i="8"/>
  <c r="AG140" i="8"/>
  <c r="AF139" i="8"/>
  <c r="AE138" i="8"/>
  <c r="AD137" i="8"/>
  <c r="AC136" i="8"/>
  <c r="AI134" i="8"/>
  <c r="AH133" i="8"/>
  <c r="AG132" i="8"/>
  <c r="AF131" i="8"/>
  <c r="AL166" i="8"/>
  <c r="AK163" i="8"/>
  <c r="AJ160" i="8"/>
  <c r="AM157" i="8"/>
  <c r="AJ156" i="8"/>
  <c r="AL154" i="8"/>
  <c r="AN152" i="8"/>
  <c r="AK151" i="8"/>
  <c r="AJ148" i="8"/>
  <c r="AL146" i="8"/>
  <c r="AK143" i="8"/>
  <c r="AM141" i="8"/>
  <c r="AC169" i="8"/>
  <c r="AH166" i="8"/>
  <c r="AF164" i="8"/>
  <c r="AD162" i="8"/>
  <c r="AI159" i="8"/>
  <c r="AG157" i="8"/>
  <c r="AE155" i="8"/>
  <c r="AC153" i="8"/>
  <c r="AH150" i="8"/>
  <c r="AF148" i="8"/>
  <c r="AD146" i="8"/>
  <c r="AI143" i="8"/>
  <c r="AH142" i="8"/>
  <c r="AF140" i="8"/>
  <c r="AD138" i="8"/>
  <c r="AI135" i="8"/>
  <c r="AG133" i="8"/>
  <c r="AM165" i="8"/>
  <c r="AN153" i="8"/>
  <c r="AM150" i="8"/>
  <c r="AL147" i="8"/>
  <c r="AK144" i="8"/>
  <c r="AJ141" i="8"/>
  <c r="AH169" i="8"/>
  <c r="AF167" i="8"/>
  <c r="AD165" i="8"/>
  <c r="AI162" i="8"/>
  <c r="AG160" i="8"/>
  <c r="AE158" i="8"/>
  <c r="AC156" i="8"/>
  <c r="AH153" i="8"/>
  <c r="AF151" i="8"/>
  <c r="AC148" i="8"/>
  <c r="AH145" i="8"/>
  <c r="AF143" i="8"/>
  <c r="AD141" i="8"/>
  <c r="AI138" i="8"/>
  <c r="AG136" i="8"/>
  <c r="AE134" i="8"/>
  <c r="AC132" i="8"/>
  <c r="AC131" i="8"/>
  <c r="AB183" i="8"/>
  <c r="AB179" i="8"/>
  <c r="AB202" i="8"/>
  <c r="AA200" i="8"/>
  <c r="AA198" i="8"/>
  <c r="AA196" i="8"/>
  <c r="AA194" i="8"/>
  <c r="AA192" i="8"/>
  <c r="AA190" i="8"/>
  <c r="AA188" i="8"/>
  <c r="AA186" i="8"/>
  <c r="AH206" i="8"/>
  <c r="AI207" i="8"/>
  <c r="AL210" i="8"/>
  <c r="AM209" i="8"/>
  <c r="AN208" i="8"/>
  <c r="AJ208" i="8"/>
  <c r="AK207" i="8"/>
  <c r="AL206" i="8"/>
  <c r="AM205" i="8"/>
  <c r="AI205" i="8"/>
  <c r="AE205" i="8"/>
  <c r="AK204" i="8"/>
  <c r="AG204" i="8"/>
  <c r="AD204" i="8"/>
  <c r="AK203" i="8"/>
  <c r="AG203" i="8"/>
  <c r="AC203" i="8"/>
  <c r="AK202" i="8"/>
  <c r="AG202" i="8"/>
  <c r="AC202" i="8"/>
  <c r="AK201" i="8"/>
  <c r="AG201" i="8"/>
  <c r="AC201" i="8"/>
  <c r="AK200" i="8"/>
  <c r="AG200" i="8"/>
  <c r="AC200" i="8"/>
  <c r="AK199" i="8"/>
  <c r="AG199" i="8"/>
  <c r="AC199" i="8"/>
  <c r="AK198" i="8"/>
  <c r="AG198" i="8"/>
  <c r="AC198" i="8"/>
  <c r="AK197" i="8"/>
  <c r="AG197" i="8"/>
  <c r="AC197" i="8"/>
  <c r="AK196" i="8"/>
  <c r="AG196" i="8"/>
  <c r="AC196" i="8"/>
  <c r="AK195" i="8"/>
  <c r="AG195" i="8"/>
  <c r="AC195" i="8"/>
  <c r="AK194" i="8"/>
  <c r="AG194" i="8"/>
  <c r="AC194" i="8"/>
  <c r="AK193" i="8"/>
  <c r="AG193" i="8"/>
  <c r="AC193" i="8"/>
  <c r="AK192" i="8"/>
  <c r="AG192" i="8"/>
  <c r="AC192" i="8"/>
  <c r="AK191" i="8"/>
  <c r="AG191" i="8"/>
  <c r="AC191" i="8"/>
  <c r="AK190" i="8"/>
  <c r="AG190" i="8"/>
  <c r="AC190" i="8"/>
  <c r="AK189" i="8"/>
  <c r="AG189" i="8"/>
  <c r="AC189" i="8"/>
  <c r="AK188" i="8"/>
  <c r="AG188" i="8"/>
  <c r="AC188" i="8"/>
  <c r="AK187" i="8"/>
  <c r="AG187" i="8"/>
  <c r="AC187" i="8"/>
  <c r="AK186" i="8"/>
  <c r="AG186" i="8"/>
  <c r="AC186" i="8"/>
  <c r="AK185" i="8"/>
  <c r="AG185" i="8"/>
  <c r="AC185" i="8"/>
  <c r="AK184" i="8"/>
  <c r="AG184" i="8"/>
  <c r="AC184" i="8"/>
  <c r="AK183" i="8"/>
  <c r="AG183" i="8"/>
  <c r="AC183" i="8"/>
  <c r="AK182" i="8"/>
  <c r="AG182" i="8"/>
  <c r="AC182" i="8"/>
  <c r="AK181" i="8"/>
  <c r="AG181" i="8"/>
  <c r="AC181" i="8"/>
  <c r="AK180" i="8"/>
  <c r="AG180" i="8"/>
  <c r="AC180" i="8"/>
  <c r="AK179" i="8"/>
  <c r="AG179" i="8"/>
  <c r="AC179" i="8"/>
  <c r="AK178" i="8"/>
  <c r="AG178" i="8"/>
  <c r="AC178" i="8"/>
  <c r="AK177" i="8"/>
  <c r="AG177" i="8"/>
  <c r="AC177" i="8"/>
  <c r="AB182" i="8"/>
  <c r="AB178" i="8"/>
  <c r="AB201" i="8"/>
  <c r="AB199" i="8"/>
  <c r="AB197" i="8"/>
  <c r="AB195" i="8"/>
  <c r="AB193" i="8"/>
  <c r="AB191" i="8"/>
  <c r="AB189" i="8"/>
  <c r="AB187" i="8"/>
  <c r="AH208" i="8"/>
  <c r="AG206" i="8"/>
  <c r="AI206" i="8"/>
  <c r="AK210" i="8"/>
  <c r="AL209" i="8"/>
  <c r="AM208" i="8"/>
  <c r="AN207" i="8"/>
  <c r="AJ207" i="8"/>
  <c r="AK206" i="8"/>
  <c r="AL205" i="8"/>
  <c r="AH205" i="8"/>
  <c r="AN204" i="8"/>
  <c r="AJ204" i="8"/>
  <c r="AF204" i="8"/>
  <c r="AN203" i="8"/>
  <c r="AJ203" i="8"/>
  <c r="AF203" i="8"/>
  <c r="AN202" i="8"/>
  <c r="AJ202" i="8"/>
  <c r="AF202" i="8"/>
  <c r="AN201" i="8"/>
  <c r="AJ201" i="8"/>
  <c r="AF201" i="8"/>
  <c r="AN200" i="8"/>
  <c r="AJ200" i="8"/>
  <c r="AF200" i="8"/>
  <c r="AN199" i="8"/>
  <c r="AJ199" i="8"/>
  <c r="AF199" i="8"/>
  <c r="AN198" i="8"/>
  <c r="AJ198" i="8"/>
  <c r="AF198" i="8"/>
  <c r="AN197" i="8"/>
  <c r="AJ197" i="8"/>
  <c r="AF197" i="8"/>
  <c r="AN196" i="8"/>
  <c r="AJ196" i="8"/>
  <c r="AF196" i="8"/>
  <c r="AN195" i="8"/>
  <c r="AJ195" i="8"/>
  <c r="AF195" i="8"/>
  <c r="AN194" i="8"/>
  <c r="AJ194" i="8"/>
  <c r="AF194" i="8"/>
  <c r="AN193" i="8"/>
  <c r="AJ193" i="8"/>
  <c r="AF193" i="8"/>
  <c r="AN192" i="8"/>
  <c r="AJ192" i="8"/>
  <c r="AF192" i="8"/>
  <c r="AN191" i="8"/>
  <c r="AJ191" i="8"/>
  <c r="AF191" i="8"/>
  <c r="AN190" i="8"/>
  <c r="AJ190" i="8"/>
  <c r="AF190" i="8"/>
  <c r="AN189" i="8"/>
  <c r="AJ189" i="8"/>
  <c r="AF189" i="8"/>
  <c r="AN188" i="8"/>
  <c r="AJ188" i="8"/>
  <c r="AF188" i="8"/>
  <c r="AN187" i="8"/>
  <c r="AJ187" i="8"/>
  <c r="AF187" i="8"/>
  <c r="AN186" i="8"/>
  <c r="AJ186" i="8"/>
  <c r="AF186" i="8"/>
  <c r="AN185" i="8"/>
  <c r="AJ185" i="8"/>
  <c r="AF185" i="8"/>
  <c r="AN184" i="8"/>
  <c r="AJ184" i="8"/>
  <c r="AF184" i="8"/>
  <c r="AN183" i="8"/>
  <c r="AJ183" i="8"/>
  <c r="AF183" i="8"/>
  <c r="AN182" i="8"/>
  <c r="AJ182" i="8"/>
  <c r="AF182" i="8"/>
  <c r="AN181" i="8"/>
  <c r="AJ181" i="8"/>
  <c r="AF181" i="8"/>
  <c r="AN180" i="8"/>
  <c r="AJ180" i="8"/>
  <c r="AF180" i="8"/>
  <c r="AN179" i="8"/>
  <c r="AJ179" i="8"/>
  <c r="AF179" i="8"/>
  <c r="AN178" i="8"/>
  <c r="AJ178" i="8"/>
  <c r="AF178" i="8"/>
  <c r="AN177" i="8"/>
  <c r="AJ177" i="8"/>
  <c r="AF177" i="8"/>
  <c r="AN176" i="8"/>
  <c r="AJ176" i="8"/>
  <c r="AF176" i="8"/>
  <c r="AN175" i="8"/>
  <c r="AJ175" i="8"/>
  <c r="AF175" i="8"/>
  <c r="AN174" i="8"/>
  <c r="AJ174" i="8"/>
  <c r="AF174" i="8"/>
  <c r="AN173" i="8"/>
  <c r="AJ173" i="8"/>
  <c r="AF173" i="8"/>
  <c r="AN172" i="8"/>
  <c r="AJ172" i="8"/>
  <c r="AF172" i="8"/>
  <c r="AB181" i="8"/>
  <c r="AB177" i="8"/>
  <c r="AA201" i="8"/>
  <c r="AA199" i="8"/>
  <c r="AA197" i="8"/>
  <c r="AA195" i="8"/>
  <c r="AA193" i="8"/>
  <c r="AB180" i="8"/>
  <c r="AB196" i="8"/>
  <c r="AB190" i="8"/>
  <c r="AB186" i="8"/>
  <c r="AI208" i="8"/>
  <c r="AN209" i="8"/>
  <c r="AK208" i="8"/>
  <c r="AM206" i="8"/>
  <c r="AJ205" i="8"/>
  <c r="AL204" i="8"/>
  <c r="AF206" i="8"/>
  <c r="AH203" i="8"/>
  <c r="AL202" i="8"/>
  <c r="AD202" i="8"/>
  <c r="AH201" i="8"/>
  <c r="AL200" i="8"/>
  <c r="AD200" i="8"/>
  <c r="AH199" i="8"/>
  <c r="AL198" i="8"/>
  <c r="AD198" i="8"/>
  <c r="AH197" i="8"/>
  <c r="AL196" i="8"/>
  <c r="AD196" i="8"/>
  <c r="AH195" i="8"/>
  <c r="AL194" i="8"/>
  <c r="AD194" i="8"/>
  <c r="AH193" i="8"/>
  <c r="AL192" i="8"/>
  <c r="AD192" i="8"/>
  <c r="AH191" i="8"/>
  <c r="AL190" i="8"/>
  <c r="AD190" i="8"/>
  <c r="AH189" i="8"/>
  <c r="AL188" i="8"/>
  <c r="AD188" i="8"/>
  <c r="AH187" i="8"/>
  <c r="AL186" i="8"/>
  <c r="AD186" i="8"/>
  <c r="AH185" i="8"/>
  <c r="AL184" i="8"/>
  <c r="AD184" i="8"/>
  <c r="AH183" i="8"/>
  <c r="AL182" i="8"/>
  <c r="AD182" i="8"/>
  <c r="AH181" i="8"/>
  <c r="AL180" i="8"/>
  <c r="AD180" i="8"/>
  <c r="AH179" i="8"/>
  <c r="AL178" i="8"/>
  <c r="AD178" i="8"/>
  <c r="AH177" i="8"/>
  <c r="AL176" i="8"/>
  <c r="AG176" i="8"/>
  <c r="AM175" i="8"/>
  <c r="AH175" i="8"/>
  <c r="AC175" i="8"/>
  <c r="AI174" i="8"/>
  <c r="AD174" i="8"/>
  <c r="AK173" i="8"/>
  <c r="AE173" i="8"/>
  <c r="AL172" i="8"/>
  <c r="AG172" i="8"/>
  <c r="AB192" i="8"/>
  <c r="AH204" i="8"/>
  <c r="AH202" i="8"/>
  <c r="AD201" i="8"/>
  <c r="AL199" i="8"/>
  <c r="AH198" i="8"/>
  <c r="AD197" i="8"/>
  <c r="AD195" i="8"/>
  <c r="AL193" i="8"/>
  <c r="AH192" i="8"/>
  <c r="AD191" i="8"/>
  <c r="AL189" i="8"/>
  <c r="AH188" i="8"/>
  <c r="AD187" i="8"/>
  <c r="AL185" i="8"/>
  <c r="AH184" i="8"/>
  <c r="AD183" i="8"/>
  <c r="AL181" i="8"/>
  <c r="AD181" i="8"/>
  <c r="AD179" i="8"/>
  <c r="AL177" i="8"/>
  <c r="AD177" i="8"/>
  <c r="AD176" i="8"/>
  <c r="AE175" i="8"/>
  <c r="AG174" i="8"/>
  <c r="AH173" i="8"/>
  <c r="AI172" i="8"/>
  <c r="AB198" i="8"/>
  <c r="AI209" i="8"/>
  <c r="AL208" i="8"/>
  <c r="AK205" i="8"/>
  <c r="AI203" i="8"/>
  <c r="AE202" i="8"/>
  <c r="AM200" i="8"/>
  <c r="AI199" i="8"/>
  <c r="AE198" i="8"/>
  <c r="AM196" i="8"/>
  <c r="AI195" i="8"/>
  <c r="AE194" i="8"/>
  <c r="AM192" i="8"/>
  <c r="AI191" i="8"/>
  <c r="AE190" i="8"/>
  <c r="AM188" i="8"/>
  <c r="AI187" i="8"/>
  <c r="AE186" i="8"/>
  <c r="AI185" i="8"/>
  <c r="AI183" i="8"/>
  <c r="AE182" i="8"/>
  <c r="AM180" i="8"/>
  <c r="AI179" i="8"/>
  <c r="AE178" i="8"/>
  <c r="AM176" i="8"/>
  <c r="AC176" i="8"/>
  <c r="AD175" i="8"/>
  <c r="AE174" i="8"/>
  <c r="AG173" i="8"/>
  <c r="AH172" i="8"/>
  <c r="AB176" i="8"/>
  <c r="AB194" i="8"/>
  <c r="AA189" i="8"/>
  <c r="AH207" i="8"/>
  <c r="AN210" i="8"/>
  <c r="AK209" i="8"/>
  <c r="AM207" i="8"/>
  <c r="AJ206" i="8"/>
  <c r="AG205" i="8"/>
  <c r="AI204" i="8"/>
  <c r="AM203" i="8"/>
  <c r="AE203" i="8"/>
  <c r="AI202" i="8"/>
  <c r="AM201" i="8"/>
  <c r="AE201" i="8"/>
  <c r="AI200" i="8"/>
  <c r="AM199" i="8"/>
  <c r="AE199" i="8"/>
  <c r="AI198" i="8"/>
  <c r="AM197" i="8"/>
  <c r="AE197" i="8"/>
  <c r="AI196" i="8"/>
  <c r="AM195" i="8"/>
  <c r="AE195" i="8"/>
  <c r="AI194" i="8"/>
  <c r="AM193" i="8"/>
  <c r="AE193" i="8"/>
  <c r="AI192" i="8"/>
  <c r="AM191" i="8"/>
  <c r="AE191" i="8"/>
  <c r="AI190" i="8"/>
  <c r="AM189" i="8"/>
  <c r="AE189" i="8"/>
  <c r="AI188" i="8"/>
  <c r="AM187" i="8"/>
  <c r="AE187" i="8"/>
  <c r="AI186" i="8"/>
  <c r="AM185" i="8"/>
  <c r="AE185" i="8"/>
  <c r="AI184" i="8"/>
  <c r="AM183" i="8"/>
  <c r="AE183" i="8"/>
  <c r="AI182" i="8"/>
  <c r="AM181" i="8"/>
  <c r="AE181" i="8"/>
  <c r="AI180" i="8"/>
  <c r="AM179" i="8"/>
  <c r="AE179" i="8"/>
  <c r="AI178" i="8"/>
  <c r="AM177" i="8"/>
  <c r="AE177" i="8"/>
  <c r="AK176" i="8"/>
  <c r="AE176" i="8"/>
  <c r="AL175" i="8"/>
  <c r="AG175" i="8"/>
  <c r="AM174" i="8"/>
  <c r="AH174" i="8"/>
  <c r="AC174" i="8"/>
  <c r="AI173" i="8"/>
  <c r="AD173" i="8"/>
  <c r="AK172" i="8"/>
  <c r="AE172" i="8"/>
  <c r="AB200" i="8"/>
  <c r="AB188" i="8"/>
  <c r="AG207" i="8"/>
  <c r="AM210" i="8"/>
  <c r="AJ209" i="8"/>
  <c r="AL207" i="8"/>
  <c r="AN205" i="8"/>
  <c r="AF205" i="8"/>
  <c r="AL203" i="8"/>
  <c r="AD203" i="8"/>
  <c r="AL201" i="8"/>
  <c r="AH200" i="8"/>
  <c r="AD199" i="8"/>
  <c r="AL197" i="8"/>
  <c r="AH196" i="8"/>
  <c r="AL195" i="8"/>
  <c r="AH194" i="8"/>
  <c r="AD193" i="8"/>
  <c r="AL191" i="8"/>
  <c r="AH190" i="8"/>
  <c r="AD189" i="8"/>
  <c r="AL187" i="8"/>
  <c r="AH186" i="8"/>
  <c r="AD185" i="8"/>
  <c r="AL183" i="8"/>
  <c r="AH182" i="8"/>
  <c r="AH180" i="8"/>
  <c r="AL179" i="8"/>
  <c r="AH178" i="8"/>
  <c r="AI176" i="8"/>
  <c r="AK175" i="8"/>
  <c r="AL174" i="8"/>
  <c r="AM173" i="8"/>
  <c r="AC173" i="8"/>
  <c r="AD172" i="8"/>
  <c r="AA191" i="8"/>
  <c r="AA187" i="8"/>
  <c r="AJ210" i="8"/>
  <c r="AN206" i="8"/>
  <c r="AM204" i="8"/>
  <c r="AE204" i="8"/>
  <c r="AM202" i="8"/>
  <c r="AI201" i="8"/>
  <c r="AE200" i="8"/>
  <c r="AM198" i="8"/>
  <c r="AI197" i="8"/>
  <c r="AE196" i="8"/>
  <c r="AM194" i="8"/>
  <c r="AI193" i="8"/>
  <c r="AE192" i="8"/>
  <c r="AM190" i="8"/>
  <c r="AI189" i="8"/>
  <c r="AE188" i="8"/>
  <c r="AM186" i="8"/>
  <c r="AM184" i="8"/>
  <c r="AE184" i="8"/>
  <c r="AM182" i="8"/>
  <c r="AI181" i="8"/>
  <c r="AE180" i="8"/>
  <c r="AM178" i="8"/>
  <c r="AI177" i="8"/>
  <c r="AH176" i="8"/>
  <c r="AI175" i="8"/>
  <c r="AK174" i="8"/>
  <c r="AL173" i="8"/>
  <c r="AM172" i="8"/>
  <c r="AC172" i="8"/>
  <c r="AL235" i="8"/>
  <c r="AO233" i="8"/>
  <c r="AM233" i="8"/>
  <c r="AL232" i="8"/>
  <c r="AI228" i="8"/>
  <c r="AG226" i="8"/>
  <c r="AD223" i="8"/>
  <c r="AM234" i="8"/>
  <c r="AO232" i="8"/>
  <c r="AL233" i="8"/>
  <c r="AN231" i="8"/>
  <c r="AI227" i="8"/>
  <c r="AE224" i="8"/>
  <c r="AL234" i="8"/>
  <c r="AN234" i="8"/>
  <c r="AN232" i="8"/>
  <c r="AM231" i="8"/>
  <c r="AH227" i="8"/>
  <c r="AD224" i="8"/>
  <c r="AM235" i="8"/>
  <c r="AM230" i="8"/>
  <c r="AN233" i="8"/>
  <c r="AM232" i="8"/>
  <c r="AL231" i="8"/>
  <c r="AH226" i="8"/>
  <c r="AE223" i="8"/>
  <c r="AB221" i="8"/>
  <c r="J231" i="8"/>
  <c r="J225" i="8"/>
  <c r="K229" i="8"/>
  <c r="G252" i="8"/>
  <c r="G248" i="8"/>
  <c r="G240" i="8"/>
  <c r="G236" i="8"/>
  <c r="H250" i="8"/>
  <c r="H246" i="8"/>
  <c r="H242" i="8"/>
  <c r="H238" i="8"/>
  <c r="J254" i="8"/>
  <c r="J252" i="8"/>
  <c r="J250" i="8"/>
  <c r="J248" i="8"/>
  <c r="J246" i="8"/>
  <c r="J244" i="8"/>
  <c r="J242" i="8"/>
  <c r="J240" i="8"/>
  <c r="J238" i="8"/>
  <c r="J236" i="8"/>
  <c r="J234" i="8"/>
  <c r="K253" i="8"/>
  <c r="K249" i="8"/>
  <c r="K245" i="8"/>
  <c r="K241" i="8"/>
  <c r="K237" i="8"/>
  <c r="F269" i="8"/>
  <c r="H266" i="8"/>
  <c r="I264" i="8"/>
  <c r="J263" i="8"/>
  <c r="K264" i="8"/>
  <c r="K260" i="8"/>
  <c r="L263" i="8"/>
  <c r="O260" i="8"/>
  <c r="N260" i="8"/>
  <c r="L262" i="8"/>
  <c r="L260" i="8"/>
  <c r="L258" i="8"/>
  <c r="N268" i="8"/>
  <c r="O267" i="8"/>
  <c r="T263" i="8"/>
  <c r="T261" i="8"/>
  <c r="U263" i="8"/>
  <c r="U261" i="8"/>
  <c r="U259" i="8"/>
  <c r="X264" i="8"/>
  <c r="X262" i="8"/>
  <c r="X260" i="8"/>
  <c r="X258" i="8"/>
  <c r="X256" i="8"/>
  <c r="X254" i="8"/>
  <c r="X252" i="8"/>
  <c r="X250" i="8"/>
  <c r="X248" i="8"/>
  <c r="X246" i="8"/>
  <c r="X244" i="8"/>
  <c r="X242" i="8"/>
  <c r="X240" i="8"/>
  <c r="X238" i="8"/>
  <c r="X236" i="8"/>
  <c r="X234" i="8"/>
  <c r="X232" i="8"/>
  <c r="X230" i="8"/>
  <c r="X228" i="8"/>
  <c r="X226" i="8"/>
  <c r="X224" i="8"/>
  <c r="X222" i="8"/>
  <c r="X220" i="8"/>
  <c r="X218" i="8"/>
  <c r="X216" i="8"/>
  <c r="W214" i="8"/>
  <c r="T257" i="8"/>
  <c r="P257" i="8"/>
  <c r="L257" i="8"/>
  <c r="S256" i="8"/>
  <c r="O256" i="8"/>
  <c r="V255" i="8"/>
  <c r="R255" i="8"/>
  <c r="N255" i="8"/>
  <c r="U254" i="8"/>
  <c r="Q254" i="8"/>
  <c r="M254" i="8"/>
  <c r="T253" i="8"/>
  <c r="P253" i="8"/>
  <c r="J230" i="8"/>
  <c r="J226" i="8"/>
  <c r="K228" i="8"/>
  <c r="G251" i="8"/>
  <c r="G243" i="8"/>
  <c r="G239" i="8"/>
  <c r="H253" i="8"/>
  <c r="H249" i="8"/>
  <c r="H245" i="8"/>
  <c r="H241" i="8"/>
  <c r="H237" i="8"/>
  <c r="I254" i="8"/>
  <c r="I252" i="8"/>
  <c r="I250" i="8"/>
  <c r="I248" i="8"/>
  <c r="I246" i="8"/>
  <c r="I244" i="8"/>
  <c r="I242" i="8"/>
  <c r="I240" i="8"/>
  <c r="I238" i="8"/>
  <c r="I236" i="8"/>
  <c r="I234" i="8"/>
  <c r="K252" i="8"/>
  <c r="K248" i="8"/>
  <c r="K244" i="8"/>
  <c r="K240" i="8"/>
  <c r="K236" i="8"/>
  <c r="G268" i="8"/>
  <c r="H265" i="8"/>
  <c r="I263" i="8"/>
  <c r="J262" i="8"/>
  <c r="K263" i="8"/>
  <c r="K259" i="8"/>
  <c r="P259" i="8"/>
  <c r="O259" i="8"/>
  <c r="N259" i="8"/>
  <c r="M261" i="8"/>
  <c r="M259" i="8"/>
  <c r="M269" i="8"/>
  <c r="N265" i="8"/>
  <c r="R265" i="8"/>
  <c r="S263" i="8"/>
  <c r="S261" i="8"/>
  <c r="V262" i="8"/>
  <c r="V260" i="8"/>
  <c r="V258" i="8"/>
  <c r="W264" i="8"/>
  <c r="W262" i="8"/>
  <c r="W260" i="8"/>
  <c r="W258" i="8"/>
  <c r="W256" i="8"/>
  <c r="W254" i="8"/>
  <c r="W252" i="8"/>
  <c r="W250" i="8"/>
  <c r="W248" i="8"/>
  <c r="W246" i="8"/>
  <c r="W244" i="8"/>
  <c r="W242" i="8"/>
  <c r="W240" i="8"/>
  <c r="W238" i="8"/>
  <c r="W236" i="8"/>
  <c r="W234" i="8"/>
  <c r="W232" i="8"/>
  <c r="W230" i="8"/>
  <c r="W228" i="8"/>
  <c r="W226" i="8"/>
  <c r="W224" i="8"/>
  <c r="W222" i="8"/>
  <c r="W220" i="8"/>
  <c r="W218" i="8"/>
  <c r="W216" i="8"/>
  <c r="W213" i="8"/>
  <c r="S257" i="8"/>
  <c r="O257" i="8"/>
  <c r="V256" i="8"/>
  <c r="R256" i="8"/>
  <c r="N256" i="8"/>
  <c r="U255" i="8"/>
  <c r="Q255" i="8"/>
  <c r="M255" i="8"/>
  <c r="T254" i="8"/>
  <c r="P254" i="8"/>
  <c r="L254" i="8"/>
  <c r="S253" i="8"/>
  <c r="O253" i="8"/>
  <c r="V252" i="8"/>
  <c r="R252" i="8"/>
  <c r="N252" i="8"/>
  <c r="U251" i="8"/>
  <c r="Q251" i="8"/>
  <c r="M251" i="8"/>
  <c r="T250" i="8"/>
  <c r="P250" i="8"/>
  <c r="L250" i="8"/>
  <c r="S249" i="8"/>
  <c r="O249" i="8"/>
  <c r="V248" i="8"/>
  <c r="R248" i="8"/>
  <c r="N248" i="8"/>
  <c r="U247" i="8"/>
  <c r="Q247" i="8"/>
  <c r="M247" i="8"/>
  <c r="T246" i="8"/>
  <c r="P246" i="8"/>
  <c r="L246" i="8"/>
  <c r="S245" i="8"/>
  <c r="O245" i="8"/>
  <c r="V244" i="8"/>
  <c r="R244" i="8"/>
  <c r="N244" i="8"/>
  <c r="U243" i="8"/>
  <c r="Q243" i="8"/>
  <c r="M243" i="8"/>
  <c r="T242" i="8"/>
  <c r="P242" i="8"/>
  <c r="L242" i="8"/>
  <c r="S241" i="8"/>
  <c r="O241" i="8"/>
  <c r="V240" i="8"/>
  <c r="R240" i="8"/>
  <c r="N240" i="8"/>
  <c r="U239" i="8"/>
  <c r="Q239" i="8"/>
  <c r="M239" i="8"/>
  <c r="T238" i="8"/>
  <c r="P238" i="8"/>
  <c r="L238" i="8"/>
  <c r="J229" i="8"/>
  <c r="K227" i="8"/>
  <c r="G242" i="8"/>
  <c r="H252" i="8"/>
  <c r="H244" i="8"/>
  <c r="H236" i="8"/>
  <c r="J251" i="8"/>
  <c r="J247" i="8"/>
  <c r="J243" i="8"/>
  <c r="J239" i="8"/>
  <c r="J235" i="8"/>
  <c r="K251" i="8"/>
  <c r="K243" i="8"/>
  <c r="K235" i="8"/>
  <c r="I266" i="8"/>
  <c r="J261" i="8"/>
  <c r="K258" i="8"/>
  <c r="O258" i="8"/>
  <c r="L261" i="8"/>
  <c r="R264" i="8"/>
  <c r="T260" i="8"/>
  <c r="U260" i="8"/>
  <c r="X263" i="8"/>
  <c r="X259" i="8"/>
  <c r="X255" i="8"/>
  <c r="X251" i="8"/>
  <c r="X247" i="8"/>
  <c r="X243" i="8"/>
  <c r="X239" i="8"/>
  <c r="X235" i="8"/>
  <c r="X231" i="8"/>
  <c r="X227" i="8"/>
  <c r="X223" i="8"/>
  <c r="X219" i="8"/>
  <c r="X215" i="8"/>
  <c r="R257" i="8"/>
  <c r="U256" i="8"/>
  <c r="M256" i="8"/>
  <c r="P255" i="8"/>
  <c r="S254" i="8"/>
  <c r="V253" i="8"/>
  <c r="N253" i="8"/>
  <c r="T252" i="8"/>
  <c r="O252" i="8"/>
  <c r="T251" i="8"/>
  <c r="O251" i="8"/>
  <c r="U250" i="8"/>
  <c r="O250" i="8"/>
  <c r="U249" i="8"/>
  <c r="P249" i="8"/>
  <c r="U248" i="8"/>
  <c r="P248" i="8"/>
  <c r="V247" i="8"/>
  <c r="P247" i="8"/>
  <c r="V246" i="8"/>
  <c r="Q246" i="8"/>
  <c r="V245" i="8"/>
  <c r="Q245" i="8"/>
  <c r="L245" i="8"/>
  <c r="Q244" i="8"/>
  <c r="L244" i="8"/>
  <c r="R243" i="8"/>
  <c r="L243" i="8"/>
  <c r="R242" i="8"/>
  <c r="M242" i="8"/>
  <c r="R241" i="8"/>
  <c r="M241" i="8"/>
  <c r="S240" i="8"/>
  <c r="M240" i="8"/>
  <c r="S239" i="8"/>
  <c r="N239" i="8"/>
  <c r="S238" i="8"/>
  <c r="N238" i="8"/>
  <c r="T237" i="8"/>
  <c r="P237" i="8"/>
  <c r="L237" i="8"/>
  <c r="S236" i="8"/>
  <c r="O236" i="8"/>
  <c r="V235" i="8"/>
  <c r="R235" i="8"/>
  <c r="N235" i="8"/>
  <c r="U234" i="8"/>
  <c r="Q234" i="8"/>
  <c r="M234" i="8"/>
  <c r="T233" i="8"/>
  <c r="P233" i="8"/>
  <c r="L233" i="8"/>
  <c r="S232" i="8"/>
  <c r="O232" i="8"/>
  <c r="V231" i="8"/>
  <c r="R231" i="8"/>
  <c r="N231" i="8"/>
  <c r="U230" i="8"/>
  <c r="Q230" i="8"/>
  <c r="M230" i="8"/>
  <c r="T229" i="8"/>
  <c r="P229" i="8"/>
  <c r="L229" i="8"/>
  <c r="S228" i="8"/>
  <c r="O228" i="8"/>
  <c r="V227" i="8"/>
  <c r="R227" i="8"/>
  <c r="N227" i="8"/>
  <c r="U226" i="8"/>
  <c r="Q226" i="8"/>
  <c r="M226" i="8"/>
  <c r="T225" i="8"/>
  <c r="P225" i="8"/>
  <c r="L225" i="8"/>
  <c r="S224" i="8"/>
  <c r="O224" i="8"/>
  <c r="V223" i="8"/>
  <c r="R223" i="8"/>
  <c r="N223" i="8"/>
  <c r="U222" i="8"/>
  <c r="Q222" i="8"/>
  <c r="M222" i="8"/>
  <c r="T221" i="8"/>
  <c r="P221" i="8"/>
  <c r="L221" i="8"/>
  <c r="S220" i="8"/>
  <c r="O220" i="8"/>
  <c r="V219" i="8"/>
  <c r="R219" i="8"/>
  <c r="N219" i="8"/>
  <c r="U218" i="8"/>
  <c r="J228" i="8"/>
  <c r="K226" i="8"/>
  <c r="G241" i="8"/>
  <c r="H251" i="8"/>
  <c r="H243" i="8"/>
  <c r="H235" i="8"/>
  <c r="I251" i="8"/>
  <c r="I247" i="8"/>
  <c r="I243" i="8"/>
  <c r="I239" i="8"/>
  <c r="I235" i="8"/>
  <c r="K250" i="8"/>
  <c r="K242" i="8"/>
  <c r="K234" i="8"/>
  <c r="I265" i="8"/>
  <c r="J260" i="8"/>
  <c r="K257" i="8"/>
  <c r="N261" i="8"/>
  <c r="M260" i="8"/>
  <c r="M268" i="8"/>
  <c r="S264" i="8"/>
  <c r="V263" i="8"/>
  <c r="V259" i="8"/>
  <c r="W263" i="8"/>
  <c r="W259" i="8"/>
  <c r="W255" i="8"/>
  <c r="W251" i="8"/>
  <c r="W247" i="8"/>
  <c r="W243" i="8"/>
  <c r="W239" i="8"/>
  <c r="W235" i="8"/>
  <c r="W231" i="8"/>
  <c r="W227" i="8"/>
  <c r="W223" i="8"/>
  <c r="W219" i="8"/>
  <c r="W215" i="8"/>
  <c r="Q257" i="8"/>
  <c r="T256" i="8"/>
  <c r="L256" i="8"/>
  <c r="O255" i="8"/>
  <c r="R254" i="8"/>
  <c r="U253" i="8"/>
  <c r="M253" i="8"/>
  <c r="S252" i="8"/>
  <c r="M252" i="8"/>
  <c r="S251" i="8"/>
  <c r="N251" i="8"/>
  <c r="S250" i="8"/>
  <c r="N250" i="8"/>
  <c r="T249" i="8"/>
  <c r="N249" i="8"/>
  <c r="T248" i="8"/>
  <c r="O248" i="8"/>
  <c r="T247" i="8"/>
  <c r="O247" i="8"/>
  <c r="U246" i="8"/>
  <c r="O246" i="8"/>
  <c r="U245" i="8"/>
  <c r="P245" i="8"/>
  <c r="U244" i="8"/>
  <c r="P244" i="8"/>
  <c r="V243" i="8"/>
  <c r="P243" i="8"/>
  <c r="V242" i="8"/>
  <c r="Q242" i="8"/>
  <c r="V241" i="8"/>
  <c r="Q241" i="8"/>
  <c r="L241" i="8"/>
  <c r="Q240" i="8"/>
  <c r="L240" i="8"/>
  <c r="R239" i="8"/>
  <c r="L239" i="8"/>
  <c r="R238" i="8"/>
  <c r="M238" i="8"/>
  <c r="S237" i="8"/>
  <c r="O237" i="8"/>
  <c r="V236" i="8"/>
  <c r="R236" i="8"/>
  <c r="N236" i="8"/>
  <c r="U235" i="8"/>
  <c r="Q235" i="8"/>
  <c r="M235" i="8"/>
  <c r="T234" i="8"/>
  <c r="P234" i="8"/>
  <c r="L234" i="8"/>
  <c r="S233" i="8"/>
  <c r="O233" i="8"/>
  <c r="V232" i="8"/>
  <c r="R232" i="8"/>
  <c r="N232" i="8"/>
  <c r="U231" i="8"/>
  <c r="Q231" i="8"/>
  <c r="M231" i="8"/>
  <c r="T230" i="8"/>
  <c r="P230" i="8"/>
  <c r="L230" i="8"/>
  <c r="S229" i="8"/>
  <c r="O229" i="8"/>
  <c r="V228" i="8"/>
  <c r="R228" i="8"/>
  <c r="N228" i="8"/>
  <c r="U227" i="8"/>
  <c r="Q227" i="8"/>
  <c r="M227" i="8"/>
  <c r="T226" i="8"/>
  <c r="P226" i="8"/>
  <c r="L226" i="8"/>
  <c r="S225" i="8"/>
  <c r="O225" i="8"/>
  <c r="V224" i="8"/>
  <c r="R224" i="8"/>
  <c r="N224" i="8"/>
  <c r="U223" i="8"/>
  <c r="Q223" i="8"/>
  <c r="M223" i="8"/>
  <c r="T222" i="8"/>
  <c r="P222" i="8"/>
  <c r="L222" i="8"/>
  <c r="S221" i="8"/>
  <c r="O221" i="8"/>
  <c r="V220" i="8"/>
  <c r="R220" i="8"/>
  <c r="N220" i="8"/>
  <c r="U219" i="8"/>
  <c r="Q219" i="8"/>
  <c r="M219" i="8"/>
  <c r="T218" i="8"/>
  <c r="P218" i="8"/>
  <c r="L218" i="8"/>
  <c r="S217" i="8"/>
  <c r="O217" i="8"/>
  <c r="V216" i="8"/>
  <c r="R216" i="8"/>
  <c r="N216" i="8"/>
  <c r="U215" i="8"/>
  <c r="Q215" i="8"/>
  <c r="M215" i="8"/>
  <c r="T214" i="8"/>
  <c r="P214" i="8"/>
  <c r="L214" i="8"/>
  <c r="S213" i="8"/>
  <c r="O213" i="8"/>
  <c r="V212" i="8"/>
  <c r="R212" i="8"/>
  <c r="N212" i="8"/>
  <c r="U211" i="8"/>
  <c r="Q211" i="8"/>
  <c r="M211" i="8"/>
  <c r="T210" i="8"/>
  <c r="P210" i="8"/>
  <c r="U209" i="8"/>
  <c r="Q209" i="8"/>
  <c r="M209" i="8"/>
  <c r="R208" i="8"/>
  <c r="N208" i="8"/>
  <c r="Q207" i="8"/>
  <c r="K231" i="8"/>
  <c r="G238" i="8"/>
  <c r="H240" i="8"/>
  <c r="J249" i="8"/>
  <c r="J241" i="8"/>
  <c r="K255" i="8"/>
  <c r="K239" i="8"/>
  <c r="J265" i="8"/>
  <c r="P258" i="8"/>
  <c r="L259" i="8"/>
  <c r="T262" i="8"/>
  <c r="U258" i="8"/>
  <c r="X257" i="8"/>
  <c r="X249" i="8"/>
  <c r="X241" i="8"/>
  <c r="X233" i="8"/>
  <c r="X225" i="8"/>
  <c r="X217" i="8"/>
  <c r="N257" i="8"/>
  <c r="T255" i="8"/>
  <c r="O254" i="8"/>
  <c r="L253" i="8"/>
  <c r="L252" i="8"/>
  <c r="L251" i="8"/>
  <c r="M250" i="8"/>
  <c r="M249" i="8"/>
  <c r="M248" i="8"/>
  <c r="N247" i="8"/>
  <c r="N246" i="8"/>
  <c r="N245" i="8"/>
  <c r="O244" i="8"/>
  <c r="O243" i="8"/>
  <c r="O242" i="8"/>
  <c r="P241" i="8"/>
  <c r="P240" i="8"/>
  <c r="P239" i="8"/>
  <c r="Q238" i="8"/>
  <c r="R237" i="8"/>
  <c r="U236" i="8"/>
  <c r="M236" i="8"/>
  <c r="P235" i="8"/>
  <c r="S234" i="8"/>
  <c r="V233" i="8"/>
  <c r="N233" i="8"/>
  <c r="Q232" i="8"/>
  <c r="T231" i="8"/>
  <c r="L231" i="8"/>
  <c r="O230" i="8"/>
  <c r="R229" i="8"/>
  <c r="U228" i="8"/>
  <c r="M228" i="8"/>
  <c r="P227" i="8"/>
  <c r="S226" i="8"/>
  <c r="V225" i="8"/>
  <c r="N225" i="8"/>
  <c r="Q224" i="8"/>
  <c r="T223" i="8"/>
  <c r="L223" i="8"/>
  <c r="O222" i="8"/>
  <c r="R221" i="8"/>
  <c r="U220" i="8"/>
  <c r="M220" i="8"/>
  <c r="P219" i="8"/>
  <c r="S218" i="8"/>
  <c r="N218" i="8"/>
  <c r="T217" i="8"/>
  <c r="N217" i="8"/>
  <c r="T216" i="8"/>
  <c r="O216" i="8"/>
  <c r="T215" i="8"/>
  <c r="O215" i="8"/>
  <c r="U214" i="8"/>
  <c r="O214" i="8"/>
  <c r="U213" i="8"/>
  <c r="P213" i="8"/>
  <c r="U212" i="8"/>
  <c r="P212" i="8"/>
  <c r="V211" i="8"/>
  <c r="P211" i="8"/>
  <c r="V210" i="8"/>
  <c r="Q210" i="8"/>
  <c r="T209" i="8"/>
  <c r="O209" i="8"/>
  <c r="S208" i="8"/>
  <c r="T207" i="8"/>
  <c r="O207" i="8"/>
  <c r="P206" i="8"/>
  <c r="P205" i="8"/>
  <c r="G250" i="8"/>
  <c r="N258" i="8"/>
  <c r="X261" i="8"/>
  <c r="X245" i="8"/>
  <c r="X229" i="8"/>
  <c r="V257" i="8"/>
  <c r="L255" i="8"/>
  <c r="Q252" i="8"/>
  <c r="R250" i="8"/>
  <c r="S248" i="8"/>
  <c r="S246" i="8"/>
  <c r="T244" i="8"/>
  <c r="U242" i="8"/>
  <c r="U240" i="8"/>
  <c r="V238" i="8"/>
  <c r="N237" i="8"/>
  <c r="T235" i="8"/>
  <c r="O234" i="8"/>
  <c r="U232" i="8"/>
  <c r="P231" i="8"/>
  <c r="S230" i="8"/>
  <c r="N229" i="8"/>
  <c r="T227" i="8"/>
  <c r="O226" i="8"/>
  <c r="U224" i="8"/>
  <c r="P223" i="8"/>
  <c r="V221" i="8"/>
  <c r="Q220" i="8"/>
  <c r="L219" i="8"/>
  <c r="V217" i="8"/>
  <c r="L217" i="8"/>
  <c r="L216" i="8"/>
  <c r="L215" i="8"/>
  <c r="M214" i="8"/>
  <c r="M213" i="8"/>
  <c r="M212" i="8"/>
  <c r="N211" i="8"/>
  <c r="N210" i="8"/>
  <c r="U208" i="8"/>
  <c r="R207" i="8"/>
  <c r="R205" i="8"/>
  <c r="H247" i="8"/>
  <c r="I253" i="8"/>
  <c r="I245" i="8"/>
  <c r="K246" i="8"/>
  <c r="K261" i="8"/>
  <c r="N267" i="8"/>
  <c r="W261" i="8"/>
  <c r="W245" i="8"/>
  <c r="W229" i="8"/>
  <c r="U257" i="8"/>
  <c r="V254" i="8"/>
  <c r="P252" i="8"/>
  <c r="Q250" i="8"/>
  <c r="Q248" i="8"/>
  <c r="R247" i="8"/>
  <c r="R245" i="8"/>
  <c r="S242" i="8"/>
  <c r="T240" i="8"/>
  <c r="U238" i="8"/>
  <c r="M237" i="8"/>
  <c r="S235" i="8"/>
  <c r="N234" i="8"/>
  <c r="T232" i="8"/>
  <c r="O231" i="8"/>
  <c r="U229" i="8"/>
  <c r="S227" i="8"/>
  <c r="Q225" i="8"/>
  <c r="L224" i="8"/>
  <c r="O223" i="8"/>
  <c r="U221" i="8"/>
  <c r="P220" i="8"/>
  <c r="V218" i="8"/>
  <c r="U217" i="8"/>
  <c r="U216" i="8"/>
  <c r="V215" i="8"/>
  <c r="V214" i="8"/>
  <c r="V213" i="8"/>
  <c r="L213" i="8"/>
  <c r="L212" i="8"/>
  <c r="L211" i="8"/>
  <c r="M210" i="8"/>
  <c r="T208" i="8"/>
  <c r="P207" i="8"/>
  <c r="Q205" i="8"/>
  <c r="K230" i="8"/>
  <c r="G237" i="8"/>
  <c r="H239" i="8"/>
  <c r="I249" i="8"/>
  <c r="I241" i="8"/>
  <c r="K254" i="8"/>
  <c r="K238" i="8"/>
  <c r="J264" i="8"/>
  <c r="Q258" i="8"/>
  <c r="M258" i="8"/>
  <c r="S262" i="8"/>
  <c r="X265" i="8"/>
  <c r="W257" i="8"/>
  <c r="W249" i="8"/>
  <c r="W241" i="8"/>
  <c r="W233" i="8"/>
  <c r="W225" i="8"/>
  <c r="W217" i="8"/>
  <c r="M257" i="8"/>
  <c r="S255" i="8"/>
  <c r="N254" i="8"/>
  <c r="U252" i="8"/>
  <c r="V251" i="8"/>
  <c r="V250" i="8"/>
  <c r="V249" i="8"/>
  <c r="L249" i="8"/>
  <c r="L248" i="8"/>
  <c r="L247" i="8"/>
  <c r="M246" i="8"/>
  <c r="M245" i="8"/>
  <c r="M244" i="8"/>
  <c r="N243" i="8"/>
  <c r="N242" i="8"/>
  <c r="N241" i="8"/>
  <c r="O240" i="8"/>
  <c r="O239" i="8"/>
  <c r="O238" i="8"/>
  <c r="Q237" i="8"/>
  <c r="T236" i="8"/>
  <c r="L236" i="8"/>
  <c r="O235" i="8"/>
  <c r="R234" i="8"/>
  <c r="U233" i="8"/>
  <c r="M233" i="8"/>
  <c r="P232" i="8"/>
  <c r="S231" i="8"/>
  <c r="V230" i="8"/>
  <c r="N230" i="8"/>
  <c r="Q229" i="8"/>
  <c r="T228" i="8"/>
  <c r="L228" i="8"/>
  <c r="O227" i="8"/>
  <c r="R226" i="8"/>
  <c r="U225" i="8"/>
  <c r="M225" i="8"/>
  <c r="P224" i="8"/>
  <c r="S223" i="8"/>
  <c r="V222" i="8"/>
  <c r="N222" i="8"/>
  <c r="Q221" i="8"/>
  <c r="T220" i="8"/>
  <c r="L220" i="8"/>
  <c r="O219" i="8"/>
  <c r="R218" i="8"/>
  <c r="M218" i="8"/>
  <c r="R217" i="8"/>
  <c r="M217" i="8"/>
  <c r="S216" i="8"/>
  <c r="M216" i="8"/>
  <c r="S215" i="8"/>
  <c r="N215" i="8"/>
  <c r="S214" i="8"/>
  <c r="N214" i="8"/>
  <c r="T213" i="8"/>
  <c r="N213" i="8"/>
  <c r="T212" i="8"/>
  <c r="O212" i="8"/>
  <c r="T211" i="8"/>
  <c r="O211" i="8"/>
  <c r="U210" i="8"/>
  <c r="O210" i="8"/>
  <c r="S209" i="8"/>
  <c r="N209" i="8"/>
  <c r="Q208" i="8"/>
  <c r="S207" i="8"/>
  <c r="S206" i="8"/>
  <c r="O206" i="8"/>
  <c r="H248" i="8"/>
  <c r="J253" i="8"/>
  <c r="J245" i="8"/>
  <c r="J237" i="8"/>
  <c r="K247" i="8"/>
  <c r="G267" i="8"/>
  <c r="K262" i="8"/>
  <c r="N266" i="8"/>
  <c r="U262" i="8"/>
  <c r="X253" i="8"/>
  <c r="X237" i="8"/>
  <c r="X221" i="8"/>
  <c r="Q256" i="8"/>
  <c r="R253" i="8"/>
  <c r="R251" i="8"/>
  <c r="R249" i="8"/>
  <c r="S247" i="8"/>
  <c r="T245" i="8"/>
  <c r="T243" i="8"/>
  <c r="U241" i="8"/>
  <c r="V239" i="8"/>
  <c r="V237" i="8"/>
  <c r="Q236" i="8"/>
  <c r="L235" i="8"/>
  <c r="R233" i="8"/>
  <c r="M232" i="8"/>
  <c r="V229" i="8"/>
  <c r="Q228" i="8"/>
  <c r="L227" i="8"/>
  <c r="R225" i="8"/>
  <c r="M224" i="8"/>
  <c r="S222" i="8"/>
  <c r="N221" i="8"/>
  <c r="T219" i="8"/>
  <c r="Q218" i="8"/>
  <c r="Q217" i="8"/>
  <c r="Q216" i="8"/>
  <c r="R215" i="8"/>
  <c r="R214" i="8"/>
  <c r="R213" i="8"/>
  <c r="S212" i="8"/>
  <c r="S211" i="8"/>
  <c r="S210" i="8"/>
  <c r="R209" i="8"/>
  <c r="P208" i="8"/>
  <c r="R206" i="8"/>
  <c r="G249" i="8"/>
  <c r="I237" i="8"/>
  <c r="H267" i="8"/>
  <c r="M262" i="8"/>
  <c r="V261" i="8"/>
  <c r="W253" i="8"/>
  <c r="W237" i="8"/>
  <c r="W221" i="8"/>
  <c r="P256" i="8"/>
  <c r="Q253" i="8"/>
  <c r="P251" i="8"/>
  <c r="Q249" i="8"/>
  <c r="R246" i="8"/>
  <c r="S244" i="8"/>
  <c r="S243" i="8"/>
  <c r="T241" i="8"/>
  <c r="T239" i="8"/>
  <c r="U237" i="8"/>
  <c r="P236" i="8"/>
  <c r="V234" i="8"/>
  <c r="Q233" i="8"/>
  <c r="L232" i="8"/>
  <c r="R230" i="8"/>
  <c r="M229" i="8"/>
  <c r="P228" i="8"/>
  <c r="V226" i="8"/>
  <c r="N226" i="8"/>
  <c r="T224" i="8"/>
  <c r="R222" i="8"/>
  <c r="M221" i="8"/>
  <c r="S219" i="8"/>
  <c r="O218" i="8"/>
  <c r="P217" i="8"/>
  <c r="P216" i="8"/>
  <c r="P215" i="8"/>
  <c r="Q214" i="8"/>
  <c r="Q213" i="8"/>
  <c r="Q212" i="8"/>
  <c r="R211" i="8"/>
  <c r="R210" i="8"/>
  <c r="P209" i="8"/>
  <c r="O208" i="8"/>
  <c r="Q206" i="8"/>
  <c r="L210" i="8"/>
  <c r="W160" i="8"/>
  <c r="X163" i="8"/>
  <c r="X159" i="8"/>
  <c r="Y165" i="8"/>
  <c r="Y161" i="8"/>
  <c r="Z169" i="8"/>
  <c r="Z165" i="8"/>
  <c r="Z161" i="8"/>
  <c r="AA173" i="8"/>
  <c r="AA169" i="8"/>
  <c r="AA165" i="8"/>
  <c r="AA161" i="8"/>
  <c r="AB173" i="8"/>
  <c r="AB169" i="8"/>
  <c r="AB165" i="8"/>
  <c r="AB161" i="8"/>
  <c r="AA158" i="8"/>
  <c r="AA157" i="8"/>
  <c r="W157" i="8"/>
  <c r="Z156" i="8"/>
  <c r="V156" i="8"/>
  <c r="Y155" i="8"/>
  <c r="U155" i="8"/>
  <c r="U154" i="8"/>
  <c r="Y153" i="8"/>
  <c r="U153" i="8"/>
  <c r="Y152" i="8"/>
  <c r="U152" i="8"/>
  <c r="Z151" i="8"/>
  <c r="V151" i="8"/>
  <c r="AA150" i="8"/>
  <c r="W150" i="8"/>
  <c r="AB149" i="8"/>
  <c r="X149" i="8"/>
  <c r="T149" i="8"/>
  <c r="Y148" i="8"/>
  <c r="U148" i="8"/>
  <c r="Z147" i="8"/>
  <c r="V147" i="8"/>
  <c r="AA146" i="8"/>
  <c r="W146" i="8"/>
  <c r="AB145" i="8"/>
  <c r="X145" i="8"/>
  <c r="T145" i="8"/>
  <c r="Y144" i="8"/>
  <c r="U144" i="8"/>
  <c r="Z143" i="8"/>
  <c r="V143" i="8"/>
  <c r="AA142" i="8"/>
  <c r="W142" i="8"/>
  <c r="AB141" i="8"/>
  <c r="X141" i="8"/>
  <c r="T141" i="8"/>
  <c r="Y140" i="8"/>
  <c r="U140" i="8"/>
  <c r="Z139" i="8"/>
  <c r="V139" i="8"/>
  <c r="AA138" i="8"/>
  <c r="W138" i="8"/>
  <c r="AB137" i="8"/>
  <c r="X137" i="8"/>
  <c r="T137" i="8"/>
  <c r="Y136" i="8"/>
  <c r="U136" i="8"/>
  <c r="Z135" i="8"/>
  <c r="V135" i="8"/>
  <c r="AA134" i="8"/>
  <c r="W134" i="8"/>
  <c r="AB133" i="8"/>
  <c r="X133" i="8"/>
  <c r="T133" i="8"/>
  <c r="Y132" i="8"/>
  <c r="U132" i="8"/>
  <c r="Z131" i="8"/>
  <c r="V131" i="8"/>
  <c r="W159" i="8"/>
  <c r="X162" i="8"/>
  <c r="X158" i="8"/>
  <c r="Y164" i="8"/>
  <c r="Y160" i="8"/>
  <c r="Z168" i="8"/>
  <c r="Z164" i="8"/>
  <c r="Z160" i="8"/>
  <c r="AA172" i="8"/>
  <c r="AA168" i="8"/>
  <c r="AA164" i="8"/>
  <c r="AA160" i="8"/>
  <c r="AB172" i="8"/>
  <c r="AB168" i="8"/>
  <c r="AB164" i="8"/>
  <c r="AB160" i="8"/>
  <c r="Y158" i="8"/>
  <c r="Z157" i="8"/>
  <c r="V157" i="8"/>
  <c r="Y156" i="8"/>
  <c r="AB155" i="8"/>
  <c r="X155" i="8"/>
  <c r="AB154" i="8"/>
  <c r="X154" i="8"/>
  <c r="AB153" i="8"/>
  <c r="X153" i="8"/>
  <c r="AB152" i="8"/>
  <c r="X152" i="8"/>
  <c r="T152" i="8"/>
  <c r="Y151" i="8"/>
  <c r="U151" i="8"/>
  <c r="Z150" i="8"/>
  <c r="V150" i="8"/>
  <c r="AA149" i="8"/>
  <c r="W149" i="8"/>
  <c r="AB148" i="8"/>
  <c r="X148" i="8"/>
  <c r="T148" i="8"/>
  <c r="Y147" i="8"/>
  <c r="U147" i="8"/>
  <c r="Z146" i="8"/>
  <c r="V146" i="8"/>
  <c r="AA145" i="8"/>
  <c r="W145" i="8"/>
  <c r="AB144" i="8"/>
  <c r="X144" i="8"/>
  <c r="T144" i="8"/>
  <c r="Y143" i="8"/>
  <c r="U143" i="8"/>
  <c r="Z142" i="8"/>
  <c r="V142" i="8"/>
  <c r="W158" i="8"/>
  <c r="Y167" i="8"/>
  <c r="Y159" i="8"/>
  <c r="Z163" i="8"/>
  <c r="AA171" i="8"/>
  <c r="AA163" i="8"/>
  <c r="AB171" i="8"/>
  <c r="AB163" i="8"/>
  <c r="V158" i="8"/>
  <c r="AB156" i="8"/>
  <c r="AA155" i="8"/>
  <c r="AA154" i="8"/>
  <c r="AA153" i="8"/>
  <c r="AA152" i="8"/>
  <c r="AB151" i="8"/>
  <c r="T151" i="8"/>
  <c r="U150" i="8"/>
  <c r="V149" i="8"/>
  <c r="W148" i="8"/>
  <c r="X147" i="8"/>
  <c r="Y146" i="8"/>
  <c r="Z145" i="8"/>
  <c r="AA144" i="8"/>
  <c r="AB143" i="8"/>
  <c r="T143" i="8"/>
  <c r="U142" i="8"/>
  <c r="Y141" i="8"/>
  <c r="AB140" i="8"/>
  <c r="W140" i="8"/>
  <c r="AA139" i="8"/>
  <c r="U139" i="8"/>
  <c r="Y138" i="8"/>
  <c r="T138" i="8"/>
  <c r="W137" i="8"/>
  <c r="AA136" i="8"/>
  <c r="V136" i="8"/>
  <c r="Y135" i="8"/>
  <c r="T135" i="8"/>
  <c r="X134" i="8"/>
  <c r="AA133" i="8"/>
  <c r="V133" i="8"/>
  <c r="Z132" i="8"/>
  <c r="T132" i="8"/>
  <c r="X131" i="8"/>
  <c r="X164" i="8"/>
  <c r="Y166" i="8"/>
  <c r="Z170" i="8"/>
  <c r="Z162" i="8"/>
  <c r="AA170" i="8"/>
  <c r="AA162" i="8"/>
  <c r="AB170" i="8"/>
  <c r="AB162" i="8"/>
  <c r="AB157" i="8"/>
  <c r="AA156" i="8"/>
  <c r="Z155" i="8"/>
  <c r="Z154" i="8"/>
  <c r="Z153" i="8"/>
  <c r="Z152" i="8"/>
  <c r="AA151" i="8"/>
  <c r="AB150" i="8"/>
  <c r="T150" i="8"/>
  <c r="U149" i="8"/>
  <c r="V148" i="8"/>
  <c r="W147" i="8"/>
  <c r="X146" i="8"/>
  <c r="Y145" i="8"/>
  <c r="Z144" i="8"/>
  <c r="AA143" i="8"/>
  <c r="AB142" i="8"/>
  <c r="T142" i="8"/>
  <c r="W141" i="8"/>
  <c r="AA140" i="8"/>
  <c r="V140" i="8"/>
  <c r="Y139" i="8"/>
  <c r="T139" i="8"/>
  <c r="X138" i="8"/>
  <c r="AA137" i="8"/>
  <c r="V137" i="8"/>
  <c r="Z136" i="8"/>
  <c r="T136" i="8"/>
  <c r="X135" i="8"/>
  <c r="AB134" i="8"/>
  <c r="V134" i="8"/>
  <c r="Z133" i="8"/>
  <c r="U133" i="8"/>
  <c r="X132" i="8"/>
  <c r="AB131" i="8"/>
  <c r="W131" i="8"/>
  <c r="X161" i="8"/>
  <c r="Y163" i="8"/>
  <c r="Z167" i="8"/>
  <c r="Z159" i="8"/>
  <c r="AA167" i="8"/>
  <c r="AA159" i="8"/>
  <c r="AB167" i="8"/>
  <c r="AB159" i="8"/>
  <c r="Y157" i="8"/>
  <c r="X156" i="8"/>
  <c r="W155" i="8"/>
  <c r="W154" i="8"/>
  <c r="W153" i="8"/>
  <c r="W152" i="8"/>
  <c r="X151" i="8"/>
  <c r="Y150" i="8"/>
  <c r="Z149" i="8"/>
  <c r="AA148" i="8"/>
  <c r="AB147" i="8"/>
  <c r="T147" i="8"/>
  <c r="U146" i="8"/>
  <c r="V145" i="8"/>
  <c r="W144" i="8"/>
  <c r="X143" i="8"/>
  <c r="Y142" i="8"/>
  <c r="AA141" i="8"/>
  <c r="V141" i="8"/>
  <c r="Z140" i="8"/>
  <c r="T140" i="8"/>
  <c r="X139" i="8"/>
  <c r="AB138" i="8"/>
  <c r="V138" i="8"/>
  <c r="Z137" i="8"/>
  <c r="U137" i="8"/>
  <c r="X136" i="8"/>
  <c r="AB135" i="8"/>
  <c r="W135" i="8"/>
  <c r="Z134" i="8"/>
  <c r="U134" i="8"/>
  <c r="Y133" i="8"/>
  <c r="AB132" i="8"/>
  <c r="W132" i="8"/>
  <c r="AA131" i="8"/>
  <c r="U131" i="8"/>
  <c r="W161" i="8"/>
  <c r="X160" i="8"/>
  <c r="Y162" i="8"/>
  <c r="Z166" i="8"/>
  <c r="Z158" i="8"/>
  <c r="AA166" i="8"/>
  <c r="AB174" i="8"/>
  <c r="AB166" i="8"/>
  <c r="AB158" i="8"/>
  <c r="X157" i="8"/>
  <c r="W156" i="8"/>
  <c r="V155" i="8"/>
  <c r="V154" i="8"/>
  <c r="V153" i="8"/>
  <c r="V152" i="8"/>
  <c r="W151" i="8"/>
  <c r="X150" i="8"/>
  <c r="Y149" i="8"/>
  <c r="Z148" i="8"/>
  <c r="AA147" i="8"/>
  <c r="AB146" i="8"/>
  <c r="T146" i="8"/>
  <c r="U145" i="8"/>
  <c r="V144" i="8"/>
  <c r="W143" i="8"/>
  <c r="X142" i="8"/>
  <c r="Z141" i="8"/>
  <c r="U141" i="8"/>
  <c r="X140" i="8"/>
  <c r="AB139" i="8"/>
  <c r="W139" i="8"/>
  <c r="Z138" i="8"/>
  <c r="U138" i="8"/>
  <c r="Y137" i="8"/>
  <c r="AB136" i="8"/>
  <c r="W136" i="8"/>
  <c r="AA135" i="8"/>
  <c r="U135" i="8"/>
  <c r="Y134" i="8"/>
  <c r="T134" i="8"/>
  <c r="W133" i="8"/>
  <c r="AA132" i="8"/>
  <c r="V132" i="8"/>
  <c r="Y131" i="8"/>
  <c r="T131" i="8"/>
  <c r="Z199" i="8"/>
  <c r="Z198" i="8"/>
  <c r="Z197" i="8"/>
  <c r="Z196" i="8"/>
  <c r="Z195" i="8"/>
  <c r="Z194" i="8"/>
  <c r="V194" i="8"/>
  <c r="W193" i="8"/>
  <c r="R181" i="8"/>
  <c r="S187" i="8"/>
  <c r="S183" i="8"/>
  <c r="S179" i="8"/>
  <c r="X192" i="8"/>
  <c r="T192" i="8"/>
  <c r="W191" i="8"/>
  <c r="Z190" i="8"/>
  <c r="V190" i="8"/>
  <c r="Y189" i="8"/>
  <c r="U189" i="8"/>
  <c r="X188" i="8"/>
  <c r="T188" i="8"/>
  <c r="W187" i="8"/>
  <c r="Z186" i="8"/>
  <c r="V186" i="8"/>
  <c r="Y185" i="8"/>
  <c r="U185" i="8"/>
  <c r="X184" i="8"/>
  <c r="T184" i="8"/>
  <c r="W183" i="8"/>
  <c r="Z182" i="8"/>
  <c r="V182" i="8"/>
  <c r="Y181" i="8"/>
  <c r="U181" i="8"/>
  <c r="X180" i="8"/>
  <c r="T180" i="8"/>
  <c r="W179" i="8"/>
  <c r="Z178" i="8"/>
  <c r="V178" i="8"/>
  <c r="AA184" i="8"/>
  <c r="AA180" i="8"/>
  <c r="AA176" i="8"/>
  <c r="X177" i="8"/>
  <c r="T177" i="8"/>
  <c r="Z176" i="8"/>
  <c r="V176" i="8"/>
  <c r="R176" i="8"/>
  <c r="X175" i="8"/>
  <c r="T175" i="8"/>
  <c r="Z174" i="8"/>
  <c r="V174" i="8"/>
  <c r="R174" i="8"/>
  <c r="Y173" i="8"/>
  <c r="Y169" i="8"/>
  <c r="W173" i="8"/>
  <c r="S173" i="8"/>
  <c r="X172" i="8"/>
  <c r="T172" i="8"/>
  <c r="P172" i="8"/>
  <c r="U171" i="8"/>
  <c r="Q171" i="8"/>
  <c r="V170" i="8"/>
  <c r="R170" i="8"/>
  <c r="W169" i="8"/>
  <c r="S169" i="8"/>
  <c r="X168" i="8"/>
  <c r="T168" i="8"/>
  <c r="P168" i="8"/>
  <c r="W167" i="8"/>
  <c r="S167" i="8"/>
  <c r="O167" i="8"/>
  <c r="T166" i="8"/>
  <c r="P166" i="8"/>
  <c r="U165" i="8"/>
  <c r="Q165" i="8"/>
  <c r="V164" i="8"/>
  <c r="R164" i="8"/>
  <c r="W163" i="8"/>
  <c r="S163" i="8"/>
  <c r="O163" i="8"/>
  <c r="Y199" i="8"/>
  <c r="Y198" i="8"/>
  <c r="Y197" i="8"/>
  <c r="Y196" i="8"/>
  <c r="Y195" i="8"/>
  <c r="Y194" i="8"/>
  <c r="Z193" i="8"/>
  <c r="V193" i="8"/>
  <c r="R180" i="8"/>
  <c r="S186" i="8"/>
  <c r="S182" i="8"/>
  <c r="S178" i="8"/>
  <c r="W192" i="8"/>
  <c r="Z191" i="8"/>
  <c r="V191" i="8"/>
  <c r="Y190" i="8"/>
  <c r="U190" i="8"/>
  <c r="X189" i="8"/>
  <c r="T189" i="8"/>
  <c r="W188" i="8"/>
  <c r="Z187" i="8"/>
  <c r="V187" i="8"/>
  <c r="Y186" i="8"/>
  <c r="U186" i="8"/>
  <c r="X185" i="8"/>
  <c r="T185" i="8"/>
  <c r="W184" i="8"/>
  <c r="Z183" i="8"/>
  <c r="V183" i="8"/>
  <c r="Y182" i="8"/>
  <c r="U182" i="8"/>
  <c r="X181" i="8"/>
  <c r="T181" i="8"/>
  <c r="W180" i="8"/>
  <c r="Z179" i="8"/>
  <c r="V179" i="8"/>
  <c r="Y178" i="8"/>
  <c r="U178" i="8"/>
  <c r="AA183" i="8"/>
  <c r="AA179" i="8"/>
  <c r="AA175" i="8"/>
  <c r="W177" i="8"/>
  <c r="S177" i="8"/>
  <c r="Y176" i="8"/>
  <c r="U176" i="8"/>
  <c r="Q176" i="8"/>
  <c r="W175" i="8"/>
  <c r="S175" i="8"/>
  <c r="X199" i="8"/>
  <c r="X197" i="8"/>
  <c r="X195" i="8"/>
  <c r="Y193" i="8"/>
  <c r="R179" i="8"/>
  <c r="S181" i="8"/>
  <c r="V192" i="8"/>
  <c r="U191" i="8"/>
  <c r="T190" i="8"/>
  <c r="Z188" i="8"/>
  <c r="Y187" i="8"/>
  <c r="X186" i="8"/>
  <c r="W185" i="8"/>
  <c r="V184" i="8"/>
  <c r="U183" i="8"/>
  <c r="T182" i="8"/>
  <c r="Z180" i="8"/>
  <c r="Y179" i="8"/>
  <c r="X178" i="8"/>
  <c r="AA182" i="8"/>
  <c r="Z177" i="8"/>
  <c r="R177" i="8"/>
  <c r="T176" i="8"/>
  <c r="V175" i="8"/>
  <c r="Y174" i="8"/>
  <c r="T174" i="8"/>
  <c r="Z172" i="8"/>
  <c r="X167" i="8"/>
  <c r="U173" i="8"/>
  <c r="P173" i="8"/>
  <c r="S172" i="8"/>
  <c r="W171" i="8"/>
  <c r="R171" i="8"/>
  <c r="U170" i="8"/>
  <c r="P170" i="8"/>
  <c r="T169" i="8"/>
  <c r="W168" i="8"/>
  <c r="R168" i="8"/>
  <c r="V160" i="8"/>
  <c r="R167" i="8"/>
  <c r="V166" i="8"/>
  <c r="Q166" i="8"/>
  <c r="T165" i="8"/>
  <c r="O165" i="8"/>
  <c r="S164" i="8"/>
  <c r="V163" i="8"/>
  <c r="Q163" i="8"/>
  <c r="W199" i="8"/>
  <c r="W197" i="8"/>
  <c r="W195" i="8"/>
  <c r="X193" i="8"/>
  <c r="R178" i="8"/>
  <c r="S180" i="8"/>
  <c r="U192" i="8"/>
  <c r="T191" i="8"/>
  <c r="Z189" i="8"/>
  <c r="Y188" i="8"/>
  <c r="X187" i="8"/>
  <c r="W186" i="8"/>
  <c r="V185" i="8"/>
  <c r="U184" i="8"/>
  <c r="T183" i="8"/>
  <c r="Z181" i="8"/>
  <c r="Y180" i="8"/>
  <c r="X179" i="8"/>
  <c r="W178" i="8"/>
  <c r="AA181" i="8"/>
  <c r="Y177" i="8"/>
  <c r="Q177" i="8"/>
  <c r="S176" i="8"/>
  <c r="U175" i="8"/>
  <c r="X174" i="8"/>
  <c r="S174" i="8"/>
  <c r="Y172" i="8"/>
  <c r="X166" i="8"/>
  <c r="T173" i="8"/>
  <c r="W172" i="8"/>
  <c r="R172" i="8"/>
  <c r="V171" i="8"/>
  <c r="P171" i="8"/>
  <c r="T170" i="8"/>
  <c r="X169" i="8"/>
  <c r="R169" i="8"/>
  <c r="V168" i="8"/>
  <c r="Q168" i="8"/>
  <c r="V167" i="8"/>
  <c r="Q167" i="8"/>
  <c r="U166" i="8"/>
  <c r="O166" i="8"/>
  <c r="S165" i="8"/>
  <c r="W164" i="8"/>
  <c r="Q164" i="8"/>
  <c r="U163" i="8"/>
  <c r="P163" i="8"/>
  <c r="X198" i="8"/>
  <c r="X196" i="8"/>
  <c r="X194" i="8"/>
  <c r="U193" i="8"/>
  <c r="S185" i="8"/>
  <c r="Z192" i="8"/>
  <c r="Y191" i="8"/>
  <c r="X190" i="8"/>
  <c r="W189" i="8"/>
  <c r="V188" i="8"/>
  <c r="U187" i="8"/>
  <c r="T186" i="8"/>
  <c r="Z184" i="8"/>
  <c r="Y183" i="8"/>
  <c r="X182" i="8"/>
  <c r="W181" i="8"/>
  <c r="V180" i="8"/>
  <c r="U179" i="8"/>
  <c r="T178" i="8"/>
  <c r="AA178" i="8"/>
  <c r="V177" i="8"/>
  <c r="X176" i="8"/>
  <c r="Z175" i="8"/>
  <c r="R175" i="8"/>
  <c r="W174" i="8"/>
  <c r="Q174" i="8"/>
  <c r="Y171" i="8"/>
  <c r="X173" i="8"/>
  <c r="R173" i="8"/>
  <c r="V172" i="8"/>
  <c r="Q172" i="8"/>
  <c r="T171" i="8"/>
  <c r="X170" i="8"/>
  <c r="S170" i="8"/>
  <c r="V169" i="8"/>
  <c r="Q169" i="8"/>
  <c r="U168" i="8"/>
  <c r="V162" i="8"/>
  <c r="U167" i="8"/>
  <c r="P167" i="8"/>
  <c r="S166" i="8"/>
  <c r="W165" i="8"/>
  <c r="R165" i="8"/>
  <c r="U164" i="8"/>
  <c r="P164" i="8"/>
  <c r="T163" i="8"/>
  <c r="W198" i="8"/>
  <c r="W196" i="8"/>
  <c r="W194" i="8"/>
  <c r="R182" i="8"/>
  <c r="S184" i="8"/>
  <c r="Y192" i="8"/>
  <c r="X191" i="8"/>
  <c r="W190" i="8"/>
  <c r="V189" i="8"/>
  <c r="U188" i="8"/>
  <c r="T187" i="8"/>
  <c r="Z185" i="8"/>
  <c r="Y184" i="8"/>
  <c r="X183" i="8"/>
  <c r="W182" i="8"/>
  <c r="V181" i="8"/>
  <c r="U180" i="8"/>
  <c r="T179" i="8"/>
  <c r="AA185" i="8"/>
  <c r="AA177" i="8"/>
  <c r="U177" i="8"/>
  <c r="W176" i="8"/>
  <c r="Y175" i="8"/>
  <c r="Q175" i="8"/>
  <c r="U174" i="8"/>
  <c r="Z173" i="8"/>
  <c r="Y170" i="8"/>
  <c r="V173" i="8"/>
  <c r="Q173" i="8"/>
  <c r="U172" i="8"/>
  <c r="X171" i="8"/>
  <c r="S171" i="8"/>
  <c r="W170" i="8"/>
  <c r="Q170" i="8"/>
  <c r="U169" i="8"/>
  <c r="P169" i="8"/>
  <c r="S168" i="8"/>
  <c r="V161" i="8"/>
  <c r="T167" i="8"/>
  <c r="W166" i="8"/>
  <c r="R166" i="8"/>
  <c r="V165" i="8"/>
  <c r="P165" i="8"/>
  <c r="T164" i="8"/>
  <c r="O164" i="8"/>
  <c r="R163" i="8"/>
  <c r="T155" i="8"/>
  <c r="T162" i="8"/>
  <c r="P162" i="8"/>
  <c r="T161" i="8"/>
  <c r="P161" i="8"/>
  <c r="T160" i="8"/>
  <c r="P160" i="8"/>
  <c r="T159" i="8"/>
  <c r="P159" i="8"/>
  <c r="T158" i="8"/>
  <c r="P158" i="8"/>
  <c r="T157" i="8"/>
  <c r="P157" i="8"/>
  <c r="S156" i="8"/>
  <c r="O156" i="8"/>
  <c r="Q155" i="8"/>
  <c r="M155" i="8"/>
  <c r="P154" i="8"/>
  <c r="S153" i="8"/>
  <c r="O153" i="8"/>
  <c r="R152" i="8"/>
  <c r="N152" i="8"/>
  <c r="Q151" i="8"/>
  <c r="M151" i="8"/>
  <c r="P150" i="8"/>
  <c r="L150" i="8"/>
  <c r="P149" i="8"/>
  <c r="L149" i="8"/>
  <c r="P148" i="8"/>
  <c r="L148" i="8"/>
  <c r="P147" i="8"/>
  <c r="L147" i="8"/>
  <c r="P146" i="8"/>
  <c r="L146" i="8"/>
  <c r="P145" i="8"/>
  <c r="L145" i="8"/>
  <c r="P144" i="8"/>
  <c r="L144" i="8"/>
  <c r="P143" i="8"/>
  <c r="L143" i="8"/>
  <c r="P142" i="8"/>
  <c r="L142" i="8"/>
  <c r="P141" i="8"/>
  <c r="L141" i="8"/>
  <c r="P140" i="8"/>
  <c r="L140" i="8"/>
  <c r="P139" i="8"/>
  <c r="L139" i="8"/>
  <c r="P138" i="8"/>
  <c r="L138" i="8"/>
  <c r="P137" i="8"/>
  <c r="L137" i="8"/>
  <c r="P136" i="8"/>
  <c r="L136" i="8"/>
  <c r="P135" i="8"/>
  <c r="L135" i="8"/>
  <c r="P134" i="8"/>
  <c r="L134" i="8"/>
  <c r="P133" i="8"/>
  <c r="L133" i="8"/>
  <c r="P132" i="8"/>
  <c r="L132" i="8"/>
  <c r="P131" i="8"/>
  <c r="N148" i="8"/>
  <c r="R145" i="8"/>
  <c r="N144" i="8"/>
  <c r="R143" i="8"/>
  <c r="R142" i="8"/>
  <c r="N141" i="8"/>
  <c r="N140" i="8"/>
  <c r="N139" i="8"/>
  <c r="R138" i="8"/>
  <c r="R137" i="8"/>
  <c r="R136" i="8"/>
  <c r="R135" i="8"/>
  <c r="R134" i="8"/>
  <c r="R133" i="8"/>
  <c r="N133" i="8"/>
  <c r="N132" i="8"/>
  <c r="N131" i="8"/>
  <c r="Q162" i="8"/>
  <c r="Q160" i="8"/>
  <c r="Q159" i="8"/>
  <c r="Q158" i="8"/>
  <c r="Q157" i="8"/>
  <c r="P156" i="8"/>
  <c r="N155" i="8"/>
  <c r="M154" i="8"/>
  <c r="O152" i="8"/>
  <c r="N151" i="8"/>
  <c r="M150" i="8"/>
  <c r="M149" i="8"/>
  <c r="M148" i="8"/>
  <c r="M147" i="8"/>
  <c r="Q146" i="8"/>
  <c r="Q145" i="8"/>
  <c r="T154" i="8"/>
  <c r="S162" i="8"/>
  <c r="O162" i="8"/>
  <c r="S161" i="8"/>
  <c r="O161" i="8"/>
  <c r="S160" i="8"/>
  <c r="O160" i="8"/>
  <c r="S159" i="8"/>
  <c r="O159" i="8"/>
  <c r="S158" i="8"/>
  <c r="O158" i="8"/>
  <c r="S157" i="8"/>
  <c r="O157" i="8"/>
  <c r="R156" i="8"/>
  <c r="N156" i="8"/>
  <c r="P155" i="8"/>
  <c r="S154" i="8"/>
  <c r="O154" i="8"/>
  <c r="R153" i="8"/>
  <c r="N153" i="8"/>
  <c r="Q152" i="8"/>
  <c r="M152" i="8"/>
  <c r="P151" i="8"/>
  <c r="S150" i="8"/>
  <c r="O150" i="8"/>
  <c r="S149" i="8"/>
  <c r="O149" i="8"/>
  <c r="S148" i="8"/>
  <c r="O148" i="8"/>
  <c r="S147" i="8"/>
  <c r="O147" i="8"/>
  <c r="S146" i="8"/>
  <c r="O146" i="8"/>
  <c r="S145" i="8"/>
  <c r="O145" i="8"/>
  <c r="S144" i="8"/>
  <c r="O144" i="8"/>
  <c r="S143" i="8"/>
  <c r="O143" i="8"/>
  <c r="S142" i="8"/>
  <c r="O142" i="8"/>
  <c r="S141" i="8"/>
  <c r="O141" i="8"/>
  <c r="S140" i="8"/>
  <c r="O140" i="8"/>
  <c r="S139" i="8"/>
  <c r="O139" i="8"/>
  <c r="S138" i="8"/>
  <c r="O138" i="8"/>
  <c r="S137" i="8"/>
  <c r="O137" i="8"/>
  <c r="S136" i="8"/>
  <c r="O136" i="8"/>
  <c r="S135" i="8"/>
  <c r="O135" i="8"/>
  <c r="S134" i="8"/>
  <c r="O134" i="8"/>
  <c r="S133" i="8"/>
  <c r="O133" i="8"/>
  <c r="S132" i="8"/>
  <c r="O132" i="8"/>
  <c r="S131" i="8"/>
  <c r="O131" i="8"/>
  <c r="R162" i="8"/>
  <c r="N162" i="8"/>
  <c r="R161" i="8"/>
  <c r="N161" i="8"/>
  <c r="R160" i="8"/>
  <c r="N160" i="8"/>
  <c r="R159" i="8"/>
  <c r="N159" i="8"/>
  <c r="R158" i="8"/>
  <c r="N158" i="8"/>
  <c r="R157" i="8"/>
  <c r="N157" i="8"/>
  <c r="Q156" i="8"/>
  <c r="S155" i="8"/>
  <c r="O155" i="8"/>
  <c r="R154" i="8"/>
  <c r="N154" i="8"/>
  <c r="Q153" i="8"/>
  <c r="M153" i="8"/>
  <c r="P152" i="8"/>
  <c r="S151" i="8"/>
  <c r="O151" i="8"/>
  <c r="R150" i="8"/>
  <c r="N150" i="8"/>
  <c r="R149" i="8"/>
  <c r="N149" i="8"/>
  <c r="R148" i="8"/>
  <c r="R147" i="8"/>
  <c r="N147" i="8"/>
  <c r="R146" i="8"/>
  <c r="N146" i="8"/>
  <c r="N145" i="8"/>
  <c r="R144" i="8"/>
  <c r="N143" i="8"/>
  <c r="N142" i="8"/>
  <c r="R141" i="8"/>
  <c r="R140" i="8"/>
  <c r="R139" i="8"/>
  <c r="N138" i="8"/>
  <c r="N137" i="8"/>
  <c r="N136" i="8"/>
  <c r="N135" i="8"/>
  <c r="N134" i="8"/>
  <c r="R132" i="8"/>
  <c r="R131" i="8"/>
  <c r="U162" i="8"/>
  <c r="U161" i="8"/>
  <c r="Q161" i="8"/>
  <c r="U160" i="8"/>
  <c r="U159" i="8"/>
  <c r="U158" i="8"/>
  <c r="U157" i="8"/>
  <c r="T156" i="8"/>
  <c r="R155" i="8"/>
  <c r="Q154" i="8"/>
  <c r="P153" i="8"/>
  <c r="S152" i="8"/>
  <c r="R151" i="8"/>
  <c r="Q150" i="8"/>
  <c r="Q149" i="8"/>
  <c r="Q148" i="8"/>
  <c r="Q147" i="8"/>
  <c r="M146" i="8"/>
  <c r="M145" i="8"/>
  <c r="M143" i="8"/>
  <c r="M141" i="8"/>
  <c r="M139" i="8"/>
  <c r="M137" i="8"/>
  <c r="M135" i="8"/>
  <c r="M133" i="8"/>
  <c r="M131" i="8"/>
  <c r="Q132" i="8"/>
  <c r="M144" i="8"/>
  <c r="M140" i="8"/>
  <c r="M136" i="8"/>
  <c r="M132" i="8"/>
  <c r="Q141" i="8"/>
  <c r="Q139" i="8"/>
  <c r="Q135" i="8"/>
  <c r="Q144" i="8"/>
  <c r="Q142" i="8"/>
  <c r="Q140" i="8"/>
  <c r="Q138" i="8"/>
  <c r="Q136" i="8"/>
  <c r="Q134" i="8"/>
  <c r="M142" i="8"/>
  <c r="M138" i="8"/>
  <c r="M134" i="8"/>
  <c r="Q143" i="8"/>
  <c r="Q137" i="8"/>
  <c r="Q133" i="8"/>
  <c r="Q131" i="8"/>
  <c r="L131" i="8"/>
  <c r="X102" i="8"/>
  <c r="T102" i="8"/>
  <c r="X104" i="8"/>
  <c r="T104" i="8"/>
  <c r="P104" i="8"/>
  <c r="V103" i="8"/>
  <c r="R103" i="8"/>
  <c r="X107" i="8"/>
  <c r="T107" i="8"/>
  <c r="P107" i="8"/>
  <c r="X106" i="8"/>
  <c r="T106" i="8"/>
  <c r="P106" i="8"/>
  <c r="X105" i="8"/>
  <c r="T105" i="8"/>
  <c r="P105" i="8"/>
  <c r="N104" i="8"/>
  <c r="W130" i="8"/>
  <c r="S130" i="8"/>
  <c r="O130" i="8"/>
  <c r="Y129" i="8"/>
  <c r="U129" i="8"/>
  <c r="Q129" i="8"/>
  <c r="M129" i="8"/>
  <c r="W128" i="8"/>
  <c r="S128" i="8"/>
  <c r="O128" i="8"/>
  <c r="Y127" i="8"/>
  <c r="U127" i="8"/>
  <c r="Q127" i="8"/>
  <c r="M127" i="8"/>
  <c r="W126" i="8"/>
  <c r="S126" i="8"/>
  <c r="O126" i="8"/>
  <c r="Y125" i="8"/>
  <c r="U125" i="8"/>
  <c r="Q125" i="8"/>
  <c r="M125" i="8"/>
  <c r="W124" i="8"/>
  <c r="S124" i="8"/>
  <c r="O124" i="8"/>
  <c r="Y123" i="8"/>
  <c r="U123" i="8"/>
  <c r="Q123" i="8"/>
  <c r="M123" i="8"/>
  <c r="W122" i="8"/>
  <c r="S122" i="8"/>
  <c r="O122" i="8"/>
  <c r="Y121" i="8"/>
  <c r="U121" i="8"/>
  <c r="Q121" i="8"/>
  <c r="M121" i="8"/>
  <c r="W120" i="8"/>
  <c r="S120" i="8"/>
  <c r="O120" i="8"/>
  <c r="Y119" i="8"/>
  <c r="U119" i="8"/>
  <c r="Q119" i="8"/>
  <c r="M119" i="8"/>
  <c r="W118" i="8"/>
  <c r="S118" i="8"/>
  <c r="O118" i="8"/>
  <c r="Y117" i="8"/>
  <c r="U117" i="8"/>
  <c r="Q117" i="8"/>
  <c r="M117" i="8"/>
  <c r="W116" i="8"/>
  <c r="S116" i="8"/>
  <c r="O116" i="8"/>
  <c r="Y115" i="8"/>
  <c r="U115" i="8"/>
  <c r="Q115" i="8"/>
  <c r="M115" i="8"/>
  <c r="W114" i="8"/>
  <c r="S114" i="8"/>
  <c r="O114" i="8"/>
  <c r="Y113" i="8"/>
  <c r="U113" i="8"/>
  <c r="Q113" i="8"/>
  <c r="M113" i="8"/>
  <c r="W112" i="8"/>
  <c r="S112" i="8"/>
  <c r="O112" i="8"/>
  <c r="Y111" i="8"/>
  <c r="U111" i="8"/>
  <c r="Q111" i="8"/>
  <c r="M111" i="8"/>
  <c r="W110" i="8"/>
  <c r="S110" i="8"/>
  <c r="O110" i="8"/>
  <c r="Y109" i="8"/>
  <c r="U109" i="8"/>
  <c r="Q109" i="8"/>
  <c r="M109" i="8"/>
  <c r="W108" i="8"/>
  <c r="S108" i="8"/>
  <c r="O108" i="8"/>
  <c r="Y107" i="8"/>
  <c r="K127" i="8"/>
  <c r="K123" i="8"/>
  <c r="K119" i="8"/>
  <c r="K115" i="8"/>
  <c r="K111" i="8"/>
  <c r="K107" i="8"/>
  <c r="K105" i="8"/>
  <c r="K103" i="8"/>
  <c r="V104" i="8"/>
  <c r="U130" i="8"/>
  <c r="S129" i="8"/>
  <c r="Y128" i="8"/>
  <c r="Q128" i="8"/>
  <c r="W127" i="8"/>
  <c r="W102" i="8"/>
  <c r="S102" i="8"/>
  <c r="W104" i="8"/>
  <c r="S104" i="8"/>
  <c r="O104" i="8"/>
  <c r="U103" i="8"/>
  <c r="Q103" i="8"/>
  <c r="W107" i="8"/>
  <c r="S107" i="8"/>
  <c r="O107" i="8"/>
  <c r="W106" i="8"/>
  <c r="S106" i="8"/>
  <c r="O106" i="8"/>
  <c r="W105" i="8"/>
  <c r="S105" i="8"/>
  <c r="O105" i="8"/>
  <c r="M104" i="8"/>
  <c r="V130" i="8"/>
  <c r="R130" i="8"/>
  <c r="N130" i="8"/>
  <c r="X129" i="8"/>
  <c r="T129" i="8"/>
  <c r="P129" i="8"/>
  <c r="L129" i="8"/>
  <c r="V128" i="8"/>
  <c r="R128" i="8"/>
  <c r="N128" i="8"/>
  <c r="X127" i="8"/>
  <c r="T127" i="8"/>
  <c r="P127" i="8"/>
  <c r="L127" i="8"/>
  <c r="V126" i="8"/>
  <c r="R126" i="8"/>
  <c r="N126" i="8"/>
  <c r="X125" i="8"/>
  <c r="T125" i="8"/>
  <c r="P125" i="8"/>
  <c r="L125" i="8"/>
  <c r="V124" i="8"/>
  <c r="R124" i="8"/>
  <c r="N124" i="8"/>
  <c r="X123" i="8"/>
  <c r="T123" i="8"/>
  <c r="P123" i="8"/>
  <c r="L123" i="8"/>
  <c r="V122" i="8"/>
  <c r="R122" i="8"/>
  <c r="N122" i="8"/>
  <c r="X121" i="8"/>
  <c r="T121" i="8"/>
  <c r="P121" i="8"/>
  <c r="L121" i="8"/>
  <c r="V120" i="8"/>
  <c r="R120" i="8"/>
  <c r="N120" i="8"/>
  <c r="X119" i="8"/>
  <c r="T119" i="8"/>
  <c r="P119" i="8"/>
  <c r="L119" i="8"/>
  <c r="V118" i="8"/>
  <c r="R118" i="8"/>
  <c r="N118" i="8"/>
  <c r="X117" i="8"/>
  <c r="T117" i="8"/>
  <c r="P117" i="8"/>
  <c r="L117" i="8"/>
  <c r="V116" i="8"/>
  <c r="R116" i="8"/>
  <c r="N116" i="8"/>
  <c r="X115" i="8"/>
  <c r="T115" i="8"/>
  <c r="P115" i="8"/>
  <c r="L115" i="8"/>
  <c r="V114" i="8"/>
  <c r="R114" i="8"/>
  <c r="N114" i="8"/>
  <c r="X113" i="8"/>
  <c r="T113" i="8"/>
  <c r="P113" i="8"/>
  <c r="L113" i="8"/>
  <c r="V112" i="8"/>
  <c r="R112" i="8"/>
  <c r="N112" i="8"/>
  <c r="X111" i="8"/>
  <c r="T111" i="8"/>
  <c r="P111" i="8"/>
  <c r="L111" i="8"/>
  <c r="V110" i="8"/>
  <c r="R110" i="8"/>
  <c r="N110" i="8"/>
  <c r="X109" i="8"/>
  <c r="T109" i="8"/>
  <c r="P109" i="8"/>
  <c r="L109" i="8"/>
  <c r="V108" i="8"/>
  <c r="R108" i="8"/>
  <c r="N108" i="8"/>
  <c r="L107" i="8"/>
  <c r="K126" i="8"/>
  <c r="K122" i="8"/>
  <c r="K118" i="8"/>
  <c r="K114" i="8"/>
  <c r="K110" i="8"/>
  <c r="L106" i="8"/>
  <c r="L104" i="8"/>
  <c r="V102" i="8"/>
  <c r="R102" i="8"/>
  <c r="R104" i="8"/>
  <c r="X103" i="8"/>
  <c r="T103" i="8"/>
  <c r="P103" i="8"/>
  <c r="V107" i="8"/>
  <c r="R107" i="8"/>
  <c r="N107" i="8"/>
  <c r="V106" i="8"/>
  <c r="R106" i="8"/>
  <c r="N106" i="8"/>
  <c r="V105" i="8"/>
  <c r="R105" i="8"/>
  <c r="N105" i="8"/>
  <c r="Y130" i="8"/>
  <c r="Q130" i="8"/>
  <c r="M130" i="8"/>
  <c r="W129" i="8"/>
  <c r="O129" i="8"/>
  <c r="U128" i="8"/>
  <c r="M128" i="8"/>
  <c r="U102" i="8"/>
  <c r="W103" i="8"/>
  <c r="Q107" i="8"/>
  <c r="M106" i="8"/>
  <c r="X130" i="8"/>
  <c r="V129" i="8"/>
  <c r="T128" i="8"/>
  <c r="S127" i="8"/>
  <c r="Y126" i="8"/>
  <c r="Q126" i="8"/>
  <c r="W125" i="8"/>
  <c r="O125" i="8"/>
  <c r="U124" i="8"/>
  <c r="M124" i="8"/>
  <c r="S123" i="8"/>
  <c r="Y122" i="8"/>
  <c r="Q122" i="8"/>
  <c r="W121" i="8"/>
  <c r="O121" i="8"/>
  <c r="U120" i="8"/>
  <c r="M120" i="8"/>
  <c r="S119" i="8"/>
  <c r="Y118" i="8"/>
  <c r="Q118" i="8"/>
  <c r="W117" i="8"/>
  <c r="O117" i="8"/>
  <c r="U116" i="8"/>
  <c r="M116" i="8"/>
  <c r="S115" i="8"/>
  <c r="Y114" i="8"/>
  <c r="Q114" i="8"/>
  <c r="W113" i="8"/>
  <c r="O113" i="8"/>
  <c r="U112" i="8"/>
  <c r="M112" i="8"/>
  <c r="S111" i="8"/>
  <c r="Y110" i="8"/>
  <c r="Q110" i="8"/>
  <c r="W109" i="8"/>
  <c r="O109" i="8"/>
  <c r="U108" i="8"/>
  <c r="M108" i="8"/>
  <c r="K125" i="8"/>
  <c r="K117" i="8"/>
  <c r="K109" i="8"/>
  <c r="K104" i="8"/>
  <c r="L103" i="8"/>
  <c r="U104" i="8"/>
  <c r="Q105" i="8"/>
  <c r="N129" i="8"/>
  <c r="O127" i="8"/>
  <c r="S125" i="8"/>
  <c r="Q124" i="8"/>
  <c r="O123" i="8"/>
  <c r="M122" i="8"/>
  <c r="Y120" i="8"/>
  <c r="W119" i="8"/>
  <c r="O119" i="8"/>
  <c r="M118" i="8"/>
  <c r="Y116" i="8"/>
  <c r="W115" i="8"/>
  <c r="U114" i="8"/>
  <c r="S113" i="8"/>
  <c r="Q112" i="8"/>
  <c r="O111" i="8"/>
  <c r="M110" i="8"/>
  <c r="Y108" i="8"/>
  <c r="K129" i="8"/>
  <c r="K113" i="8"/>
  <c r="U107" i="8"/>
  <c r="L130" i="8"/>
  <c r="V127" i="8"/>
  <c r="T126" i="8"/>
  <c r="R125" i="8"/>
  <c r="P124" i="8"/>
  <c r="V123" i="8"/>
  <c r="T122" i="8"/>
  <c r="R121" i="8"/>
  <c r="P120" i="8"/>
  <c r="N119" i="8"/>
  <c r="L118" i="8"/>
  <c r="P116" i="8"/>
  <c r="N115" i="8"/>
  <c r="L114" i="8"/>
  <c r="X112" i="8"/>
  <c r="P112" i="8"/>
  <c r="N111" i="8"/>
  <c r="T110" i="8"/>
  <c r="R109" i="8"/>
  <c r="P108" i="8"/>
  <c r="K120" i="8"/>
  <c r="L105" i="8"/>
  <c r="Q102" i="8"/>
  <c r="S103" i="8"/>
  <c r="M107" i="8"/>
  <c r="U105" i="8"/>
  <c r="T130" i="8"/>
  <c r="R129" i="8"/>
  <c r="P128" i="8"/>
  <c r="R127" i="8"/>
  <c r="X126" i="8"/>
  <c r="P126" i="8"/>
  <c r="V125" i="8"/>
  <c r="N125" i="8"/>
  <c r="T124" i="8"/>
  <c r="L124" i="8"/>
  <c r="R123" i="8"/>
  <c r="X122" i="8"/>
  <c r="P122" i="8"/>
  <c r="V121" i="8"/>
  <c r="N121" i="8"/>
  <c r="T120" i="8"/>
  <c r="L120" i="8"/>
  <c r="R119" i="8"/>
  <c r="X118" i="8"/>
  <c r="P118" i="8"/>
  <c r="V117" i="8"/>
  <c r="N117" i="8"/>
  <c r="T116" i="8"/>
  <c r="L116" i="8"/>
  <c r="R115" i="8"/>
  <c r="X114" i="8"/>
  <c r="P114" i="8"/>
  <c r="V113" i="8"/>
  <c r="N113" i="8"/>
  <c r="T112" i="8"/>
  <c r="L112" i="8"/>
  <c r="R111" i="8"/>
  <c r="X110" i="8"/>
  <c r="P110" i="8"/>
  <c r="V109" i="8"/>
  <c r="N109" i="8"/>
  <c r="T108" i="8"/>
  <c r="L108" i="8"/>
  <c r="K124" i="8"/>
  <c r="K116" i="8"/>
  <c r="K108" i="8"/>
  <c r="O103" i="8"/>
  <c r="U106" i="8"/>
  <c r="P130" i="8"/>
  <c r="L128" i="8"/>
  <c r="U126" i="8"/>
  <c r="M126" i="8"/>
  <c r="Y124" i="8"/>
  <c r="W123" i="8"/>
  <c r="U122" i="8"/>
  <c r="S121" i="8"/>
  <c r="Q120" i="8"/>
  <c r="U118" i="8"/>
  <c r="S117" i="8"/>
  <c r="Q116" i="8"/>
  <c r="O115" i="8"/>
  <c r="M114" i="8"/>
  <c r="Y112" i="8"/>
  <c r="W111" i="8"/>
  <c r="U110" i="8"/>
  <c r="S109" i="8"/>
  <c r="Q108" i="8"/>
  <c r="K121" i="8"/>
  <c r="K106" i="8"/>
  <c r="Q104" i="8"/>
  <c r="Q106" i="8"/>
  <c r="M105" i="8"/>
  <c r="X128" i="8"/>
  <c r="N127" i="8"/>
  <c r="L126" i="8"/>
  <c r="X124" i="8"/>
  <c r="N123" i="8"/>
  <c r="L122" i="8"/>
  <c r="X120" i="8"/>
  <c r="V119" i="8"/>
  <c r="T118" i="8"/>
  <c r="R117" i="8"/>
  <c r="X116" i="8"/>
  <c r="V115" i="8"/>
  <c r="T114" i="8"/>
  <c r="R113" i="8"/>
  <c r="V111" i="8"/>
  <c r="L110" i="8"/>
  <c r="X108" i="8"/>
  <c r="K128" i="8"/>
  <c r="K112" i="8"/>
  <c r="K102" i="8"/>
  <c r="W93" i="8"/>
  <c r="X92" i="8"/>
  <c r="T92" i="8"/>
  <c r="U91" i="8"/>
  <c r="V90" i="8"/>
  <c r="W89" i="8"/>
  <c r="X88" i="8"/>
  <c r="T88" i="8"/>
  <c r="U87" i="8"/>
  <c r="Q87" i="8"/>
  <c r="V86" i="8"/>
  <c r="R86" i="8"/>
  <c r="W85" i="8"/>
  <c r="S85" i="8"/>
  <c r="X84" i="8"/>
  <c r="T84" i="8"/>
  <c r="P84" i="8"/>
  <c r="U83" i="8"/>
  <c r="Q83" i="8"/>
  <c r="V82" i="8"/>
  <c r="R82" i="8"/>
  <c r="N82" i="8"/>
  <c r="U81" i="8"/>
  <c r="Q81" i="8"/>
  <c r="X80" i="8"/>
  <c r="T80" i="8"/>
  <c r="P80" i="8"/>
  <c r="W79" i="8"/>
  <c r="S79" i="8"/>
  <c r="O79" i="8"/>
  <c r="V101" i="8"/>
  <c r="R101" i="8"/>
  <c r="W100" i="8"/>
  <c r="S100" i="8"/>
  <c r="X99" i="8"/>
  <c r="T99" i="8"/>
  <c r="P99" i="8"/>
  <c r="U98" i="8"/>
  <c r="Q98" i="8"/>
  <c r="V97" i="8"/>
  <c r="R97" i="8"/>
  <c r="W96" i="8"/>
  <c r="S96" i="8"/>
  <c r="X95" i="8"/>
  <c r="T95" i="8"/>
  <c r="P95" i="8"/>
  <c r="U94" i="8"/>
  <c r="Q94" i="8"/>
  <c r="M102" i="8"/>
  <c r="M101" i="8"/>
  <c r="M100" i="8"/>
  <c r="N99" i="8"/>
  <c r="O98" i="8"/>
  <c r="K98" i="8"/>
  <c r="L97" i="8"/>
  <c r="M96" i="8"/>
  <c r="N95" i="8"/>
  <c r="O94" i="8"/>
  <c r="K94" i="8"/>
  <c r="L93" i="8"/>
  <c r="M92" i="8"/>
  <c r="N91" i="8"/>
  <c r="O90" i="8"/>
  <c r="K90" i="8"/>
  <c r="L89" i="8"/>
  <c r="M88" i="8"/>
  <c r="N87" i="8"/>
  <c r="O86" i="8"/>
  <c r="K86" i="8"/>
  <c r="L85" i="8"/>
  <c r="M84" i="8"/>
  <c r="N83" i="8"/>
  <c r="M82" i="8"/>
  <c r="J99" i="8"/>
  <c r="J95" i="8"/>
  <c r="J91" i="8"/>
  <c r="J87" i="8"/>
  <c r="J83" i="8"/>
  <c r="V93" i="8"/>
  <c r="W92" i="8"/>
  <c r="X91" i="8"/>
  <c r="T91" i="8"/>
  <c r="U90" i="8"/>
  <c r="V89" i="8"/>
  <c r="W88" i="8"/>
  <c r="X87" i="8"/>
  <c r="T87" i="8"/>
  <c r="P87" i="8"/>
  <c r="U86" i="8"/>
  <c r="Q86" i="8"/>
  <c r="V85" i="8"/>
  <c r="R85" i="8"/>
  <c r="W84" i="8"/>
  <c r="S84" i="8"/>
  <c r="X83" i="8"/>
  <c r="T83" i="8"/>
  <c r="P83" i="8"/>
  <c r="U82" i="8"/>
  <c r="Q82" i="8"/>
  <c r="X81" i="8"/>
  <c r="T81" i="8"/>
  <c r="P81" i="8"/>
  <c r="W80" i="8"/>
  <c r="S80" i="8"/>
  <c r="O80" i="8"/>
  <c r="V79" i="8"/>
  <c r="R79" i="8"/>
  <c r="N79" i="8"/>
  <c r="U101" i="8"/>
  <c r="Q101" i="8"/>
  <c r="V100" i="8"/>
  <c r="R100" i="8"/>
  <c r="W99" i="8"/>
  <c r="S99" i="8"/>
  <c r="X98" i="8"/>
  <c r="T98" i="8"/>
  <c r="P98" i="8"/>
  <c r="U97" i="8"/>
  <c r="Q97" i="8"/>
  <c r="V96" i="8"/>
  <c r="R96" i="8"/>
  <c r="W95" i="8"/>
  <c r="S95" i="8"/>
  <c r="X94" i="8"/>
  <c r="T94" i="8"/>
  <c r="P94" i="8"/>
  <c r="L102" i="8"/>
  <c r="U93" i="8"/>
  <c r="W91" i="8"/>
  <c r="T90" i="8"/>
  <c r="V88" i="8"/>
  <c r="S87" i="8"/>
  <c r="T86" i="8"/>
  <c r="U85" i="8"/>
  <c r="V84" i="8"/>
  <c r="W83" i="8"/>
  <c r="X82" i="8"/>
  <c r="P82" i="8"/>
  <c r="S81" i="8"/>
  <c r="V80" i="8"/>
  <c r="N80" i="8"/>
  <c r="Q79" i="8"/>
  <c r="T101" i="8"/>
  <c r="U100" i="8"/>
  <c r="V99" i="8"/>
  <c r="W98" i="8"/>
  <c r="X97" i="8"/>
  <c r="P97" i="8"/>
  <c r="Q96" i="8"/>
  <c r="R95" i="8"/>
  <c r="S94" i="8"/>
  <c r="O101" i="8"/>
  <c r="N100" i="8"/>
  <c r="M99" i="8"/>
  <c r="M98" i="8"/>
  <c r="M97" i="8"/>
  <c r="L96" i="8"/>
  <c r="L95" i="8"/>
  <c r="L94" i="8"/>
  <c r="K93" i="8"/>
  <c r="K92" i="8"/>
  <c r="K91" i="8"/>
  <c r="O89" i="8"/>
  <c r="O88" i="8"/>
  <c r="O87" i="8"/>
  <c r="N86" i="8"/>
  <c r="N85" i="8"/>
  <c r="N84" i="8"/>
  <c r="M83" i="8"/>
  <c r="K82" i="8"/>
  <c r="J96" i="8"/>
  <c r="J90" i="8"/>
  <c r="J85" i="8"/>
  <c r="T93" i="8"/>
  <c r="V91" i="8"/>
  <c r="X89" i="8"/>
  <c r="U88" i="8"/>
  <c r="R87" i="8"/>
  <c r="S86" i="8"/>
  <c r="T85" i="8"/>
  <c r="U84" i="8"/>
  <c r="V83" i="8"/>
  <c r="W82" i="8"/>
  <c r="O82" i="8"/>
  <c r="R81" i="8"/>
  <c r="U80" i="8"/>
  <c r="X79" i="8"/>
  <c r="P79" i="8"/>
  <c r="S101" i="8"/>
  <c r="T100" i="8"/>
  <c r="U99" i="8"/>
  <c r="V98" i="8"/>
  <c r="W97" i="8"/>
  <c r="X96" i="8"/>
  <c r="P96" i="8"/>
  <c r="Q95" i="8"/>
  <c r="R94" i="8"/>
  <c r="N101" i="8"/>
  <c r="L100" i="8"/>
  <c r="L99" i="8"/>
  <c r="L98" i="8"/>
  <c r="K97" i="8"/>
  <c r="K96" i="8"/>
  <c r="K95" i="8"/>
  <c r="O93" i="8"/>
  <c r="O92" i="8"/>
  <c r="O91" i="8"/>
  <c r="N90" i="8"/>
  <c r="N89" i="8"/>
  <c r="N88" i="8"/>
  <c r="M87" i="8"/>
  <c r="M86" i="8"/>
  <c r="M85" i="8"/>
  <c r="L84" i="8"/>
  <c r="L83" i="8"/>
  <c r="J100" i="8"/>
  <c r="J94" i="8"/>
  <c r="J89" i="8"/>
  <c r="J84" i="8"/>
  <c r="V92" i="8"/>
  <c r="X90" i="8"/>
  <c r="U89" i="8"/>
  <c r="W87" i="8"/>
  <c r="X86" i="8"/>
  <c r="P86" i="8"/>
  <c r="Q85" i="8"/>
  <c r="R84" i="8"/>
  <c r="S83" i="8"/>
  <c r="T82" i="8"/>
  <c r="W81" i="8"/>
  <c r="O81" i="8"/>
  <c r="R80" i="8"/>
  <c r="U79" i="8"/>
  <c r="X101" i="8"/>
  <c r="P101" i="8"/>
  <c r="Q100" i="8"/>
  <c r="R99" i="8"/>
  <c r="S98" i="8"/>
  <c r="T97" i="8"/>
  <c r="U96" i="8"/>
  <c r="V95" i="8"/>
  <c r="W94" i="8"/>
  <c r="O102" i="8"/>
  <c r="L101" i="8"/>
  <c r="K100" i="8"/>
  <c r="K99" i="8"/>
  <c r="O97" i="8"/>
  <c r="O96" i="8"/>
  <c r="O95" i="8"/>
  <c r="N94" i="8"/>
  <c r="N93" i="8"/>
  <c r="N92" i="8"/>
  <c r="M91" i="8"/>
  <c r="M90" i="8"/>
  <c r="M89" i="8"/>
  <c r="L88" i="8"/>
  <c r="L87" i="8"/>
  <c r="L86" i="8"/>
  <c r="K85" i="8"/>
  <c r="K84" i="8"/>
  <c r="K83" i="8"/>
  <c r="J98" i="8"/>
  <c r="J93" i="8"/>
  <c r="J88" i="8"/>
  <c r="J82" i="8"/>
  <c r="X93" i="8"/>
  <c r="U92" i="8"/>
  <c r="W90" i="8"/>
  <c r="T89" i="8"/>
  <c r="V87" i="8"/>
  <c r="W86" i="8"/>
  <c r="X85" i="8"/>
  <c r="P85" i="8"/>
  <c r="Q84" i="8"/>
  <c r="R83" i="8"/>
  <c r="S82" i="8"/>
  <c r="V81" i="8"/>
  <c r="N81" i="8"/>
  <c r="Q80" i="8"/>
  <c r="T79" i="8"/>
  <c r="W101" i="8"/>
  <c r="X100" i="8"/>
  <c r="P100" i="8"/>
  <c r="Q99" i="8"/>
  <c r="R98" i="8"/>
  <c r="S97" i="8"/>
  <c r="T96" i="8"/>
  <c r="U95" i="8"/>
  <c r="V94" i="8"/>
  <c r="N102" i="8"/>
  <c r="O100" i="8"/>
  <c r="O99" i="8"/>
  <c r="N98" i="8"/>
  <c r="N97" i="8"/>
  <c r="N96" i="8"/>
  <c r="M95" i="8"/>
  <c r="M94" i="8"/>
  <c r="M93" i="8"/>
  <c r="L92" i="8"/>
  <c r="L91" i="8"/>
  <c r="L90" i="8"/>
  <c r="K89" i="8"/>
  <c r="K88" i="8"/>
  <c r="K87" i="8"/>
  <c r="O85" i="8"/>
  <c r="O84" i="8"/>
  <c r="O83" i="8"/>
  <c r="L82" i="8"/>
  <c r="J97" i="8"/>
  <c r="J92" i="8"/>
  <c r="J86" i="8"/>
  <c r="AX322" i="8" l="1"/>
  <c r="AX329" i="8"/>
  <c r="AE329" i="8"/>
  <c r="AX321" i="8"/>
  <c r="AE321" i="8"/>
  <c r="T321" i="8"/>
  <c r="AX313" i="8"/>
  <c r="AE313" i="8"/>
  <c r="T313" i="8"/>
  <c r="AX305" i="8"/>
  <c r="AE305" i="8"/>
  <c r="AX297" i="8"/>
  <c r="AE297" i="8"/>
  <c r="AE289" i="8"/>
  <c r="AX289" i="8"/>
  <c r="AE281" i="8"/>
  <c r="AX281" i="8"/>
  <c r="T289" i="8"/>
  <c r="AX328" i="8"/>
  <c r="AE328" i="8"/>
  <c r="AX320" i="8"/>
  <c r="AE320" i="8"/>
  <c r="AX312" i="8"/>
  <c r="AE312" i="8"/>
  <c r="AX304" i="8"/>
  <c r="AE304" i="8"/>
  <c r="AX296" i="8"/>
  <c r="AE296" i="8"/>
  <c r="AX288" i="8"/>
  <c r="AE288" i="8"/>
  <c r="BE3" i="7"/>
  <c r="AE290" i="8"/>
  <c r="AX314" i="8"/>
  <c r="AE291" i="8"/>
  <c r="AE303" i="8"/>
  <c r="AX325" i="8"/>
  <c r="AE325" i="8"/>
  <c r="AX317" i="8"/>
  <c r="AE317" i="8"/>
  <c r="AX309" i="8"/>
  <c r="AE309" i="8"/>
  <c r="AX301" i="8"/>
  <c r="AE301" i="8"/>
  <c r="AX293" i="8"/>
  <c r="AE293" i="8"/>
  <c r="AE285" i="8"/>
  <c r="AX285" i="8"/>
  <c r="AX327" i="8"/>
  <c r="AX319" i="8"/>
  <c r="AX311" i="8"/>
  <c r="AX303" i="8"/>
  <c r="AX295" i="8"/>
  <c r="AX291" i="8"/>
  <c r="AX290" i="8"/>
  <c r="AE287" i="8"/>
  <c r="AE286" i="8"/>
  <c r="AX324" i="8"/>
  <c r="AE324" i="8"/>
  <c r="AX316" i="8"/>
  <c r="AE316" i="8"/>
  <c r="AX308" i="8"/>
  <c r="AE308" i="8"/>
  <c r="AX300" i="8"/>
  <c r="AE300" i="8"/>
  <c r="AX292" i="8"/>
  <c r="AX284" i="8"/>
  <c r="AE284" i="8"/>
  <c r="AE295" i="8"/>
  <c r="AE327" i="8"/>
  <c r="AX326" i="8"/>
  <c r="AX318" i="8"/>
  <c r="AX310" i="8"/>
  <c r="AX302" i="8"/>
  <c r="AX294" i="8"/>
  <c r="AX286" i="8"/>
  <c r="AE282" i="8"/>
  <c r="AE292" i="8"/>
  <c r="AX298" i="8"/>
  <c r="AE311" i="8"/>
  <c r="AX330" i="8"/>
  <c r="T323" i="8"/>
  <c r="T307" i="8"/>
  <c r="AE283" i="8"/>
  <c r="AX287" i="8"/>
  <c r="AE299" i="8"/>
  <c r="AE307" i="8"/>
  <c r="AE315" i="8"/>
  <c r="AE323" i="8"/>
  <c r="AE331" i="8"/>
  <c r="AX280" i="8"/>
  <c r="AE330" i="8"/>
  <c r="AE326" i="8"/>
  <c r="T326" i="8"/>
  <c r="AE322" i="8"/>
  <c r="T322" i="8"/>
  <c r="AE318" i="8"/>
  <c r="AE314" i="8"/>
  <c r="AE310" i="8"/>
  <c r="T310" i="8"/>
  <c r="AE306" i="8"/>
  <c r="T306" i="8"/>
  <c r="AE302" i="8"/>
  <c r="AE298" i="8"/>
  <c r="AE294" i="8"/>
  <c r="T294" i="8"/>
  <c r="T286" i="8"/>
  <c r="AE280" i="8"/>
  <c r="AX282" i="8"/>
  <c r="AX283" i="8"/>
  <c r="T291" i="8"/>
  <c r="AX299" i="8"/>
  <c r="AX307" i="8"/>
  <c r="AX315" i="8"/>
  <c r="AX323" i="8"/>
  <c r="AX331" i="8"/>
  <c r="C150" i="13"/>
  <c r="C77" i="13"/>
  <c r="C60" i="13"/>
  <c r="C22" i="13"/>
  <c r="C6" i="13"/>
  <c r="C146" i="13"/>
  <c r="C109" i="13"/>
  <c r="C73" i="13"/>
  <c r="C2" i="13"/>
  <c r="C142" i="13"/>
  <c r="C105" i="13"/>
  <c r="C99" i="13"/>
  <c r="C81" i="13"/>
  <c r="C68" i="13"/>
  <c r="C56" i="13"/>
  <c r="C10" i="13"/>
  <c r="C53" i="13"/>
  <c r="C45" i="13"/>
  <c r="C37" i="13"/>
  <c r="C33" i="13"/>
  <c r="C25" i="13"/>
  <c r="C5" i="13"/>
  <c r="C80" i="13"/>
  <c r="C72" i="13"/>
  <c r="C98" i="13"/>
  <c r="C90" i="13"/>
  <c r="C145" i="13"/>
  <c r="C129" i="13"/>
  <c r="C113" i="13"/>
  <c r="C153" i="13"/>
  <c r="C48" i="13"/>
  <c r="C44" i="13"/>
  <c r="C40" i="13"/>
  <c r="C32" i="13"/>
  <c r="C28" i="13"/>
  <c r="C24" i="13"/>
  <c r="C20" i="13"/>
  <c r="C16" i="13"/>
  <c r="C12" i="13"/>
  <c r="C8" i="13"/>
  <c r="C4" i="13"/>
  <c r="C70" i="13"/>
  <c r="C66" i="13"/>
  <c r="C62" i="13"/>
  <c r="C58" i="13"/>
  <c r="C87" i="13"/>
  <c r="C83" i="13"/>
  <c r="C75" i="13"/>
  <c r="C71" i="13"/>
  <c r="C101" i="13"/>
  <c r="C97" i="13"/>
  <c r="C93" i="13"/>
  <c r="C107" i="13"/>
  <c r="C144" i="13"/>
  <c r="C140" i="13"/>
  <c r="C136" i="13"/>
  <c r="C128" i="13"/>
  <c r="C124" i="13"/>
  <c r="C120" i="13"/>
  <c r="C112" i="13"/>
  <c r="C156" i="13"/>
  <c r="C152" i="13"/>
  <c r="C148" i="13"/>
  <c r="C137" i="13"/>
  <c r="C121" i="13"/>
  <c r="C52" i="13"/>
  <c r="C36" i="13"/>
  <c r="C49" i="13"/>
  <c r="C29" i="13"/>
  <c r="C21" i="13"/>
  <c r="C13" i="13"/>
  <c r="C9" i="13"/>
  <c r="C54" i="13"/>
  <c r="C67" i="13"/>
  <c r="C59" i="13"/>
  <c r="C55" i="13"/>
  <c r="C76" i="13"/>
  <c r="C102" i="13"/>
  <c r="C94" i="13"/>
  <c r="C108" i="13"/>
  <c r="C141" i="13"/>
  <c r="C133" i="13"/>
  <c r="C125" i="13"/>
  <c r="C117" i="13"/>
  <c r="C157" i="13"/>
  <c r="C149" i="13"/>
  <c r="C63" i="13"/>
  <c r="C41" i="13"/>
  <c r="C84" i="13"/>
  <c r="C17" i="13"/>
  <c r="C19" i="13"/>
  <c r="C3" i="13"/>
  <c r="C82" i="13"/>
  <c r="C74" i="13"/>
  <c r="C106" i="13"/>
  <c r="C135" i="13"/>
  <c r="C119" i="13"/>
  <c r="C92" i="13"/>
  <c r="C65" i="13"/>
  <c r="C39" i="13"/>
  <c r="C27" i="13"/>
  <c r="C50" i="13"/>
  <c r="C42" i="13"/>
  <c r="C34" i="13"/>
  <c r="C138" i="13"/>
  <c r="C134" i="13"/>
  <c r="C130" i="13"/>
  <c r="C126" i="13"/>
  <c r="C122" i="13"/>
  <c r="C118" i="13"/>
  <c r="C114" i="13"/>
  <c r="C110" i="13"/>
  <c r="C155" i="13"/>
  <c r="C151" i="13"/>
  <c r="C147" i="13"/>
  <c r="C143" i="13"/>
  <c r="C139" i="13"/>
  <c r="C123" i="13"/>
  <c r="C96" i="13"/>
  <c r="C91" i="13"/>
  <c r="C85" i="13"/>
  <c r="C69" i="13"/>
  <c r="C64" i="13"/>
  <c r="C43" i="13"/>
  <c r="C26" i="13"/>
  <c r="C18" i="13"/>
  <c r="C11" i="13"/>
  <c r="B4" i="12"/>
  <c r="C4" i="12" s="1"/>
  <c r="B3" i="12"/>
  <c r="C3" i="12" s="1"/>
  <c r="B2" i="12"/>
  <c r="BF108" i="7"/>
  <c r="BF109" i="7"/>
  <c r="BF110" i="7"/>
  <c r="BF111" i="7"/>
  <c r="BF112" i="7"/>
  <c r="BF113" i="7"/>
  <c r="BF114" i="7"/>
  <c r="BF115" i="7"/>
  <c r="BF116" i="7"/>
  <c r="BF117" i="7"/>
  <c r="BF118" i="7"/>
  <c r="BF119" i="7"/>
  <c r="BF120" i="7"/>
  <c r="BF121" i="7"/>
  <c r="BF122" i="7"/>
  <c r="BF123" i="7"/>
  <c r="BF124" i="7"/>
  <c r="BF125" i="7"/>
  <c r="BF126" i="7"/>
  <c r="BF127" i="7"/>
  <c r="BF128" i="7"/>
  <c r="BF129" i="7"/>
  <c r="BF130" i="7"/>
  <c r="BF131" i="7"/>
  <c r="BF132" i="7"/>
  <c r="BF133" i="7"/>
  <c r="BF134" i="7"/>
  <c r="BF135" i="7"/>
  <c r="BF136" i="7"/>
  <c r="BF137" i="7"/>
  <c r="BF138" i="7"/>
  <c r="BF139" i="7"/>
  <c r="BF140" i="7"/>
  <c r="BF141" i="7"/>
  <c r="BF142" i="7"/>
  <c r="BF143" i="7"/>
  <c r="BF144" i="7"/>
  <c r="BF145" i="7"/>
  <c r="BF146" i="7"/>
  <c r="BF147" i="7"/>
  <c r="BF148" i="7"/>
  <c r="BF149" i="7"/>
  <c r="BF150" i="7"/>
  <c r="BF151" i="7"/>
  <c r="BF152" i="7"/>
  <c r="BF153" i="7"/>
  <c r="BF154" i="7"/>
  <c r="BF155" i="7"/>
  <c r="BF156" i="7"/>
  <c r="BF157" i="7"/>
  <c r="BF158" i="7"/>
  <c r="BF107" i="7"/>
  <c r="BF56" i="7"/>
  <c r="BF57" i="7"/>
  <c r="BF58" i="7"/>
  <c r="BF59" i="7"/>
  <c r="BF60" i="7"/>
  <c r="BF61" i="7"/>
  <c r="BF62" i="7"/>
  <c r="BF63" i="7"/>
  <c r="BF64" i="7"/>
  <c r="BF65" i="7"/>
  <c r="BF66" i="7"/>
  <c r="BF67" i="7"/>
  <c r="BF68" i="7"/>
  <c r="BF69" i="7"/>
  <c r="BF70" i="7"/>
  <c r="BF71" i="7"/>
  <c r="BF72" i="7"/>
  <c r="BF73" i="7"/>
  <c r="BF74" i="7"/>
  <c r="BF75" i="7"/>
  <c r="BF76" i="7"/>
  <c r="BF77" i="7"/>
  <c r="BF78" i="7"/>
  <c r="BF79" i="7"/>
  <c r="BF80" i="7"/>
  <c r="BF81" i="7"/>
  <c r="BF82" i="7"/>
  <c r="BF83" i="7"/>
  <c r="BF84" i="7"/>
  <c r="BF85" i="7"/>
  <c r="BF86" i="7"/>
  <c r="BF87" i="7"/>
  <c r="BF88" i="7"/>
  <c r="BF89" i="7"/>
  <c r="BF90" i="7"/>
  <c r="BF91" i="7"/>
  <c r="BF92" i="7"/>
  <c r="BF93" i="7"/>
  <c r="BF94" i="7"/>
  <c r="BF95" i="7"/>
  <c r="BF96" i="7"/>
  <c r="BF97" i="7"/>
  <c r="BF98" i="7"/>
  <c r="BF99" i="7"/>
  <c r="BF100" i="7"/>
  <c r="BF101" i="7"/>
  <c r="BF102" i="7"/>
  <c r="BF103" i="7"/>
  <c r="BF104" i="7"/>
  <c r="BF105" i="7"/>
  <c r="BF106" i="7"/>
  <c r="BF55" i="7"/>
  <c r="BF4" i="7"/>
  <c r="T281" i="8" s="1"/>
  <c r="BF5" i="7"/>
  <c r="T282" i="8" s="1"/>
  <c r="BF6" i="7"/>
  <c r="T283" i="8" s="1"/>
  <c r="BF7" i="7"/>
  <c r="T284" i="8" s="1"/>
  <c r="BF8" i="7"/>
  <c r="T285" i="8" s="1"/>
  <c r="BF9" i="7"/>
  <c r="BF10" i="7"/>
  <c r="T287" i="8" s="1"/>
  <c r="BF11" i="7"/>
  <c r="T288" i="8" s="1"/>
  <c r="BF12" i="7"/>
  <c r="BF13" i="7"/>
  <c r="T290" i="8" s="1"/>
  <c r="BF14" i="7"/>
  <c r="BF15" i="7"/>
  <c r="T292" i="8" s="1"/>
  <c r="BF16" i="7"/>
  <c r="T293" i="8" s="1"/>
  <c r="BF17" i="7"/>
  <c r="BF18" i="7"/>
  <c r="T295" i="8" s="1"/>
  <c r="BF19" i="7"/>
  <c r="T296" i="8" s="1"/>
  <c r="BF20" i="7"/>
  <c r="T297" i="8" s="1"/>
  <c r="BF21" i="7"/>
  <c r="T298" i="8" s="1"/>
  <c r="BF22" i="7"/>
  <c r="T299" i="8" s="1"/>
  <c r="BF23" i="7"/>
  <c r="T300" i="8" s="1"/>
  <c r="BF24" i="7"/>
  <c r="T301" i="8" s="1"/>
  <c r="BF25" i="7"/>
  <c r="T302" i="8" s="1"/>
  <c r="BF26" i="7"/>
  <c r="T303" i="8" s="1"/>
  <c r="BF27" i="7"/>
  <c r="T304" i="8" s="1"/>
  <c r="BF28" i="7"/>
  <c r="T305" i="8" s="1"/>
  <c r="BF29" i="7"/>
  <c r="BF30" i="7"/>
  <c r="BF31" i="7"/>
  <c r="T308" i="8" s="1"/>
  <c r="BF32" i="7"/>
  <c r="T309" i="8" s="1"/>
  <c r="BF33" i="7"/>
  <c r="BF34" i="7"/>
  <c r="T311" i="8" s="1"/>
  <c r="BF35" i="7"/>
  <c r="T312" i="8" s="1"/>
  <c r="BF36" i="7"/>
  <c r="BF37" i="7"/>
  <c r="T314" i="8" s="1"/>
  <c r="BF38" i="7"/>
  <c r="T315" i="8" s="1"/>
  <c r="BF39" i="7"/>
  <c r="T316" i="8" s="1"/>
  <c r="BF40" i="7"/>
  <c r="T317" i="8" s="1"/>
  <c r="BF41" i="7"/>
  <c r="T318" i="8" s="1"/>
  <c r="BF42" i="7"/>
  <c r="T319" i="8" s="1"/>
  <c r="BF43" i="7"/>
  <c r="T320" i="8" s="1"/>
  <c r="BF44" i="7"/>
  <c r="BF45" i="7"/>
  <c r="BF46" i="7"/>
  <c r="BF47" i="7"/>
  <c r="T324" i="8" s="1"/>
  <c r="BF48" i="7"/>
  <c r="T325" i="8" s="1"/>
  <c r="BF49" i="7"/>
  <c r="BF50" i="7"/>
  <c r="T327" i="8" s="1"/>
  <c r="BF51" i="7"/>
  <c r="T328" i="8" s="1"/>
  <c r="BF52" i="7"/>
  <c r="T329" i="8" s="1"/>
  <c r="BF53" i="7"/>
  <c r="T330" i="8" s="1"/>
  <c r="BF54" i="7"/>
  <c r="T331" i="8" s="1"/>
  <c r="BF3" i="7"/>
  <c r="T280" i="8" s="1"/>
  <c r="J81" i="8"/>
  <c r="AR3" i="8" l="1"/>
  <c r="D3" i="12"/>
  <c r="H3" i="12"/>
  <c r="E3" i="12"/>
  <c r="F3" i="12"/>
  <c r="G3" i="12"/>
  <c r="G4" i="12"/>
  <c r="D4" i="12"/>
  <c r="H4" i="12"/>
  <c r="E4" i="12"/>
  <c r="F4" i="12"/>
  <c r="C2" i="12"/>
  <c r="BI5" i="7"/>
  <c r="BQ282" i="8" s="1"/>
  <c r="BI7" i="7"/>
  <c r="BQ284" i="8" s="1"/>
  <c r="BI9" i="7"/>
  <c r="BQ286" i="8" s="1"/>
  <c r="BI11" i="7"/>
  <c r="BQ288" i="8" s="1"/>
  <c r="BI13" i="7"/>
  <c r="BQ290" i="8" s="1"/>
  <c r="BI15" i="7"/>
  <c r="BQ292" i="8" s="1"/>
  <c r="BI17" i="7"/>
  <c r="BQ294" i="8" s="1"/>
  <c r="BI19" i="7"/>
  <c r="BQ296" i="8" s="1"/>
  <c r="BI21" i="7"/>
  <c r="BQ298" i="8" s="1"/>
  <c r="BI23" i="7"/>
  <c r="BQ300" i="8" s="1"/>
  <c r="BI25" i="7"/>
  <c r="BQ302" i="8" s="1"/>
  <c r="BI27" i="7"/>
  <c r="BQ304" i="8" s="1"/>
  <c r="BI29" i="7"/>
  <c r="BQ306" i="8" s="1"/>
  <c r="BI31" i="7"/>
  <c r="BQ308" i="8" s="1"/>
  <c r="BI33" i="7"/>
  <c r="BQ310" i="8" s="1"/>
  <c r="BI35" i="7"/>
  <c r="BQ312" i="8" s="1"/>
  <c r="BI37" i="7"/>
  <c r="BQ314" i="8" s="1"/>
  <c r="BI39" i="7"/>
  <c r="BQ316" i="8" s="1"/>
  <c r="BI41" i="7"/>
  <c r="BQ318" i="8" s="1"/>
  <c r="BI43" i="7"/>
  <c r="BQ320" i="8" s="1"/>
  <c r="BI45" i="7"/>
  <c r="BQ322" i="8" s="1"/>
  <c r="BI47" i="7"/>
  <c r="BQ324" i="8" s="1"/>
  <c r="BI49" i="7"/>
  <c r="BQ326" i="8" s="1"/>
  <c r="BI51" i="7"/>
  <c r="BQ328" i="8" s="1"/>
  <c r="BI53" i="7"/>
  <c r="BQ330" i="8" s="1"/>
  <c r="BI55" i="7"/>
  <c r="BI57" i="7"/>
  <c r="BI59" i="7"/>
  <c r="BI61" i="7"/>
  <c r="BI63" i="7"/>
  <c r="BI65" i="7"/>
  <c r="BI67" i="7"/>
  <c r="BI69" i="7"/>
  <c r="BI71" i="7"/>
  <c r="BI73" i="7"/>
  <c r="BI75" i="7"/>
  <c r="BI77" i="7"/>
  <c r="BI79" i="7"/>
  <c r="BI81" i="7"/>
  <c r="BI83" i="7"/>
  <c r="BI85" i="7"/>
  <c r="BI87" i="7"/>
  <c r="BI89" i="7"/>
  <c r="BI91" i="7"/>
  <c r="BI93" i="7"/>
  <c r="BI95" i="7"/>
  <c r="BI97" i="7"/>
  <c r="BI99" i="7"/>
  <c r="BJ5" i="7"/>
  <c r="CB282" i="8" s="1"/>
  <c r="BJ7" i="7"/>
  <c r="CB284" i="8" s="1"/>
  <c r="BJ9" i="7"/>
  <c r="CB286" i="8" s="1"/>
  <c r="BJ11" i="7"/>
  <c r="CB288" i="8" s="1"/>
  <c r="BJ13" i="7"/>
  <c r="CB290" i="8" s="1"/>
  <c r="BJ15" i="7"/>
  <c r="CB292" i="8" s="1"/>
  <c r="BJ17" i="7"/>
  <c r="CB294" i="8" s="1"/>
  <c r="BJ19" i="7"/>
  <c r="CB296" i="8" s="1"/>
  <c r="BJ21" i="7"/>
  <c r="CB298" i="8" s="1"/>
  <c r="BJ23" i="7"/>
  <c r="CB300" i="8" s="1"/>
  <c r="BJ25" i="7"/>
  <c r="CB302" i="8" s="1"/>
  <c r="BJ27" i="7"/>
  <c r="CB304" i="8" s="1"/>
  <c r="BJ29" i="7"/>
  <c r="CB306" i="8" s="1"/>
  <c r="BJ31" i="7"/>
  <c r="CB308" i="8" s="1"/>
  <c r="BJ33" i="7"/>
  <c r="CB310" i="8" s="1"/>
  <c r="BJ35" i="7"/>
  <c r="CB312" i="8" s="1"/>
  <c r="BJ37" i="7"/>
  <c r="CB314" i="8" s="1"/>
  <c r="BJ39" i="7"/>
  <c r="CB316" i="8" s="1"/>
  <c r="BJ41" i="7"/>
  <c r="CB318" i="8" s="1"/>
  <c r="BJ43" i="7"/>
  <c r="CB320" i="8" s="1"/>
  <c r="BJ45" i="7"/>
  <c r="CB322" i="8" s="1"/>
  <c r="BJ47" i="7"/>
  <c r="CB324" i="8" s="1"/>
  <c r="BJ49" i="7"/>
  <c r="CB326" i="8" s="1"/>
  <c r="BJ51" i="7"/>
  <c r="CB328" i="8" s="1"/>
  <c r="BJ53" i="7"/>
  <c r="CB330" i="8" s="1"/>
  <c r="BJ55" i="7"/>
  <c r="BJ57" i="7"/>
  <c r="BJ59" i="7"/>
  <c r="BJ61" i="7"/>
  <c r="BJ63" i="7"/>
  <c r="BJ65" i="7"/>
  <c r="BJ67" i="7"/>
  <c r="BJ69" i="7"/>
  <c r="BJ71" i="7"/>
  <c r="BJ73" i="7"/>
  <c r="BJ75" i="7"/>
  <c r="BJ77" i="7"/>
  <c r="BJ79" i="7"/>
  <c r="BJ81" i="7"/>
  <c r="BJ83" i="7"/>
  <c r="BJ85" i="7"/>
  <c r="BJ87" i="7"/>
  <c r="BJ89" i="7"/>
  <c r="BJ91" i="7"/>
  <c r="BJ93" i="7"/>
  <c r="BJ95" i="7"/>
  <c r="BJ97" i="7"/>
  <c r="BJ99" i="7"/>
  <c r="BJ6" i="7"/>
  <c r="CB283" i="8" s="1"/>
  <c r="BJ10" i="7"/>
  <c r="CB287" i="8" s="1"/>
  <c r="BJ14" i="7"/>
  <c r="CB291" i="8" s="1"/>
  <c r="BJ18" i="7"/>
  <c r="CB295" i="8" s="1"/>
  <c r="BJ22" i="7"/>
  <c r="CB299" i="8" s="1"/>
  <c r="BJ26" i="7"/>
  <c r="CB303" i="8" s="1"/>
  <c r="BJ30" i="7"/>
  <c r="CB307" i="8" s="1"/>
  <c r="BJ34" i="7"/>
  <c r="CB311" i="8" s="1"/>
  <c r="BJ38" i="7"/>
  <c r="CB315" i="8" s="1"/>
  <c r="BJ42" i="7"/>
  <c r="CB319" i="8" s="1"/>
  <c r="BJ46" i="7"/>
  <c r="CB323" i="8" s="1"/>
  <c r="BJ50" i="7"/>
  <c r="CB327" i="8" s="1"/>
  <c r="BJ54" i="7"/>
  <c r="CB331" i="8" s="1"/>
  <c r="BJ58" i="7"/>
  <c r="BJ62" i="7"/>
  <c r="BJ66" i="7"/>
  <c r="BJ70" i="7"/>
  <c r="BJ74" i="7"/>
  <c r="BJ78" i="7"/>
  <c r="BJ82" i="7"/>
  <c r="BJ86" i="7"/>
  <c r="BJ90" i="7"/>
  <c r="BJ94" i="7"/>
  <c r="BJ98" i="7"/>
  <c r="BJ101" i="7"/>
  <c r="BJ103" i="7"/>
  <c r="BJ105" i="7"/>
  <c r="BJ107" i="7"/>
  <c r="BJ109" i="7"/>
  <c r="BJ111" i="7"/>
  <c r="BJ113" i="7"/>
  <c r="BJ115" i="7"/>
  <c r="BJ117" i="7"/>
  <c r="BJ119" i="7"/>
  <c r="BJ121" i="7"/>
  <c r="BJ123" i="7"/>
  <c r="BJ125" i="7"/>
  <c r="BJ127" i="7"/>
  <c r="BJ129" i="7"/>
  <c r="BJ131" i="7"/>
  <c r="BJ133" i="7"/>
  <c r="BJ135" i="7"/>
  <c r="BJ137" i="7"/>
  <c r="BJ139" i="7"/>
  <c r="BJ141" i="7"/>
  <c r="BJ143" i="7"/>
  <c r="BJ145" i="7"/>
  <c r="BJ147" i="7"/>
  <c r="BJ149" i="7"/>
  <c r="BJ151" i="7"/>
  <c r="BJ153" i="7"/>
  <c r="BJ155" i="7"/>
  <c r="BJ157" i="7"/>
  <c r="BI3" i="7"/>
  <c r="BQ280" i="8" s="1"/>
  <c r="BJ4" i="7"/>
  <c r="CB281" i="8" s="1"/>
  <c r="BJ8" i="7"/>
  <c r="CB285" i="8" s="1"/>
  <c r="BJ12" i="7"/>
  <c r="CB289" i="8" s="1"/>
  <c r="BJ16" i="7"/>
  <c r="CB293" i="8" s="1"/>
  <c r="BJ20" i="7"/>
  <c r="CB297" i="8" s="1"/>
  <c r="BJ24" i="7"/>
  <c r="CB301" i="8" s="1"/>
  <c r="BJ28" i="7"/>
  <c r="CB305" i="8" s="1"/>
  <c r="BJ32" i="7"/>
  <c r="CB309" i="8" s="1"/>
  <c r="BJ36" i="7"/>
  <c r="CB313" i="8" s="1"/>
  <c r="BJ40" i="7"/>
  <c r="CB317" i="8" s="1"/>
  <c r="BJ44" i="7"/>
  <c r="CB321" i="8" s="1"/>
  <c r="BJ48" i="7"/>
  <c r="CB325" i="8" s="1"/>
  <c r="BJ52" i="7"/>
  <c r="CB329" i="8" s="1"/>
  <c r="BJ56" i="7"/>
  <c r="BJ60" i="7"/>
  <c r="BJ64" i="7"/>
  <c r="BJ68" i="7"/>
  <c r="BJ72" i="7"/>
  <c r="BJ76" i="7"/>
  <c r="BJ80" i="7"/>
  <c r="BJ84" i="7"/>
  <c r="BJ88" i="7"/>
  <c r="BJ92" i="7"/>
  <c r="BJ96" i="7"/>
  <c r="BJ100" i="7"/>
  <c r="BJ102" i="7"/>
  <c r="BJ104" i="7"/>
  <c r="BJ106" i="7"/>
  <c r="BJ108" i="7"/>
  <c r="BJ110" i="7"/>
  <c r="BJ112" i="7"/>
  <c r="BJ114" i="7"/>
  <c r="BJ116" i="7"/>
  <c r="BJ118" i="7"/>
  <c r="BJ120" i="7"/>
  <c r="BJ122" i="7"/>
  <c r="BJ124" i="7"/>
  <c r="BJ126" i="7"/>
  <c r="BJ128" i="7"/>
  <c r="BJ130" i="7"/>
  <c r="BJ132" i="7"/>
  <c r="BJ134" i="7"/>
  <c r="BJ136" i="7"/>
  <c r="BJ138" i="7"/>
  <c r="BJ140" i="7"/>
  <c r="BJ142" i="7"/>
  <c r="BJ144" i="7"/>
  <c r="BJ146" i="7"/>
  <c r="BJ148" i="7"/>
  <c r="BJ150" i="7"/>
  <c r="BJ152" i="7"/>
  <c r="BJ154" i="7"/>
  <c r="BJ156" i="7"/>
  <c r="BJ158" i="7"/>
  <c r="BI8" i="7"/>
  <c r="BQ285" i="8" s="1"/>
  <c r="BI16" i="7"/>
  <c r="BQ293" i="8" s="1"/>
  <c r="BI24" i="7"/>
  <c r="BQ301" i="8" s="1"/>
  <c r="BI32" i="7"/>
  <c r="BQ309" i="8" s="1"/>
  <c r="BI40" i="7"/>
  <c r="BQ317" i="8" s="1"/>
  <c r="BI48" i="7"/>
  <c r="BQ325" i="8" s="1"/>
  <c r="BI56" i="7"/>
  <c r="BI64" i="7"/>
  <c r="BI72" i="7"/>
  <c r="BI80" i="7"/>
  <c r="BI88" i="7"/>
  <c r="BI96" i="7"/>
  <c r="BI102" i="7"/>
  <c r="BI106" i="7"/>
  <c r="BI110" i="7"/>
  <c r="BI114" i="7"/>
  <c r="BI118" i="7"/>
  <c r="BI122" i="7"/>
  <c r="BI126" i="7"/>
  <c r="BI130" i="7"/>
  <c r="BI134" i="7"/>
  <c r="BI138" i="7"/>
  <c r="BI142" i="7"/>
  <c r="BI146" i="7"/>
  <c r="BI150" i="7"/>
  <c r="BI154" i="7"/>
  <c r="BI158" i="7"/>
  <c r="BI10" i="7"/>
  <c r="BQ287" i="8" s="1"/>
  <c r="BI18" i="7"/>
  <c r="BQ295" i="8" s="1"/>
  <c r="BI26" i="7"/>
  <c r="BQ303" i="8" s="1"/>
  <c r="BI34" i="7"/>
  <c r="BQ311" i="8" s="1"/>
  <c r="BI42" i="7"/>
  <c r="BQ319" i="8" s="1"/>
  <c r="BI50" i="7"/>
  <c r="BQ327" i="8" s="1"/>
  <c r="BI58" i="7"/>
  <c r="BI66" i="7"/>
  <c r="BI74" i="7"/>
  <c r="BI82" i="7"/>
  <c r="BI90" i="7"/>
  <c r="BI98" i="7"/>
  <c r="BI103" i="7"/>
  <c r="BI107" i="7"/>
  <c r="BI111" i="7"/>
  <c r="BI115" i="7"/>
  <c r="BI119" i="7"/>
  <c r="BI123" i="7"/>
  <c r="BI127" i="7"/>
  <c r="BI131" i="7"/>
  <c r="BI135" i="7"/>
  <c r="BI139" i="7"/>
  <c r="BI143" i="7"/>
  <c r="BI147" i="7"/>
  <c r="BI151" i="7"/>
  <c r="BI155" i="7"/>
  <c r="BJ3" i="7"/>
  <c r="CB280" i="8" s="1"/>
  <c r="BI4" i="7"/>
  <c r="BQ281" i="8" s="1"/>
  <c r="BI12" i="7"/>
  <c r="BQ289" i="8" s="1"/>
  <c r="BI20" i="7"/>
  <c r="BQ297" i="8" s="1"/>
  <c r="BI28" i="7"/>
  <c r="BQ305" i="8" s="1"/>
  <c r="BI36" i="7"/>
  <c r="BQ313" i="8" s="1"/>
  <c r="BI44" i="7"/>
  <c r="BQ321" i="8" s="1"/>
  <c r="BI52" i="7"/>
  <c r="BQ329" i="8" s="1"/>
  <c r="BI60" i="7"/>
  <c r="BI68" i="7"/>
  <c r="BI76" i="7"/>
  <c r="BI84" i="7"/>
  <c r="BI92" i="7"/>
  <c r="BI100" i="7"/>
  <c r="BI104" i="7"/>
  <c r="BI108" i="7"/>
  <c r="BI112" i="7"/>
  <c r="BI116" i="7"/>
  <c r="BI120" i="7"/>
  <c r="BI124" i="7"/>
  <c r="BI128" i="7"/>
  <c r="BI132" i="7"/>
  <c r="BI136" i="7"/>
  <c r="BI140" i="7"/>
  <c r="BI144" i="7"/>
  <c r="BI148" i="7"/>
  <c r="BI152" i="7"/>
  <c r="BI156" i="7"/>
  <c r="BI6" i="7"/>
  <c r="BQ283" i="8" s="1"/>
  <c r="BI14" i="7"/>
  <c r="BQ291" i="8" s="1"/>
  <c r="BI22" i="7"/>
  <c r="BQ299" i="8" s="1"/>
  <c r="BI30" i="7"/>
  <c r="BQ307" i="8" s="1"/>
  <c r="BI38" i="7"/>
  <c r="BQ315" i="8" s="1"/>
  <c r="BI46" i="7"/>
  <c r="BQ323" i="8" s="1"/>
  <c r="BI54" i="7"/>
  <c r="BQ331" i="8" s="1"/>
  <c r="BI62" i="7"/>
  <c r="BI70" i="7"/>
  <c r="BI78" i="7"/>
  <c r="BI86" i="7"/>
  <c r="BI94" i="7"/>
  <c r="BI101" i="7"/>
  <c r="BI105" i="7"/>
  <c r="BI109" i="7"/>
  <c r="BI113" i="7"/>
  <c r="BI117" i="7"/>
  <c r="BI121" i="7"/>
  <c r="BI125" i="7"/>
  <c r="BI129" i="7"/>
  <c r="BI133" i="7"/>
  <c r="BI137" i="7"/>
  <c r="BI141" i="7"/>
  <c r="BI145" i="7"/>
  <c r="BI149" i="7"/>
  <c r="BI153" i="7"/>
  <c r="BI157" i="7"/>
  <c r="D2" i="12" l="1"/>
  <c r="AR61" i="8" s="1"/>
  <c r="F2" i="12"/>
  <c r="AR63" i="8" s="1"/>
  <c r="G2" i="12"/>
  <c r="AR64" i="8" s="1"/>
  <c r="E2" i="12"/>
  <c r="AR62" i="8" s="1"/>
  <c r="H2" i="12"/>
  <c r="DJ62" i="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alcChain>
</file>

<file path=xl/sharedStrings.xml><?xml version="1.0" encoding="utf-8"?>
<sst xmlns="http://schemas.openxmlformats.org/spreadsheetml/2006/main" count="1812" uniqueCount="224">
  <si>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</si>
  <si>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</si>
  <si>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</si>
  <si>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</si>
  <si>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</si>
  <si>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</si>
  <si>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</si>
  <si>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</si>
  <si>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</si>
  <si>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</si>
  <si>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</si>
  <si>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</si>
  <si>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</si>
  <si>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</si>
  <si>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</si>
  <si>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</si>
  <si>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</si>
  <si>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</si>
  <si>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</si>
  <si>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</si>
  <si>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</si>
  <si>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</si>
  <si>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</si>
  <si>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</si>
  <si>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</si>
  <si>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</si>
  <si>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</si>
  <si>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</si>
  <si>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</si>
  <si>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</si>
  <si>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</si>
  <si>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</si>
  <si>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</si>
  <si>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</si>
  <si>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</si>
  <si>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</si>
  <si>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</si>
  <si>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</si>
  <si>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</si>
  <si>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</si>
  <si>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</si>
  <si>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</si>
  <si>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</si>
  <si>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</si>
  <si>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</si>
  <si>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</si>
  <si>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</si>
  <si>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</si>
  <si>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</si>
  <si>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</si>
  <si>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</si>
  <si>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</si>
  <si>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</si>
  <si>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</si>
  <si>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</si>
  <si>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</si>
  <si>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</si>
  <si>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</si>
  <si>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</si>
  <si>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</si>
  <si>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</si>
  <si>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</si>
  <si>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</si>
  <si>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</si>
  <si>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</si>
  <si>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</si>
  <si>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</si>
  <si>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</si>
  <si>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</si>
  <si>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</si>
  <si>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</si>
  <si>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</si>
  <si>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</si>
  <si>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</si>
  <si>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</si>
  <si>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</si>
  <si>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</si>
  <si>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</si>
  <si>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</si>
  <si>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</si>
  <si>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</si>
  <si>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</si>
  <si>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</si>
  <si>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</si>
  <si>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</si>
  <si>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</si>
  <si>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</si>
  <si>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</si>
  <si>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</si>
  <si>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</si>
  <si>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</si>
  <si>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</si>
  <si>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</si>
  <si>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</si>
  <si>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</si>
  <si>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</si>
  <si>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</si>
  <si>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</si>
  <si>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</si>
  <si>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</si>
  <si>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</si>
  <si>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</si>
  <si>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</si>
  <si>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</si>
  <si>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</si>
  <si>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</si>
  <si>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</si>
  <si>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</si>
  <si>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</si>
  <si>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</si>
  <si>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</si>
  <si>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</si>
  <si>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</si>
  <si>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Year</t>
  </si>
  <si>
    <t>To</t>
  </si>
  <si>
    <t>From</t>
  </si>
  <si>
    <t>(All)</t>
  </si>
  <si>
    <t>Row Labels</t>
  </si>
  <si>
    <t xml:space="preserve"> Alabama</t>
  </si>
  <si>
    <t xml:space="preserve"> Alaska</t>
  </si>
  <si>
    <t xml:space="preserve"> Arizona</t>
  </si>
  <si>
    <t xml:space="preserve"> Washington</t>
  </si>
  <si>
    <t>Year Filter</t>
  </si>
  <si>
    <t xml:space="preserve"> Arkansas</t>
  </si>
  <si>
    <t xml:space="preserve"> California</t>
  </si>
  <si>
    <t xml:space="preserve"> Colorado</t>
  </si>
  <si>
    <t xml:space="preserve"> Connecticut</t>
  </si>
  <si>
    <t xml:space="preserve"> Delaware</t>
  </si>
  <si>
    <t xml:space="preserve"> District of Columbia </t>
  </si>
  <si>
    <t xml:space="preserve"> Florida</t>
  </si>
  <si>
    <t xml:space="preserve"> Georgia</t>
  </si>
  <si>
    <t xml:space="preserve"> Hawaii</t>
  </si>
  <si>
    <t xml:space="preserve"> Idaho</t>
  </si>
  <si>
    <t xml:space="preserve"> Illinois</t>
  </si>
  <si>
    <t xml:space="preserve"> Indiana</t>
  </si>
  <si>
    <t xml:space="preserve"> Iowa</t>
  </si>
  <si>
    <t xml:space="preserve"> Kansas</t>
  </si>
  <si>
    <t xml:space="preserve"> Kentucky</t>
  </si>
  <si>
    <t xml:space="preserve"> Louisiana</t>
  </si>
  <si>
    <t xml:space="preserve"> Maine</t>
  </si>
  <si>
    <t xml:space="preserve"> Maryland</t>
  </si>
  <si>
    <t xml:space="preserve"> Massachusetts</t>
  </si>
  <si>
    <t xml:space="preserve"> Michigan</t>
  </si>
  <si>
    <t xml:space="preserve"> Minnesota</t>
  </si>
  <si>
    <t xml:space="preserve"> Mississippi</t>
  </si>
  <si>
    <t xml:space="preserve"> Missouri</t>
  </si>
  <si>
    <t xml:space="preserve"> Montana</t>
  </si>
  <si>
    <t xml:space="preserve"> Nebraska</t>
  </si>
  <si>
    <t xml:space="preserve"> Nevada</t>
  </si>
  <si>
    <t xml:space="preserve"> New Hampshire</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</si>
  <si>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</si>
  <si>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</si>
  <si>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</si>
  <si>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</si>
  <si>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</si>
  <si>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</si>
  <si>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</si>
  <si>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</si>
  <si>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</si>
  <si>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Rhode Island</t>
  </si>
  <si>
    <t xml:space="preserve"> South Carolina</t>
  </si>
  <si>
    <t xml:space="preserve"> South Dakota</t>
  </si>
  <si>
    <t xml:space="preserve"> Tennessee</t>
  </si>
  <si>
    <t xml:space="preserve"> Texas</t>
  </si>
  <si>
    <t xml:space="preserve"> Utah</t>
  </si>
  <si>
    <t xml:space="preserve"> Vermont</t>
  </si>
  <si>
    <t xml:space="preserve"> Virginia</t>
  </si>
  <si>
    <t xml:space="preserve"> West Virginia</t>
  </si>
  <si>
    <t xml:space="preserve"> Wisconsin</t>
  </si>
  <si>
    <t xml:space="preserve"> Wyoming</t>
  </si>
  <si>
    <t xml:space="preserve"> Puerto Rico</t>
  </si>
  <si>
    <t>Only Select One Year</t>
  </si>
  <si>
    <t>GDP Growth</t>
  </si>
  <si>
    <t>Table 1. Real GDP by State, 2009-2012</t>
  </si>
  <si>
    <t>Millions of chained (2005) dollars</t>
  </si>
  <si>
    <t>Percent change</t>
  </si>
  <si>
    <t>2012*</t>
  </si>
  <si>
    <t>2012 Rank*</t>
  </si>
  <si>
    <t>..….</t>
  </si>
  <si>
    <t>*Advance statistics</t>
  </si>
  <si>
    <t>1. The U.S. values may differ from the National Income and Product Account (NIPA) values because of revisions to the NIPA values as well as the GDP-by-state accounts excluding Federal military and civilian activity located overseas (because it cannot be attributed to a particular state).  In addition, the advance statistic (2012) may differ because of different sources and vintages of data used to estimate GDP by state.</t>
  </si>
  <si>
    <t>Source: U.S. Bureau of Economic Analysis</t>
  </si>
  <si>
    <t>http://www.bea.gov/newsreleases/regional/gdp_state/2013/gsp0613.htm</t>
  </si>
  <si>
    <t>Mkt for Growth</t>
  </si>
  <si>
    <t>http://www.bea.gov/newsreleases/regional/gdp_state/2013/xls/gsp0613.xls</t>
  </si>
  <si>
    <t>Low Inflow</t>
  </si>
  <si>
    <t>High Inflow</t>
  </si>
  <si>
    <t>Rank</t>
  </si>
  <si>
    <t>Per Capita Personal Income by State, 1990 to 2012</t>
  </si>
  <si>
    <r>
      <t>2012</t>
    </r>
    <r>
      <rPr>
        <b/>
        <vertAlign val="superscript"/>
        <sz val="9"/>
        <rFont val="Arial"/>
        <family val="2"/>
      </rPr>
      <t>p</t>
    </r>
  </si>
  <si>
    <t>Area name</t>
  </si>
  <si>
    <t>Dollars</t>
  </si>
  <si>
    <t>NA</t>
  </si>
  <si>
    <t>2010 % Chg</t>
  </si>
  <si>
    <t>2012 % Chg</t>
  </si>
  <si>
    <t>2011 % Chg</t>
  </si>
  <si>
    <t>GDP per Capita Growth</t>
  </si>
  <si>
    <t>Average Temp</t>
  </si>
  <si>
    <t>Rank 1</t>
  </si>
  <si>
    <t>Rank 2</t>
  </si>
  <si>
    <t>Rank 3</t>
  </si>
  <si>
    <t>State</t>
  </si>
  <si>
    <t>Health Ranking</t>
  </si>
  <si>
    <t>Health Ranking Chg</t>
  </si>
  <si>
    <t>GDP per State</t>
  </si>
  <si>
    <t>GDP per Capita per State</t>
  </si>
  <si>
    <t>http://www.currentresults.com/Weather/US/average-annual-state-temperatures.php</t>
  </si>
  <si>
    <t>http://bber.unm.edu/econ/us-pci.htm</t>
  </si>
  <si>
    <t>http://www.americashealthrankings.org/rankings</t>
  </si>
  <si>
    <t>Historical Avg Annual Temp 1971-2000 (F)</t>
  </si>
  <si>
    <t>Match to Pivot Table</t>
  </si>
  <si>
    <t>Average Historical Temp</t>
  </si>
  <si>
    <t>Note: See table below map for more detailed trends</t>
  </si>
  <si>
    <t>Historical Avg Annual Temp</t>
  </si>
  <si>
    <t>Bureau of Economic Analysis</t>
  </si>
  <si>
    <t>Current Results</t>
  </si>
  <si>
    <t>United Health Foundation</t>
  </si>
  <si>
    <t>Bureau of Business &amp; Economic Research</t>
  </si>
  <si>
    <t>Reference Links:</t>
  </si>
  <si>
    <t>Data Sources:</t>
  </si>
  <si>
    <t>External Sources:</t>
  </si>
  <si>
    <t>Data Referenced:</t>
  </si>
  <si>
    <t>2010-2012 U.S. Migration Trends Dashboard</t>
  </si>
  <si>
    <t>Select State - (All) shows total inflows of each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</si>
</sst>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 &quot;#,###"/>
    <numFmt numFmtId="165" formatCode="#\ &quot;Days remaining&quot;;&quot;Deadline passed!&quot;;&quot;Last day of submission, hurry up!!!&quot;;"/>
    <numFmt numFmtId="166" formatCode="@*."/>
    <numFmt numFmtId="167" formatCode="0.0"/>
    <numFmt numFmtId="172" formatCode="0.0%"/>
    <numFmt numFmtId="179" formatCode="0.0_);[Red]\(0.0\)"/>
    <numFmt numFmtId="180" formatCode="0_);[Red]\(0\)"/>
  </numFmts>
  <fonts count="28"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sz val="72"/>
      <color theme="1"/>
      <name val="Calibri"/>
      <family val="2"/>
      <scheme val="minor"/>
    </font>
    <font>
      <sz val="10"/>
      <name val="Arial"/>
      <family val="2"/>
    </font>
    <font>
      <b/>
      <sz val="10"/>
      <name val="Arial"/>
      <family val="2"/>
    </font>
    <font>
      <sz val="8"/>
      <name val="Arial"/>
      <family val="2"/>
    </font>
    <font>
      <b/>
      <sz val="8"/>
      <name val="Arial"/>
      <family val="2"/>
    </font>
    <font>
      <sz val="11"/>
      <color theme="1"/>
      <name val="Calibri"/>
      <family val="2"/>
      <scheme val="minor"/>
    </font>
    <font>
      <b/>
      <sz val="72"/>
      <color theme="1"/>
      <name val="Calibri"/>
      <family val="2"/>
      <scheme val="minor"/>
    </font>
    <font>
      <b/>
      <sz val="72"/>
      <color theme="0"/>
      <name val="Calibri"/>
      <family val="2"/>
      <scheme val="minor"/>
    </font>
    <font>
      <sz val="9"/>
      <color rgb="FF333333"/>
      <name val="Verdana"/>
      <family val="2"/>
    </font>
    <font>
      <b/>
      <sz val="9"/>
      <name val="Arial"/>
      <family val="2"/>
    </font>
    <font>
      <sz val="9"/>
      <name val="Arial"/>
      <family val="2"/>
    </font>
    <font>
      <b/>
      <vertAlign val="superscript"/>
      <sz val="9"/>
      <name val="Arial"/>
      <family val="2"/>
    </font>
    <font>
      <sz val="125"/>
      <color theme="1"/>
      <name val="Calibri"/>
      <family val="2"/>
      <scheme val="minor"/>
    </font>
    <font>
      <sz val="200"/>
      <color theme="1"/>
      <name val="Calibri"/>
      <family val="2"/>
      <scheme val="minor"/>
    </font>
    <font>
      <b/>
      <sz val="120"/>
      <name val="Calibri"/>
      <family val="2"/>
      <scheme val="minor"/>
    </font>
    <font>
      <b/>
      <sz val="130"/>
      <name val="Calibri"/>
      <family val="2"/>
      <scheme val="minor"/>
    </font>
    <font>
      <b/>
      <sz val="100"/>
      <name val="Calibri"/>
      <family val="2"/>
      <scheme val="minor"/>
    </font>
    <font>
      <b/>
      <sz val="72"/>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7F7F7"/>
        <bgColor indexed="64"/>
      </patternFill>
    </fill>
  </fills>
  <borders count="69">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auto="1"/>
      </right>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thick">
        <color auto="1"/>
      </bottom>
      <diagonal/>
    </border>
    <border>
      <left/>
      <right style="thick">
        <color auto="1"/>
      </right>
      <top/>
      <bottom style="thick">
        <color auto="1"/>
      </bottom>
      <diagonal/>
    </border>
    <border diagonalUp="1">
      <left/>
      <right/>
      <top/>
      <bottom/>
      <diagonal style="thick">
        <color auto="1"/>
      </diagonal>
    </border>
    <border diagonalDown="1">
      <left/>
      <right/>
      <top/>
      <bottom/>
      <diagonal style="thick">
        <color auto="1"/>
      </diagonal>
    </border>
    <border>
      <left style="thick">
        <color auto="1"/>
      </left>
      <right/>
      <top/>
      <bottom style="thick">
        <color auto="1"/>
      </bottom>
      <diagonal/>
    </border>
    <border>
      <left style="thick">
        <color auto="1"/>
      </left>
      <right/>
      <top style="thick">
        <color auto="1"/>
      </top>
      <bottom/>
      <diagonal/>
    </border>
    <border diagonalDown="1">
      <left/>
      <right style="thick">
        <color auto="1"/>
      </right>
      <top/>
      <bottom/>
      <diagonal style="thick">
        <color auto="1"/>
      </diagonal>
    </border>
    <border diagonalUp="1">
      <left style="thick">
        <color auto="1"/>
      </left>
      <right/>
      <top/>
      <bottom/>
      <diagonal style="thick">
        <color auto="1"/>
      </diagonal>
    </border>
    <border diagonalDown="1">
      <left/>
      <right/>
      <top style="thick">
        <color auto="1"/>
      </top>
      <bottom/>
      <diagonal style="thick">
        <color auto="1"/>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diagonalDown="1">
      <left style="thick">
        <color auto="1"/>
      </left>
      <right/>
      <top/>
      <bottom/>
      <diagonal style="thick">
        <color auto="1"/>
      </diagonal>
    </border>
    <border>
      <left/>
      <right/>
      <top/>
      <bottom style="thin">
        <color indexed="64"/>
      </bottom>
      <diagonal/>
    </border>
    <border>
      <left/>
      <right style="thin">
        <color indexed="64"/>
      </right>
      <top/>
      <bottom/>
      <diagonal/>
    </border>
    <border diagonalUp="1">
      <left/>
      <right/>
      <top style="thick">
        <color auto="1"/>
      </top>
      <bottom/>
      <diagonal style="thick">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diagonalDown="1">
      <left/>
      <right/>
      <top/>
      <bottom style="thick">
        <color auto="1"/>
      </bottom>
      <diagonal style="thick">
        <color auto="1"/>
      </diagonal>
    </border>
    <border diagonalUp="1">
      <left/>
      <right style="thick">
        <color auto="1"/>
      </right>
      <top/>
      <bottom/>
      <diagonal style="thick">
        <color auto="1"/>
      </diagonal>
    </border>
    <border diagonalUp="1">
      <left style="thick">
        <color auto="1"/>
      </left>
      <right style="thick">
        <color auto="1"/>
      </right>
      <top/>
      <bottom/>
      <diagonal style="thick">
        <color auto="1"/>
      </diagonal>
    </border>
    <border diagonalDown="1">
      <left style="thick">
        <color auto="1"/>
      </left>
      <right style="thick">
        <color auto="1"/>
      </right>
      <top/>
      <bottom/>
      <diagonal style="thick">
        <color auto="1"/>
      </diagonal>
    </border>
    <border>
      <left/>
      <right style="medium">
        <color rgb="FFDCDCDC"/>
      </right>
      <top style="medium">
        <color rgb="FFDCDCDC"/>
      </top>
      <bottom/>
      <diagonal/>
    </border>
    <border>
      <left/>
      <right style="medium">
        <color rgb="FFDCDCDC"/>
      </right>
      <top/>
      <bottom/>
      <diagonal/>
    </border>
    <border>
      <left/>
      <right style="medium">
        <color rgb="FFDCDCDC"/>
      </right>
      <top/>
      <bottom style="medium">
        <color rgb="FFDCDCD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ck">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0" fontId="7" fillId="0" borderId="0" applyNumberFormat="0" applyFill="0" applyBorder="0" applyAlignment="0" applyProtection="0"/>
    <xf numFmtId="0" fontId="11" fillId="0" borderId="0"/>
    <xf numFmtId="9" fontId="15" fillId="0" borderId="0" applyFont="0" applyFill="0" applyBorder="0" applyAlignment="0" applyProtection="0"/>
  </cellStyleXfs>
  <cellXfs count="264">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0" fontId="0" fillId="0" borderId="17" xfId="0" applyBorder="1"/>
    <xf numFmtId="0" fontId="0" fillId="0" borderId="0" xfId="0" applyBorder="1"/>
    <xf numFmtId="0" fontId="0" fillId="0" borderId="20" xfId="0" applyBorder="1"/>
    <xf numFmtId="0" fontId="0" fillId="0" borderId="21" xfId="0" applyBorder="1"/>
    <xf numFmtId="0" fontId="0" fillId="0" borderId="23" xfId="0" applyBorder="1"/>
    <xf numFmtId="0" fontId="0" fillId="0" borderId="24" xfId="0" applyBorder="1"/>
    <xf numFmtId="3" fontId="3" fillId="5" borderId="16" xfId="0" applyNumberFormat="1" applyFont="1" applyFill="1" applyBorder="1" applyAlignment="1" applyProtection="1">
      <alignment vertical="center" wrapText="1"/>
      <protection locked="0"/>
    </xf>
    <xf numFmtId="0" fontId="3" fillId="0" borderId="30" xfId="0" applyFont="1" applyFill="1" applyBorder="1" applyProtection="1">
      <protection locked="0"/>
    </xf>
    <xf numFmtId="0" fontId="10" fillId="0" borderId="0" xfId="0" applyFont="1"/>
    <xf numFmtId="0" fontId="13" fillId="0" borderId="0" xfId="2" applyFont="1"/>
    <xf numFmtId="0" fontId="13" fillId="0" borderId="34" xfId="2" applyFont="1" applyBorder="1"/>
    <xf numFmtId="0" fontId="13" fillId="0" borderId="12" xfId="2" applyFont="1" applyBorder="1" applyAlignment="1">
      <alignment horizontal="center"/>
    </xf>
    <xf numFmtId="0" fontId="13" fillId="0" borderId="13" xfId="2" applyFont="1" applyBorder="1" applyAlignment="1">
      <alignment horizontal="center"/>
    </xf>
    <xf numFmtId="3" fontId="14" fillId="0" borderId="32" xfId="2" applyNumberFormat="1" applyFont="1" applyBorder="1" applyAlignment="1">
      <alignment horizontal="right"/>
    </xf>
    <xf numFmtId="166" fontId="13" fillId="0" borderId="35" xfId="2" applyNumberFormat="1" applyFont="1" applyBorder="1" applyAlignment="1">
      <alignment horizontal="left" indent="1"/>
    </xf>
    <xf numFmtId="3" fontId="13" fillId="0" borderId="30" xfId="2" applyNumberFormat="1" applyFont="1" applyBorder="1"/>
    <xf numFmtId="167" fontId="13" fillId="0" borderId="30" xfId="2" applyNumberFormat="1" applyFont="1" applyBorder="1"/>
    <xf numFmtId="167" fontId="13" fillId="0" borderId="32" xfId="2" applyNumberFormat="1" applyFont="1" applyBorder="1"/>
    <xf numFmtId="3" fontId="13" fillId="0" borderId="32" xfId="2" applyNumberFormat="1" applyFont="1" applyBorder="1" applyAlignment="1">
      <alignment horizontal="right"/>
    </xf>
    <xf numFmtId="166" fontId="13" fillId="0" borderId="1" xfId="2" applyNumberFormat="1" applyFont="1" applyBorder="1" applyAlignment="1">
      <alignment horizontal="left" indent="1"/>
    </xf>
    <xf numFmtId="3" fontId="13" fillId="0" borderId="16" xfId="2" applyNumberFormat="1" applyFont="1" applyBorder="1"/>
    <xf numFmtId="167" fontId="13" fillId="0" borderId="16" xfId="2" applyNumberFormat="1" applyFont="1" applyBorder="1"/>
    <xf numFmtId="167" fontId="13" fillId="0" borderId="31" xfId="2" applyNumberFormat="1" applyFont="1" applyBorder="1"/>
    <xf numFmtId="3" fontId="13" fillId="0" borderId="31" xfId="2" applyNumberFormat="1" applyFont="1" applyBorder="1" applyAlignment="1">
      <alignment horizontal="right"/>
    </xf>
    <xf numFmtId="0" fontId="11" fillId="0" borderId="0" xfId="2"/>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12" fillId="0" borderId="34" xfId="2" applyFont="1" applyBorder="1" applyAlignment="1">
      <alignment horizontal="center"/>
    </xf>
    <xf numFmtId="0" fontId="13" fillId="0" borderId="13" xfId="2" applyFont="1" applyBorder="1" applyAlignment="1">
      <alignment horizontal="center"/>
    </xf>
    <xf numFmtId="0" fontId="13" fillId="0" borderId="14" xfId="2" applyFont="1" applyBorder="1" applyAlignment="1">
      <alignment horizontal="center"/>
    </xf>
    <xf numFmtId="0" fontId="13" fillId="0" borderId="4" xfId="2" applyFont="1" applyBorder="1" applyAlignment="1">
      <alignment horizontal="center"/>
    </xf>
    <xf numFmtId="0" fontId="13" fillId="0" borderId="0" xfId="2" applyFont="1" applyAlignment="1">
      <alignment horizontal="left" wrapText="1"/>
    </xf>
    <xf numFmtId="0" fontId="0" fillId="0" borderId="0" xfId="0" applyAlignment="1">
      <alignment horizontal="center"/>
    </xf>
    <xf numFmtId="0" fontId="0" fillId="0" borderId="20" xfId="0" applyFont="1" applyBorder="1"/>
    <xf numFmtId="167" fontId="2" fillId="0" borderId="0" xfId="0" applyNumberFormat="1" applyFont="1" applyBorder="1" applyAlignment="1"/>
    <xf numFmtId="167" fontId="2" fillId="0" borderId="23" xfId="0" applyNumberFormat="1" applyFont="1" applyBorder="1" applyAlignment="1"/>
    <xf numFmtId="0" fontId="0" fillId="0" borderId="26" xfId="0" applyFont="1" applyBorder="1"/>
    <xf numFmtId="0" fontId="0" fillId="0" borderId="47" xfId="0" applyFont="1" applyBorder="1"/>
    <xf numFmtId="0" fontId="0" fillId="0" borderId="23" xfId="0" applyFont="1" applyBorder="1"/>
    <xf numFmtId="0" fontId="0" fillId="0" borderId="48" xfId="0" applyBorder="1"/>
    <xf numFmtId="0" fontId="0" fillId="0" borderId="24" xfId="0" applyFont="1" applyBorder="1"/>
    <xf numFmtId="0" fontId="0" fillId="0" borderId="19" xfId="0" applyFont="1" applyBorder="1"/>
    <xf numFmtId="0" fontId="0" fillId="0" borderId="18" xfId="0" applyFont="1" applyBorder="1"/>
    <xf numFmtId="0" fontId="0" fillId="0" borderId="28" xfId="0" applyFont="1" applyBorder="1"/>
    <xf numFmtId="0" fontId="0" fillId="0" borderId="21" xfId="0" applyFont="1" applyBorder="1"/>
    <xf numFmtId="0" fontId="0" fillId="0" borderId="33" xfId="0" applyFont="1" applyBorder="1"/>
    <xf numFmtId="0" fontId="0" fillId="0" borderId="0" xfId="0" applyFont="1" applyBorder="1"/>
    <xf numFmtId="0" fontId="0" fillId="0" borderId="46" xfId="0" applyFont="1" applyBorder="1"/>
    <xf numFmtId="0" fontId="0" fillId="0" borderId="25" xfId="0" applyFont="1" applyBorder="1"/>
    <xf numFmtId="0" fontId="0" fillId="0" borderId="22" xfId="0" applyFont="1" applyBorder="1"/>
    <xf numFmtId="0" fontId="0" fillId="0" borderId="48" xfId="0" applyFont="1" applyBorder="1"/>
    <xf numFmtId="0" fontId="0" fillId="0" borderId="29" xfId="0" applyFont="1" applyBorder="1"/>
    <xf numFmtId="167" fontId="2" fillId="0" borderId="24" xfId="0" applyNumberFormat="1" applyFont="1" applyBorder="1" applyAlignment="1"/>
    <xf numFmtId="167" fontId="2" fillId="0" borderId="28" xfId="0" applyNumberFormat="1" applyFont="1" applyBorder="1" applyAlignment="1"/>
    <xf numFmtId="167" fontId="2" fillId="0" borderId="18" xfId="0" applyNumberFormat="1" applyFont="1" applyBorder="1" applyAlignment="1"/>
    <xf numFmtId="0" fontId="0" fillId="0" borderId="17" xfId="0" applyFont="1" applyBorder="1"/>
    <xf numFmtId="0" fontId="0" fillId="0" borderId="27" xfId="0" applyFont="1" applyBorder="1"/>
    <xf numFmtId="0" fontId="0" fillId="0" borderId="36" xfId="0" applyFont="1" applyBorder="1"/>
    <xf numFmtId="0" fontId="0" fillId="0" borderId="49" xfId="0" applyFont="1" applyBorder="1"/>
    <xf numFmtId="0" fontId="0" fillId="0" borderId="50" xfId="0" applyFont="1" applyBorder="1"/>
    <xf numFmtId="0" fontId="0" fillId="0" borderId="51" xfId="0" applyFont="1" applyBorder="1"/>
    <xf numFmtId="0" fontId="0" fillId="0" borderId="45" xfId="0" applyFont="1" applyBorder="1"/>
    <xf numFmtId="167" fontId="0" fillId="0" borderId="0" xfId="0" applyNumberFormat="1" applyFont="1" applyBorder="1" applyAlignment="1"/>
    <xf numFmtId="0" fontId="0" fillId="0" borderId="26" xfId="0" applyFont="1" applyFill="1" applyBorder="1"/>
    <xf numFmtId="0" fontId="0" fillId="0" borderId="19" xfId="0" applyFont="1" applyFill="1" applyBorder="1"/>
    <xf numFmtId="0" fontId="0" fillId="0" borderId="25" xfId="0" applyFont="1" applyFill="1" applyBorder="1"/>
    <xf numFmtId="0" fontId="0" fillId="0" borderId="22" xfId="0" applyFont="1" applyFill="1" applyBorder="1"/>
    <xf numFmtId="167" fontId="0" fillId="0" borderId="26" xfId="0" applyNumberFormat="1" applyFont="1" applyBorder="1" applyAlignment="1"/>
    <xf numFmtId="167" fontId="0" fillId="0" borderId="18" xfId="0" applyNumberFormat="1" applyFont="1" applyBorder="1" applyAlignment="1"/>
    <xf numFmtId="167" fontId="0" fillId="0" borderId="19" xfId="0" applyNumberFormat="1" applyFont="1" applyBorder="1" applyAlignment="1"/>
    <xf numFmtId="167" fontId="0" fillId="0" borderId="20" xfId="0" applyNumberFormat="1" applyFont="1" applyBorder="1" applyAlignment="1"/>
    <xf numFmtId="167" fontId="0" fillId="0" borderId="17" xfId="0" applyNumberFormat="1" applyFont="1" applyBorder="1" applyAlignment="1"/>
    <xf numFmtId="167" fontId="0" fillId="0" borderId="25" xfId="0" applyNumberFormat="1" applyFont="1" applyBorder="1" applyAlignment="1"/>
    <xf numFmtId="167" fontId="0" fillId="0" borderId="21" xfId="0" applyNumberFormat="1" applyFont="1" applyBorder="1" applyAlignment="1"/>
    <xf numFmtId="167" fontId="0" fillId="0" borderId="22" xfId="0" applyNumberFormat="1" applyFont="1" applyBorder="1" applyAlignment="1"/>
    <xf numFmtId="167" fontId="16" fillId="7" borderId="37" xfId="0" applyNumberFormat="1" applyFont="1" applyFill="1" applyBorder="1" applyAlignment="1">
      <alignment horizontal="center" vertical="center" wrapText="1"/>
    </xf>
    <xf numFmtId="167" fontId="16" fillId="7" borderId="38" xfId="0" applyNumberFormat="1" applyFont="1" applyFill="1" applyBorder="1" applyAlignment="1">
      <alignment horizontal="center" vertical="center" wrapText="1"/>
    </xf>
    <xf numFmtId="167" fontId="17" fillId="8" borderId="37" xfId="0" applyNumberFormat="1" applyFont="1" applyFill="1" applyBorder="1" applyAlignment="1">
      <alignment horizontal="center" vertical="center" wrapText="1"/>
    </xf>
    <xf numFmtId="167" fontId="17" fillId="8" borderId="38" xfId="0" applyNumberFormat="1" applyFont="1" applyFill="1" applyBorder="1" applyAlignment="1">
      <alignment horizontal="center" vertical="center" wrapText="1"/>
    </xf>
    <xf numFmtId="167" fontId="17" fillId="8" borderId="39" xfId="0" applyNumberFormat="1" applyFont="1" applyFill="1" applyBorder="1" applyAlignment="1">
      <alignment horizontal="center" vertical="center" wrapText="1"/>
    </xf>
    <xf numFmtId="167" fontId="16" fillId="7" borderId="40" xfId="0" applyNumberFormat="1" applyFont="1" applyFill="1" applyBorder="1" applyAlignment="1">
      <alignment horizontal="center" vertical="center" wrapText="1"/>
    </xf>
    <xf numFmtId="167" fontId="16" fillId="7" borderId="0" xfId="0" applyNumberFormat="1" applyFont="1" applyFill="1" applyBorder="1" applyAlignment="1">
      <alignment horizontal="center" vertical="center" wrapText="1"/>
    </xf>
    <xf numFmtId="167" fontId="17" fillId="8" borderId="40" xfId="0" applyNumberFormat="1" applyFont="1" applyFill="1" applyBorder="1" applyAlignment="1">
      <alignment horizontal="center" vertical="center" wrapText="1"/>
    </xf>
    <xf numFmtId="167" fontId="17" fillId="8" borderId="0" xfId="0" applyNumberFormat="1" applyFont="1" applyFill="1" applyBorder="1" applyAlignment="1">
      <alignment horizontal="center" vertical="center" wrapText="1"/>
    </xf>
    <xf numFmtId="167" fontId="17" fillId="8" borderId="41" xfId="0" applyNumberFormat="1" applyFont="1" applyFill="1" applyBorder="1" applyAlignment="1">
      <alignment horizontal="center" vertical="center" wrapText="1"/>
    </xf>
    <xf numFmtId="167" fontId="16" fillId="7" borderId="42" xfId="0" applyNumberFormat="1" applyFont="1" applyFill="1" applyBorder="1" applyAlignment="1">
      <alignment horizontal="center" vertical="center" wrapText="1"/>
    </xf>
    <xf numFmtId="167" fontId="16" fillId="7" borderId="43" xfId="0" applyNumberFormat="1" applyFont="1" applyFill="1" applyBorder="1" applyAlignment="1">
      <alignment horizontal="center" vertical="center" wrapText="1"/>
    </xf>
    <xf numFmtId="167" fontId="17" fillId="8" borderId="42" xfId="0" applyNumberFormat="1" applyFont="1" applyFill="1" applyBorder="1" applyAlignment="1">
      <alignment horizontal="center" vertical="center" wrapText="1"/>
    </xf>
    <xf numFmtId="167" fontId="17" fillId="8" borderId="43" xfId="0" applyNumberFormat="1" applyFont="1" applyFill="1" applyBorder="1" applyAlignment="1">
      <alignment horizontal="center" vertical="center" wrapText="1"/>
    </xf>
    <xf numFmtId="167" fontId="17" fillId="8" borderId="44" xfId="0" applyNumberFormat="1" applyFont="1" applyFill="1" applyBorder="1" applyAlignment="1">
      <alignment horizontal="center" vertical="center" wrapText="1"/>
    </xf>
    <xf numFmtId="1" fontId="0" fillId="0" borderId="0" xfId="0" applyNumberFormat="1" applyFont="1" applyBorder="1" applyAlignment="1"/>
    <xf numFmtId="3" fontId="0" fillId="0" borderId="0" xfId="0" applyNumberFormat="1" applyFont="1"/>
    <xf numFmtId="0" fontId="18" fillId="10" borderId="52" xfId="0" applyFont="1" applyFill="1" applyBorder="1" applyAlignment="1">
      <alignment vertical="top" wrapText="1"/>
    </xf>
    <xf numFmtId="0" fontId="18" fillId="9" borderId="53" xfId="0" applyFont="1" applyFill="1" applyBorder="1" applyAlignment="1">
      <alignment vertical="top" wrapText="1"/>
    </xf>
    <xf numFmtId="0" fontId="18" fillId="10" borderId="53" xfId="0" applyFont="1" applyFill="1" applyBorder="1" applyAlignment="1">
      <alignment vertical="top" wrapText="1"/>
    </xf>
    <xf numFmtId="0" fontId="18" fillId="10" borderId="54" xfId="0" applyFont="1" applyFill="1" applyBorder="1" applyAlignment="1">
      <alignment vertical="top" wrapText="1"/>
    </xf>
    <xf numFmtId="0" fontId="19" fillId="0" borderId="0" xfId="0" applyFont="1"/>
    <xf numFmtId="0" fontId="19" fillId="0" borderId="34" xfId="0" applyFont="1" applyBorder="1"/>
    <xf numFmtId="0" fontId="20" fillId="0" borderId="0" xfId="0" applyFont="1"/>
    <xf numFmtId="0" fontId="19" fillId="0" borderId="34" xfId="0" applyFont="1" applyBorder="1" applyAlignment="1">
      <alignment horizontal="center"/>
    </xf>
    <xf numFmtId="0" fontId="19" fillId="0" borderId="34" xfId="0" applyFont="1" applyBorder="1" applyAlignment="1">
      <alignment horizontal="right"/>
    </xf>
    <xf numFmtId="3" fontId="20" fillId="0" borderId="0" xfId="0" applyNumberFormat="1" applyFont="1" applyAlignment="1">
      <alignment horizontal="right"/>
    </xf>
    <xf numFmtId="3" fontId="19" fillId="0" borderId="0" xfId="0" applyNumberFormat="1" applyFont="1" applyAlignment="1">
      <alignment horizontal="right"/>
    </xf>
    <xf numFmtId="0" fontId="19" fillId="0" borderId="34" xfId="0" applyFont="1" applyBorder="1"/>
    <xf numFmtId="0" fontId="19" fillId="0" borderId="0" xfId="0" applyFont="1" applyFill="1" applyBorder="1" applyAlignment="1">
      <alignment horizontal="right"/>
    </xf>
    <xf numFmtId="172" fontId="0" fillId="0" borderId="0" xfId="3" applyNumberFormat="1" applyFont="1"/>
    <xf numFmtId="167" fontId="0" fillId="0" borderId="0" xfId="0" applyNumberFormat="1"/>
    <xf numFmtId="0" fontId="16" fillId="0" borderId="0" xfId="0" applyFont="1" applyBorder="1" applyAlignment="1">
      <alignment vertical="center"/>
    </xf>
    <xf numFmtId="0" fontId="3" fillId="0" borderId="0" xfId="0" applyFont="1" applyFill="1" applyBorder="1" applyProtection="1">
      <protection locked="0"/>
    </xf>
    <xf numFmtId="1" fontId="0" fillId="0" borderId="0" xfId="0" applyNumberFormat="1" applyAlignment="1">
      <alignment horizontal="center"/>
    </xf>
    <xf numFmtId="167" fontId="0" fillId="0" borderId="0" xfId="0" applyNumberFormat="1" applyAlignment="1">
      <alignment horizontal="center"/>
    </xf>
    <xf numFmtId="1" fontId="10" fillId="0" borderId="0" xfId="0" applyNumberFormat="1" applyFont="1" applyAlignment="1">
      <alignment horizontal="center"/>
    </xf>
    <xf numFmtId="0" fontId="10" fillId="0" borderId="38" xfId="0" applyFont="1" applyBorder="1" applyAlignment="1">
      <alignment horizont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left"/>
    </xf>
    <xf numFmtId="0" fontId="10" fillId="0" borderId="0" xfId="0" applyFont="1" applyBorder="1" applyAlignment="1">
      <alignment horizontal="left"/>
    </xf>
    <xf numFmtId="0" fontId="10" fillId="0" borderId="42" xfId="0" applyFont="1" applyBorder="1" applyAlignment="1">
      <alignment horizontal="left"/>
    </xf>
    <xf numFmtId="0" fontId="10" fillId="0" borderId="43" xfId="0" applyFont="1" applyBorder="1" applyAlignment="1">
      <alignment horizontal="left"/>
    </xf>
    <xf numFmtId="0" fontId="10" fillId="6" borderId="40" xfId="0" applyFont="1" applyFill="1" applyBorder="1" applyAlignment="1">
      <alignment horizontal="left"/>
    </xf>
    <xf numFmtId="0" fontId="10" fillId="6" borderId="0" xfId="0" applyFont="1" applyFill="1" applyBorder="1" applyAlignment="1">
      <alignment horizontal="left"/>
    </xf>
    <xf numFmtId="0" fontId="10" fillId="0" borderId="40" xfId="0" applyFont="1" applyBorder="1" applyAlignment="1">
      <alignment horizontal="left"/>
    </xf>
    <xf numFmtId="0" fontId="10" fillId="0" borderId="0" xfId="0" applyFont="1" applyBorder="1" applyAlignment="1">
      <alignment horizontal="left"/>
    </xf>
    <xf numFmtId="0" fontId="10" fillId="6" borderId="35" xfId="0" applyFont="1" applyFill="1" applyBorder="1" applyAlignment="1">
      <alignment horizontal="left"/>
    </xf>
    <xf numFmtId="0" fontId="16" fillId="0" borderId="0" xfId="0" applyFont="1" applyBorder="1" applyAlignment="1"/>
    <xf numFmtId="0" fontId="0" fillId="0" borderId="0" xfId="0" applyBorder="1" applyAlignment="1"/>
    <xf numFmtId="0" fontId="0" fillId="0" borderId="43" xfId="0" applyBorder="1"/>
    <xf numFmtId="172" fontId="0" fillId="0" borderId="0" xfId="0" applyNumberFormat="1"/>
    <xf numFmtId="167" fontId="16" fillId="0" borderId="0" xfId="0" applyNumberFormat="1" applyFont="1" applyBorder="1" applyAlignment="1">
      <alignment vertical="center" wrapText="1"/>
    </xf>
    <xf numFmtId="167" fontId="16" fillId="0" borderId="41" xfId="0" applyNumberFormat="1" applyFont="1" applyBorder="1" applyAlignment="1">
      <alignment vertical="center" wrapText="1"/>
    </xf>
    <xf numFmtId="0" fontId="10" fillId="0" borderId="20" xfId="0" applyFont="1" applyBorder="1"/>
    <xf numFmtId="0" fontId="10" fillId="0" borderId="0" xfId="0" applyFont="1" applyBorder="1"/>
    <xf numFmtId="0" fontId="10" fillId="0" borderId="25" xfId="0" applyFont="1" applyBorder="1"/>
    <xf numFmtId="0" fontId="10" fillId="0" borderId="21" xfId="0" applyFont="1" applyBorder="1"/>
    <xf numFmtId="0" fontId="22" fillId="0" borderId="55"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179" fontId="10" fillId="6" borderId="58" xfId="0" applyNumberFormat="1" applyFont="1" applyFill="1" applyBorder="1" applyAlignment="1">
      <alignment horizontal="center"/>
    </xf>
    <xf numFmtId="179" fontId="10" fillId="6" borderId="59" xfId="0" applyNumberFormat="1" applyFont="1" applyFill="1" applyBorder="1" applyAlignment="1">
      <alignment horizontal="center"/>
    </xf>
    <xf numFmtId="179" fontId="10" fillId="6" borderId="7" xfId="0" applyNumberFormat="1" applyFont="1" applyFill="1" applyBorder="1" applyAlignment="1">
      <alignment horizontal="center"/>
    </xf>
    <xf numFmtId="179" fontId="10" fillId="0" borderId="32" xfId="0" applyNumberFormat="1" applyFont="1" applyBorder="1" applyAlignment="1">
      <alignment horizontal="center"/>
    </xf>
    <xf numFmtId="179" fontId="10" fillId="0" borderId="0" xfId="0" applyNumberFormat="1" applyFont="1" applyBorder="1" applyAlignment="1">
      <alignment horizontal="center"/>
    </xf>
    <xf numFmtId="179" fontId="10" fillId="0" borderId="35" xfId="0" applyNumberFormat="1" applyFont="1" applyBorder="1" applyAlignment="1">
      <alignment horizontal="center"/>
    </xf>
    <xf numFmtId="179" fontId="10" fillId="6" borderId="32" xfId="0" applyNumberFormat="1" applyFont="1" applyFill="1" applyBorder="1" applyAlignment="1">
      <alignment horizontal="center"/>
    </xf>
    <xf numFmtId="179" fontId="10" fillId="6" borderId="0" xfId="0" applyNumberFormat="1" applyFont="1" applyFill="1" applyBorder="1" applyAlignment="1">
      <alignment horizontal="center"/>
    </xf>
    <xf numFmtId="179" fontId="10" fillId="6" borderId="35" xfId="0" applyNumberFormat="1" applyFont="1" applyFill="1" applyBorder="1" applyAlignment="1">
      <alignment horizontal="center"/>
    </xf>
    <xf numFmtId="180" fontId="10" fillId="6" borderId="58" xfId="0" applyNumberFormat="1" applyFont="1" applyFill="1" applyBorder="1" applyAlignment="1">
      <alignment horizontal="center"/>
    </xf>
    <xf numFmtId="180" fontId="10" fillId="6" borderId="59" xfId="0" applyNumberFormat="1" applyFont="1" applyFill="1" applyBorder="1" applyAlignment="1">
      <alignment horizontal="center"/>
    </xf>
    <xf numFmtId="180" fontId="10" fillId="6" borderId="7" xfId="0" applyNumberFormat="1" applyFont="1" applyFill="1" applyBorder="1" applyAlignment="1">
      <alignment horizontal="center"/>
    </xf>
    <xf numFmtId="180" fontId="10" fillId="0" borderId="32" xfId="0" applyNumberFormat="1" applyFont="1" applyBorder="1" applyAlignment="1">
      <alignment horizontal="center"/>
    </xf>
    <xf numFmtId="180" fontId="10" fillId="0" borderId="0" xfId="0" applyNumberFormat="1" applyFont="1" applyBorder="1" applyAlignment="1">
      <alignment horizontal="center"/>
    </xf>
    <xf numFmtId="180" fontId="10" fillId="0" borderId="35" xfId="0" applyNumberFormat="1" applyFont="1" applyBorder="1" applyAlignment="1">
      <alignment horizontal="center"/>
    </xf>
    <xf numFmtId="180" fontId="10" fillId="6" borderId="32" xfId="0" applyNumberFormat="1" applyFont="1" applyFill="1" applyBorder="1" applyAlignment="1">
      <alignment horizontal="center"/>
    </xf>
    <xf numFmtId="180" fontId="10" fillId="6" borderId="0" xfId="0" applyNumberFormat="1" applyFont="1" applyFill="1" applyBorder="1" applyAlignment="1">
      <alignment horizontal="center"/>
    </xf>
    <xf numFmtId="180" fontId="10" fillId="6" borderId="35" xfId="0" applyNumberFormat="1" applyFont="1" applyFill="1" applyBorder="1" applyAlignment="1">
      <alignment horizont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4" xfId="0" applyFont="1" applyBorder="1" applyAlignment="1">
      <alignment horizontal="center" vertical="center" wrapText="1"/>
    </xf>
    <xf numFmtId="0" fontId="0" fillId="0" borderId="41" xfId="0" applyBorder="1"/>
    <xf numFmtId="0" fontId="10" fillId="0" borderId="40" xfId="0" applyFont="1" applyBorder="1"/>
    <xf numFmtId="0" fontId="10" fillId="0" borderId="0" xfId="0" applyNumberFormat="1" applyFont="1" applyBorder="1"/>
    <xf numFmtId="0" fontId="10" fillId="0" borderId="40" xfId="0" applyFont="1" applyBorder="1" applyAlignment="1">
      <alignment horizontal="left" wrapText="1" indent="1"/>
    </xf>
    <xf numFmtId="0" fontId="0" fillId="0" borderId="40" xfId="0" applyBorder="1"/>
    <xf numFmtId="0" fontId="0" fillId="0" borderId="65" xfId="0" applyBorder="1"/>
    <xf numFmtId="0" fontId="0" fillId="0" borderId="42" xfId="0" applyBorder="1"/>
    <xf numFmtId="179" fontId="10" fillId="0" borderId="66" xfId="0" applyNumberFormat="1" applyFont="1" applyBorder="1" applyAlignment="1">
      <alignment horizontal="center"/>
    </xf>
    <xf numFmtId="179" fontId="10" fillId="0" borderId="43" xfId="0" applyNumberFormat="1" applyFont="1" applyBorder="1" applyAlignment="1">
      <alignment horizontal="center"/>
    </xf>
    <xf numFmtId="179" fontId="10" fillId="0" borderId="67" xfId="0" applyNumberFormat="1" applyFont="1" applyBorder="1" applyAlignment="1">
      <alignment horizontal="center"/>
    </xf>
    <xf numFmtId="180" fontId="10" fillId="0" borderId="66" xfId="0" applyNumberFormat="1" applyFont="1" applyBorder="1" applyAlignment="1">
      <alignment horizontal="center"/>
    </xf>
    <xf numFmtId="180" fontId="10" fillId="0" borderId="43" xfId="0" applyNumberFormat="1" applyFont="1" applyBorder="1" applyAlignment="1">
      <alignment horizontal="center"/>
    </xf>
    <xf numFmtId="180" fontId="10" fillId="0" borderId="67" xfId="0" applyNumberFormat="1" applyFont="1" applyBorder="1" applyAlignment="1">
      <alignment horizontal="center"/>
    </xf>
    <xf numFmtId="0" fontId="0" fillId="0" borderId="44" xfId="0" applyBorder="1"/>
    <xf numFmtId="0" fontId="10" fillId="0" borderId="55" xfId="0" pivotButton="1" applyFont="1" applyBorder="1"/>
    <xf numFmtId="0" fontId="10" fillId="0" borderId="57" xfId="0" applyFont="1" applyBorder="1"/>
    <xf numFmtId="0" fontId="10" fillId="0" borderId="57" xfId="0" applyFont="1" applyBorder="1" applyAlignment="1">
      <alignment horizontal="left"/>
    </xf>
    <xf numFmtId="0" fontId="10" fillId="0" borderId="37" xfId="0" pivotButton="1" applyFont="1" applyBorder="1"/>
    <xf numFmtId="0" fontId="10" fillId="0" borderId="39" xfId="0" applyFont="1" applyBorder="1"/>
    <xf numFmtId="0" fontId="10" fillId="0" borderId="41" xfId="0" applyNumberFormat="1" applyFont="1" applyBorder="1"/>
    <xf numFmtId="0" fontId="10" fillId="0" borderId="42" xfId="0" applyFont="1" applyBorder="1" applyAlignment="1">
      <alignment horizontal="left" wrapText="1" indent="1"/>
    </xf>
    <xf numFmtId="0" fontId="10" fillId="0" borderId="44" xfId="0" applyNumberFormat="1" applyFont="1" applyBorder="1"/>
    <xf numFmtId="0" fontId="10" fillId="0" borderId="68" xfId="0" applyFont="1" applyBorder="1" applyAlignment="1">
      <alignment horizontal="center" vertical="center"/>
    </xf>
    <xf numFmtId="0" fontId="23" fillId="0" borderId="55" xfId="0" applyFont="1" applyBorder="1" applyAlignment="1">
      <alignment horizontal="center"/>
    </xf>
    <xf numFmtId="0" fontId="23" fillId="0" borderId="56" xfId="0" applyFont="1" applyBorder="1" applyAlignment="1">
      <alignment horizontal="center"/>
    </xf>
    <xf numFmtId="0" fontId="23" fillId="0" borderId="57" xfId="0" applyFont="1" applyBorder="1" applyAlignment="1">
      <alignment horizontal="center"/>
    </xf>
    <xf numFmtId="0" fontId="24" fillId="0" borderId="40" xfId="0" applyFont="1" applyBorder="1" applyAlignment="1">
      <alignment horizontal="left" vertical="center" wrapText="1" indent="43"/>
    </xf>
    <xf numFmtId="0" fontId="24" fillId="0" borderId="0" xfId="0" applyFont="1" applyBorder="1" applyAlignment="1">
      <alignment horizontal="left" vertical="center" wrapText="1" indent="43"/>
    </xf>
    <xf numFmtId="0" fontId="24" fillId="0" borderId="41" xfId="0" applyFont="1" applyBorder="1" applyAlignment="1">
      <alignment horizontal="left" vertical="center" wrapText="1" indent="43"/>
    </xf>
    <xf numFmtId="0" fontId="24" fillId="0" borderId="40" xfId="0" applyFont="1" applyBorder="1" applyAlignment="1">
      <alignment horizontal="left" vertical="center" wrapText="1" indent="40"/>
    </xf>
    <xf numFmtId="0" fontId="24" fillId="0" borderId="0" xfId="0" applyFont="1" applyBorder="1" applyAlignment="1">
      <alignment horizontal="left" vertical="center" wrapText="1" indent="40"/>
    </xf>
    <xf numFmtId="0" fontId="24" fillId="0" borderId="41" xfId="0" applyFont="1" applyBorder="1" applyAlignment="1">
      <alignment horizontal="left" vertical="center" wrapText="1" indent="40"/>
    </xf>
    <xf numFmtId="0" fontId="25" fillId="0" borderId="40" xfId="0" applyFont="1" applyBorder="1" applyAlignment="1">
      <alignment vertical="center" wrapText="1"/>
    </xf>
    <xf numFmtId="0" fontId="25" fillId="0" borderId="0" xfId="0" applyFont="1" applyBorder="1" applyAlignment="1">
      <alignment vertical="center" wrapText="1"/>
    </xf>
    <xf numFmtId="0" fontId="25" fillId="0" borderId="41" xfId="0" applyFont="1" applyBorder="1" applyAlignment="1">
      <alignment vertical="center" wrapText="1"/>
    </xf>
    <xf numFmtId="0" fontId="25" fillId="0" borderId="60" xfId="0" applyFont="1" applyBorder="1" applyAlignment="1">
      <alignment vertical="center" wrapText="1"/>
    </xf>
    <xf numFmtId="0" fontId="25" fillId="0" borderId="61" xfId="0" applyFont="1" applyBorder="1" applyAlignment="1">
      <alignment vertical="center" wrapText="1"/>
    </xf>
    <xf numFmtId="0" fontId="25" fillId="0" borderId="62" xfId="0" applyFont="1" applyBorder="1" applyAlignment="1">
      <alignment vertical="center" wrapText="1"/>
    </xf>
    <xf numFmtId="0" fontId="26" fillId="0" borderId="40" xfId="0" applyFont="1" applyBorder="1" applyAlignment="1">
      <alignment horizontal="left" indent="44"/>
    </xf>
    <xf numFmtId="0" fontId="26" fillId="0" borderId="0" xfId="0" applyFont="1" applyBorder="1" applyAlignment="1">
      <alignment horizontal="left" indent="44"/>
    </xf>
    <xf numFmtId="0" fontId="26" fillId="0" borderId="41" xfId="0" applyFont="1" applyBorder="1" applyAlignment="1">
      <alignment horizontal="left" indent="44"/>
    </xf>
    <xf numFmtId="0" fontId="27" fillId="0" borderId="40" xfId="0" applyFont="1" applyBorder="1" applyAlignment="1">
      <alignment horizontal="left" indent="44"/>
    </xf>
    <xf numFmtId="0" fontId="27" fillId="0" borderId="0" xfId="0" applyFont="1" applyBorder="1" applyAlignment="1">
      <alignment horizontal="left" indent="44"/>
    </xf>
    <xf numFmtId="0" fontId="27" fillId="0" borderId="41" xfId="0" applyFont="1" applyBorder="1" applyAlignment="1">
      <alignment horizontal="left" indent="44"/>
    </xf>
    <xf numFmtId="0" fontId="27" fillId="0" borderId="42" xfId="0" applyFont="1" applyBorder="1" applyAlignment="1">
      <alignment horizontal="left" indent="44"/>
    </xf>
    <xf numFmtId="0" fontId="27" fillId="0" borderId="43" xfId="0" applyFont="1" applyBorder="1" applyAlignment="1">
      <alignment horizontal="left" indent="44"/>
    </xf>
    <xf numFmtId="0" fontId="27" fillId="0" borderId="44" xfId="0" applyFont="1" applyBorder="1" applyAlignment="1">
      <alignment horizontal="left" indent="44"/>
    </xf>
  </cellXfs>
  <cellStyles count="4">
    <cellStyle name="Hyperlink" xfId="1" builtinId="8"/>
    <cellStyle name="Normal" xfId="0" builtinId="0"/>
    <cellStyle name="Normal 2" xfId="2"/>
    <cellStyle name="Percent" xfId="3" builtinId="5"/>
  </cellStyles>
  <dxfs count="62">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border>
        <left style="medium">
          <color indexed="64"/>
        </left>
        <right style="medium">
          <color indexed="64"/>
        </right>
        <top style="medium">
          <color indexed="64"/>
        </top>
        <bottom style="medium">
          <color indexed="64"/>
        </bottom>
      </border>
    </dxf>
    <dxf>
      <alignment wrapText="1" readingOrder="0"/>
    </dxf>
    <dxf>
      <alignment wrapText="1" readingOrder="0"/>
    </dxf>
    <dxf>
      <font>
        <sz val="72"/>
      </font>
    </dxf>
    <dxf>
      <alignment wrapText="1" readingOrder="0"/>
    </dxf>
    <dxf>
      <alignment wrapText="1" readingOrder="0"/>
    </dxf>
    <dxf>
      <font>
        <sz val="72"/>
      </font>
    </dxf>
  </dxfs>
  <tableStyles count="0" defaultTableStyle="TableStyleMedium2" defaultPivotStyle="PivotStyleLight16"/>
  <colors>
    <mruColors>
      <color rgb="FFFFD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122</xdr:col>
      <xdr:colOff>47624</xdr:colOff>
      <xdr:row>226</xdr:row>
      <xdr:rowOff>166688</xdr:rowOff>
    </xdr:from>
    <xdr:to>
      <xdr:col>130</xdr:col>
      <xdr:colOff>190499</xdr:colOff>
      <xdr:row>233</xdr:row>
      <xdr:rowOff>95250</xdr:rowOff>
    </xdr:to>
    <xdr:sp macro="" textlink="">
      <xdr:nvSpPr>
        <xdr:cNvPr id="2" name="TextBox 1"/>
        <xdr:cNvSpPr txBox="1"/>
      </xdr:nvSpPr>
      <xdr:spPr>
        <a:xfrm>
          <a:off x="126825374" y="108751688"/>
          <a:ext cx="4714875" cy="1262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600"/>
            <a:t>Puerto Rico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iner, Kevin" refreshedDate="41747.424132986111" createdVersion="4" refreshedVersion="4" minRefreshableVersion="3" recordCount="156">
  <cacheSource type="worksheet">
    <worksheetSource ref="A2:BF158" sheet="Data Table"/>
  </cacheSource>
  <cacheFields count="56">
    <cacheField name="From" numFmtId="0">
      <sharedItems count="52">
        <s v="Alabama"/>
        <s v="Alaska"/>
        <s v="Arizona"/>
        <s v="Arkansas"/>
        <s v="California"/>
        <s v="Colorado"/>
        <s v="Connecticut"/>
        <s v="Delaware"/>
        <s v="District of Columbia "/>
        <s v="Florida"/>
        <s v="Georgia"/>
        <s v="Hawaii"/>
        <s v="Idaho"/>
        <s v="Illinois"/>
        <s v="Indiana"/>
        <s v="Iowa"/>
        <s v="Kansas"/>
        <s v="Kentucky"/>
        <s v="Louisiana"/>
        <s v="Maine"/>
        <s v="Maryland"/>
        <s v="Massachusetts"/>
        <s v="Michigan"/>
        <s v="Minnesota"/>
        <s v="Mississippi"/>
        <s v="Missouri"/>
        <s v="Montana"/>
        <s v="Nebraska"/>
        <s v="Nevada"/>
        <s v="New Hampshire"/>
        <s v="New Jersey"/>
        <s v="New Mexico"/>
        <s v="New York"/>
        <s v="North Carolina"/>
        <s v="North Dakota"/>
        <s v="Ohio"/>
        <s v="Oklahoma"/>
        <s v="Oregon"/>
        <s v="Pennsylvania"/>
        <s v="Rhode Island"/>
        <s v="South Carolina"/>
        <s v="South Dakota"/>
        <s v="Tennessee"/>
        <s v="Texas"/>
        <s v="Utah"/>
        <s v="Vermont"/>
        <s v="Virginia"/>
        <s v="Washington"/>
        <s v="West Virginia"/>
        <s v="Wisconsin"/>
        <s v="Wyoming"/>
        <s v="Puerto Rico"/>
      </sharedItems>
    </cacheField>
    <cacheField name="Alabama" numFmtId="0">
      <sharedItems containsMixedTypes="1" containsNumber="1" containsInteger="1" minValue="0" maxValue="21644"/>
    </cacheField>
    <cacheField name="Alaska" numFmtId="0">
      <sharedItems containsMixedTypes="1" containsNumber="1" containsInteger="1" minValue="0" maxValue="4548"/>
    </cacheField>
    <cacheField name="Arizona" numFmtId="0">
      <sharedItems containsMixedTypes="1" containsNumber="1" containsInteger="1" minValue="0" maxValue="49635"/>
    </cacheField>
    <cacheField name="Arkansas" numFmtId="0">
      <sharedItems containsMixedTypes="1" containsNumber="1" containsInteger="1" minValue="0" maxValue="14767"/>
    </cacheField>
    <cacheField name="California" numFmtId="0">
      <sharedItems containsMixedTypes="1" containsNumber="1" containsInteger="1" minValue="392" maxValue="43005"/>
    </cacheField>
    <cacheField name="Colorado" numFmtId="0">
      <sharedItems containsMixedTypes="1" containsNumber="1" containsInteger="1" minValue="20" maxValue="26089"/>
    </cacheField>
    <cacheField name="Connecticut" numFmtId="0">
      <sharedItems containsMixedTypes="1" containsNumber="1" containsInteger="1" minValue="0" maxValue="23310"/>
    </cacheField>
    <cacheField name="Delaware" numFmtId="0">
      <sharedItems containsMixedTypes="1" containsNumber="1" containsInteger="1" minValue="0" maxValue="8571"/>
    </cacheField>
    <cacheField name="District of Columbia " numFmtId="0">
      <sharedItems containsMixedTypes="1" containsNumber="1" containsInteger="1" minValue="0" maxValue="14129"/>
    </cacheField>
    <cacheField name="Florida" numFmtId="0">
      <sharedItems containsMixedTypes="1" containsNumber="1" containsInteger="1" minValue="191" maxValue="59288"/>
    </cacheField>
    <cacheField name="Georgia" numFmtId="0">
      <sharedItems containsMixedTypes="1" containsNumber="1" containsInteger="1" minValue="0" maxValue="49901"/>
    </cacheField>
    <cacheField name="Hawaii" numFmtId="0">
      <sharedItems containsMixedTypes="1" containsNumber="1" containsInteger="1" minValue="0" maxValue="12677"/>
    </cacheField>
    <cacheField name="Idaho" numFmtId="0">
      <sharedItems containsMixedTypes="1" containsNumber="1" containsInteger="1" minValue="0" maxValue="10876"/>
    </cacheField>
    <cacheField name="Illinois" numFmtId="0">
      <sharedItems containsMixedTypes="1" containsNumber="1" containsInteger="1" minValue="49" maxValue="23491"/>
    </cacheField>
    <cacheField name="Indiana" numFmtId="0">
      <sharedItems containsMixedTypes="1" containsNumber="1" containsInteger="1" minValue="0" maxValue="28436"/>
    </cacheField>
    <cacheField name="Iowa" numFmtId="0">
      <sharedItems containsMixedTypes="1" containsNumber="1" containsInteger="1" minValue="0" maxValue="17016"/>
    </cacheField>
    <cacheField name="Kansas" numFmtId="0">
      <sharedItems containsMixedTypes="1" containsNumber="1" containsInteger="1" minValue="0" maxValue="23384"/>
    </cacheField>
    <cacheField name="Kentucky" numFmtId="0">
      <sharedItems containsMixedTypes="1" containsNumber="1" containsInteger="1" minValue="0" maxValue="19617"/>
    </cacheField>
    <cacheField name="Louisiana" numFmtId="0">
      <sharedItems containsMixedTypes="1" containsNumber="1" containsInteger="1" minValue="0" maxValue="30292"/>
    </cacheField>
    <cacheField name="Maine" numFmtId="0">
      <sharedItems containsMixedTypes="1" containsNumber="1" containsInteger="1" minValue="0" maxValue="4439"/>
    </cacheField>
    <cacheField name="Maryland" numFmtId="0">
      <sharedItems containsMixedTypes="1" containsNumber="1" containsInteger="1" minValue="0" maxValue="24765"/>
    </cacheField>
    <cacheField name="Massachusetts" numFmtId="0">
      <sharedItems containsMixedTypes="1" containsNumber="1" containsInteger="1" minValue="0" maxValue="20002"/>
    </cacheField>
    <cacheField name="Michigan" numFmtId="0">
      <sharedItems containsMixedTypes="1" containsNumber="1" containsInteger="1" minValue="0" maxValue="17712"/>
    </cacheField>
    <cacheField name="Minnesota" numFmtId="0">
      <sharedItems containsMixedTypes="1" containsNumber="1" containsInteger="1" minValue="0" maxValue="19255"/>
    </cacheField>
    <cacheField name="Mississippi" numFmtId="0">
      <sharedItems containsMixedTypes="1" containsNumber="1" containsInteger="1" minValue="0" maxValue="11643"/>
    </cacheField>
    <cacheField name="Missouri" numFmtId="0">
      <sharedItems containsMixedTypes="1" containsNumber="1" containsInteger="1" minValue="0" maxValue="23427"/>
    </cacheField>
    <cacheField name="Montana" numFmtId="0">
      <sharedItems containsMixedTypes="1" containsNumber="1" containsInteger="1" minValue="0" maxValue="5756"/>
    </cacheField>
    <cacheField name="Nebraska" numFmtId="0">
      <sharedItems containsMixedTypes="1" containsNumber="1" containsInteger="1" minValue="0" maxValue="9575"/>
    </cacheField>
    <cacheField name="Nevada" numFmtId="0">
      <sharedItems containsMixedTypes="1" containsNumber="1" containsInteger="1" minValue="0" maxValue="49978"/>
    </cacheField>
    <cacheField name="New Hampshire" numFmtId="0">
      <sharedItems containsMixedTypes="1" containsNumber="1" containsInteger="1" minValue="0" maxValue="18990"/>
    </cacheField>
    <cacheField name="New Jersey" numFmtId="0">
      <sharedItems containsMixedTypes="1" containsNumber="1" containsInteger="1" minValue="0" maxValue="41374"/>
    </cacheField>
    <cacheField name="New Mexico" numFmtId="0">
      <sharedItems containsMixedTypes="1" containsNumber="1" containsInteger="1" minValue="0" maxValue="18511"/>
    </cacheField>
    <cacheField name="New York" numFmtId="0">
      <sharedItems containsMixedTypes="1" containsNumber="1" containsInteger="1" minValue="0" maxValue="42574"/>
    </cacheField>
    <cacheField name="North Carolina" numFmtId="0">
      <sharedItems containsMixedTypes="1" containsNumber="1" containsInteger="1" minValue="97" maxValue="28983"/>
    </cacheField>
    <cacheField name="North Dakota" numFmtId="0">
      <sharedItems containsMixedTypes="1" containsNumber="1" containsInteger="1" minValue="0" maxValue="15257"/>
    </cacheField>
    <cacheField name="Ohio" numFmtId="0">
      <sharedItems containsMixedTypes="1" containsNumber="1" containsInteger="1" minValue="0" maxValue="16495"/>
    </cacheField>
    <cacheField name="Oklahoma" numFmtId="0">
      <sharedItems containsMixedTypes="1" containsNumber="1" containsInteger="1" minValue="0" maxValue="31595"/>
    </cacheField>
    <cacheField name="Oregon" numFmtId="0">
      <sharedItems containsMixedTypes="1" containsNumber="1" containsInteger="1" minValue="0" maxValue="34214"/>
    </cacheField>
    <cacheField name="Pennsylvania" numFmtId="0">
      <sharedItems containsMixedTypes="1" containsNumber="1" containsInteger="1" minValue="55" maxValue="42456"/>
    </cacheField>
    <cacheField name="Rhode Island" numFmtId="0">
      <sharedItems containsMixedTypes="1" containsNumber="1" containsInteger="1" minValue="0" maxValue="11253"/>
    </cacheField>
    <cacheField name="South Carolina" numFmtId="0">
      <sharedItems containsMixedTypes="1" containsNumber="1" containsInteger="1" minValue="0" maxValue="24764"/>
    </cacheField>
    <cacheField name="South Dakota" numFmtId="0">
      <sharedItems containsMixedTypes="1" containsNumber="1" containsInteger="1" minValue="0" maxValue="5342"/>
    </cacheField>
    <cacheField name="Tennessee" numFmtId="0">
      <sharedItems containsMixedTypes="1" containsNumber="1" containsInteger="1" minValue="0" maxValue="17507"/>
    </cacheField>
    <cacheField name="Texas" numFmtId="0">
      <sharedItems containsMixedTypes="1" containsNumber="1" containsInteger="1" minValue="52" maxValue="68959"/>
    </cacheField>
    <cacheField name="Utah" numFmtId="0">
      <sharedItems containsMixedTypes="1" containsNumber="1" containsInteger="1" minValue="0" maxValue="18237"/>
    </cacheField>
    <cacheField name="Vermont" numFmtId="0">
      <sharedItems containsMixedTypes="1" containsNumber="1" containsInteger="1" minValue="0" maxValue="4780"/>
    </cacheField>
    <cacheField name="Virginia" numFmtId="0">
      <sharedItems containsMixedTypes="1" containsNumber="1" containsInteger="1" minValue="35" maxValue="25575"/>
    </cacheField>
    <cacheField name="Washington" numFmtId="0">
      <sharedItems containsMixedTypes="1" containsNumber="1" containsInteger="1" minValue="0" maxValue="45597"/>
    </cacheField>
    <cacheField name="West Virginia" numFmtId="0">
      <sharedItems containsMixedTypes="1" containsNumber="1" containsInteger="1" minValue="0" maxValue="8545"/>
    </cacheField>
    <cacheField name="Wisconsin" numFmtId="0">
      <sharedItems containsMixedTypes="1" containsNumber="1" containsInteger="1" minValue="0" maxValue="25521"/>
    </cacheField>
    <cacheField name="Wyoming" numFmtId="0">
      <sharedItems containsMixedTypes="1" containsNumber="1" containsInteger="1" minValue="0" maxValue="6905"/>
    </cacheField>
    <cacheField name="Puerto Rico" numFmtId="0">
      <sharedItems containsMixedTypes="1" containsNumber="1" containsInteger="1" minValue="0" maxValue="11262"/>
    </cacheField>
    <cacheField name="Year" numFmtId="0">
      <sharedItems containsSemiMixedTypes="0" containsString="0" containsNumber="1" containsInteger="1" minValue="2010" maxValue="2012" count="3">
        <n v="2012"/>
        <n v="2011"/>
        <n v="2010"/>
      </sharedItems>
    </cacheField>
    <cacheField name="Year Filter" numFmtId="0">
      <sharedItems containsSemiMixedTypes="0" containsString="0" containsNumber="1" containsInteger="1" minValue="2010" maxValue="2012" count="3">
        <n v="2012"/>
        <n v="2011"/>
        <n v="2010"/>
      </sharedItems>
    </cacheField>
    <cacheField name="GDP Growth" numFmtId="0">
      <sharedItems containsMixedTypes="1" containsNumber="1" minValue="-2.6" maxValue="1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
  <r>
    <x v="0"/>
    <s v="N/A"/>
    <n v="1097"/>
    <n v="1331"/>
    <n v="374"/>
    <n v="2509"/>
    <n v="3108"/>
    <n v="46"/>
    <n v="119"/>
    <n v="79"/>
    <n v="18599"/>
    <n v="13864"/>
    <n v="608"/>
    <n v="575"/>
    <n v="883"/>
    <n v="1625"/>
    <n v="503"/>
    <n v="853"/>
    <n v="4137"/>
    <n v="2329"/>
    <n v="129"/>
    <n v="1261"/>
    <n v="636"/>
    <n v="2341"/>
    <n v="1299"/>
    <n v="5141"/>
    <n v="1333"/>
    <n v="31"/>
    <n v="245"/>
    <n v="761"/>
    <n v="0"/>
    <n v="779"/>
    <n v="787"/>
    <n v="1364"/>
    <n v="4329"/>
    <n v="83"/>
    <n v="3705"/>
    <n v="1030"/>
    <n v="373"/>
    <n v="1926"/>
    <n v="20"/>
    <n v="1665"/>
    <n v="0"/>
    <n v="12116"/>
    <n v="9993"/>
    <n v="126"/>
    <n v="16"/>
    <n v="2515"/>
    <n v="1507"/>
    <n v="477"/>
    <n v="323"/>
    <n v="260"/>
    <n v="8"/>
    <x v="0"/>
    <x v="0"/>
    <n v="1.2"/>
  </r>
  <r>
    <x v="1"/>
    <n v="1004"/>
    <s v="N/A"/>
    <n v="3717"/>
    <n v="855"/>
    <n v="6995"/>
    <n v="3457"/>
    <n v="439"/>
    <n v="692"/>
    <n v="1247"/>
    <n v="10704"/>
    <n v="2654"/>
    <n v="1417"/>
    <n v="1198"/>
    <n v="2250"/>
    <n v="479"/>
    <n v="951"/>
    <n v="333"/>
    <n v="304"/>
    <n v="403"/>
    <n v="38"/>
    <n v="1947"/>
    <n v="890"/>
    <n v="1152"/>
    <n v="523"/>
    <n v="0"/>
    <n v="2186"/>
    <n v="726"/>
    <n v="626"/>
    <n v="2161"/>
    <n v="437"/>
    <n v="359"/>
    <n v="320"/>
    <n v="4002"/>
    <n v="1458"/>
    <n v="70"/>
    <n v="2207"/>
    <n v="1279"/>
    <n v="2513"/>
    <n v="1658"/>
    <n v="0"/>
    <n v="1244"/>
    <n v="855"/>
    <n v="1281"/>
    <n v="6759"/>
    <n v="2819"/>
    <n v="93"/>
    <n v="1906"/>
    <n v="4328"/>
    <n v="306"/>
    <n v="236"/>
    <n v="590"/>
    <n v="57"/>
    <x v="0"/>
    <x v="0"/>
    <n v="1.1000000000000001"/>
  </r>
  <r>
    <x v="2"/>
    <n v="962"/>
    <n v="1520"/>
    <s v="N/A"/>
    <n v="1677"/>
    <n v="38916"/>
    <n v="10589"/>
    <n v="3167"/>
    <n v="188"/>
    <n v="902"/>
    <n v="6473"/>
    <n v="6657"/>
    <n v="1865"/>
    <n v="2424"/>
    <n v="7139"/>
    <n v="2763"/>
    <n v="1590"/>
    <n v="3094"/>
    <n v="1103"/>
    <n v="2021"/>
    <n v="230"/>
    <n v="760"/>
    <n v="1972"/>
    <n v="7168"/>
    <n v="3065"/>
    <n v="710"/>
    <n v="2297"/>
    <n v="1548"/>
    <n v="2406"/>
    <n v="8748"/>
    <n v="440"/>
    <n v="1328"/>
    <n v="6391"/>
    <n v="4146"/>
    <n v="3493"/>
    <n v="1571"/>
    <n v="4929"/>
    <n v="2974"/>
    <n v="7954"/>
    <n v="3529"/>
    <n v="93"/>
    <n v="2222"/>
    <n v="435"/>
    <n v="2250"/>
    <n v="18908"/>
    <n v="7966"/>
    <n v="127"/>
    <n v="2420"/>
    <n v="8362"/>
    <n v="79"/>
    <n v="3257"/>
    <n v="2014"/>
    <n v="54"/>
    <x v="0"/>
    <x v="0"/>
    <n v="2.6"/>
  </r>
  <r>
    <x v="3"/>
    <n v="660"/>
    <n v="196"/>
    <n v="1214"/>
    <s v="N/A"/>
    <n v="3472"/>
    <n v="1043"/>
    <n v="200"/>
    <n v="0"/>
    <n v="35"/>
    <n v="3321"/>
    <n v="1041"/>
    <n v="24"/>
    <n v="291"/>
    <n v="1587"/>
    <n v="564"/>
    <n v="451"/>
    <n v="2158"/>
    <n v="518"/>
    <n v="3645"/>
    <n v="0"/>
    <n v="136"/>
    <n v="394"/>
    <n v="906"/>
    <n v="375"/>
    <n v="2680"/>
    <n v="9434"/>
    <n v="63"/>
    <n v="363"/>
    <n v="353"/>
    <n v="0"/>
    <n v="57"/>
    <n v="410"/>
    <n v="247"/>
    <n v="861"/>
    <n v="0"/>
    <n v="884"/>
    <n v="5777"/>
    <n v="165"/>
    <n v="573"/>
    <n v="0"/>
    <n v="839"/>
    <n v="227"/>
    <n v="3306"/>
    <n v="13781"/>
    <n v="361"/>
    <n v="0"/>
    <n v="445"/>
    <n v="1413"/>
    <n v="0"/>
    <n v="253"/>
    <n v="244"/>
    <n v="93"/>
    <x v="0"/>
    <x v="0"/>
    <n v="1.3"/>
  </r>
  <r>
    <x v="4"/>
    <n v="3077"/>
    <n v="3494"/>
    <n v="44889"/>
    <n v="3525"/>
    <s v="N/A"/>
    <n v="22152"/>
    <n v="3161"/>
    <n v="2221"/>
    <n v="4999"/>
    <n v="20386"/>
    <n v="14174"/>
    <n v="9756"/>
    <n v="10280"/>
    <n v="14940"/>
    <n v="6033"/>
    <n v="3268"/>
    <n v="5411"/>
    <n v="3415"/>
    <n v="5139"/>
    <n v="1610"/>
    <n v="8614"/>
    <n v="12770"/>
    <n v="8085"/>
    <n v="8086"/>
    <n v="4371"/>
    <n v="10717"/>
    <n v="5428"/>
    <n v="3438"/>
    <n v="49978"/>
    <n v="1514"/>
    <n v="4330"/>
    <n v="4536"/>
    <n v="24623"/>
    <n v="13883"/>
    <n v="999"/>
    <n v="8995"/>
    <n v="8950"/>
    <n v="31862"/>
    <n v="7772"/>
    <n v="2146"/>
    <n v="5979"/>
    <n v="1494"/>
    <n v="8396"/>
    <n v="62702"/>
    <n v="15286"/>
    <n v="1112"/>
    <n v="14780"/>
    <n v="45597"/>
    <n v="1231"/>
    <n v="5347"/>
    <n v="2035"/>
    <n v="519"/>
    <x v="0"/>
    <x v="0"/>
    <n v="3.5"/>
  </r>
  <r>
    <x v="5"/>
    <n v="1386"/>
    <n v="556"/>
    <n v="13790"/>
    <n v="603"/>
    <n v="15150"/>
    <s v="N/A"/>
    <n v="367"/>
    <n v="0"/>
    <n v="677"/>
    <n v="8766"/>
    <n v="4710"/>
    <n v="1216"/>
    <n v="1186"/>
    <n v="3036"/>
    <n v="1225"/>
    <n v="3252"/>
    <n v="3746"/>
    <n v="712"/>
    <n v="1433"/>
    <n v="314"/>
    <n v="1071"/>
    <n v="980"/>
    <n v="2363"/>
    <n v="3565"/>
    <n v="799"/>
    <n v="3798"/>
    <n v="2135"/>
    <n v="2023"/>
    <n v="6402"/>
    <n v="572"/>
    <n v="380"/>
    <n v="4780"/>
    <n v="3596"/>
    <n v="4790"/>
    <n v="546"/>
    <n v="3180"/>
    <n v="4717"/>
    <n v="4472"/>
    <n v="2574"/>
    <n v="332"/>
    <n v="1915"/>
    <n v="1744"/>
    <n v="2473"/>
    <n v="16616"/>
    <n v="5350"/>
    <n v="382"/>
    <n v="5352"/>
    <n v="5195"/>
    <n v="104"/>
    <n v="1600"/>
    <n v="5599"/>
    <n v="0"/>
    <x v="0"/>
    <x v="0"/>
    <n v="2.1"/>
  </r>
  <r>
    <x v="6"/>
    <n v="284"/>
    <n v="0"/>
    <n v="417"/>
    <n v="185"/>
    <n v="6764"/>
    <n v="1317"/>
    <s v="N/A"/>
    <n v="1489"/>
    <n v="618"/>
    <n v="8975"/>
    <n v="1829"/>
    <n v="191"/>
    <n v="44"/>
    <n v="955"/>
    <n v="823"/>
    <n v="112"/>
    <n v="210"/>
    <n v="246"/>
    <n v="164"/>
    <n v="1468"/>
    <n v="881"/>
    <n v="10525"/>
    <n v="798"/>
    <n v="696"/>
    <n v="106"/>
    <n v="410"/>
    <n v="0"/>
    <n v="0"/>
    <n v="143"/>
    <n v="1345"/>
    <n v="3466"/>
    <n v="280"/>
    <n v="14595"/>
    <n v="4914"/>
    <n v="65"/>
    <n v="1355"/>
    <n v="0"/>
    <n v="381"/>
    <n v="3311"/>
    <n v="4170"/>
    <n v="1590"/>
    <n v="2"/>
    <n v="936"/>
    <n v="2769"/>
    <n v="142"/>
    <n v="1626"/>
    <n v="2725"/>
    <n v="2901"/>
    <n v="143"/>
    <n v="657"/>
    <n v="0"/>
    <n v="370"/>
    <x v="0"/>
    <x v="0"/>
    <n v="-0.1"/>
  </r>
  <r>
    <x v="7"/>
    <n v="42"/>
    <n v="0"/>
    <n v="246"/>
    <n v="0"/>
    <n v="474"/>
    <n v="70"/>
    <n v="22"/>
    <s v="N/A"/>
    <n v="78"/>
    <n v="1099"/>
    <n v="226"/>
    <n v="278"/>
    <n v="120"/>
    <n v="234"/>
    <n v="639"/>
    <n v="0"/>
    <n v="0"/>
    <n v="706"/>
    <n v="0"/>
    <n v="234"/>
    <n v="4100"/>
    <n v="506"/>
    <n v="114"/>
    <n v="0"/>
    <n v="0"/>
    <n v="234"/>
    <n v="0"/>
    <n v="0"/>
    <n v="373"/>
    <n v="0"/>
    <n v="1921"/>
    <n v="100"/>
    <n v="477"/>
    <n v="2180"/>
    <n v="0"/>
    <n v="1079"/>
    <n v="380"/>
    <n v="0"/>
    <n v="4814"/>
    <n v="0"/>
    <n v="697"/>
    <n v="0"/>
    <n v="176"/>
    <n v="181"/>
    <n v="0"/>
    <n v="0"/>
    <n v="2279"/>
    <n v="100"/>
    <n v="674"/>
    <n v="296"/>
    <n v="0"/>
    <n v="0"/>
    <x v="0"/>
    <x v="0"/>
    <n v="0.2"/>
  </r>
  <r>
    <x v="8"/>
    <n v="162"/>
    <n v="356"/>
    <n v="36"/>
    <n v="205"/>
    <n v="3199"/>
    <n v="488"/>
    <n v="288"/>
    <n v="11"/>
    <s v="N/A"/>
    <n v="780"/>
    <n v="1352"/>
    <n v="230"/>
    <n v="116"/>
    <n v="1066"/>
    <n v="1045"/>
    <n v="151"/>
    <n v="456"/>
    <n v="254"/>
    <n v="596"/>
    <n v="32"/>
    <n v="21213"/>
    <n v="379"/>
    <n v="274"/>
    <n v="310"/>
    <n v="97"/>
    <n v="144"/>
    <n v="0"/>
    <n v="0"/>
    <n v="468"/>
    <n v="101"/>
    <n v="840"/>
    <n v="25"/>
    <n v="3936"/>
    <n v="1801"/>
    <n v="70"/>
    <n v="985"/>
    <n v="151"/>
    <n v="696"/>
    <n v="2921"/>
    <n v="313"/>
    <n v="435"/>
    <n v="0"/>
    <n v="180"/>
    <n v="1189"/>
    <n v="0"/>
    <n v="116"/>
    <n v="10964"/>
    <n v="773"/>
    <n v="294"/>
    <n v="15"/>
    <n v="0"/>
    <n v="0"/>
    <x v="0"/>
    <x v="0"/>
    <s v="NA"/>
  </r>
  <r>
    <x v="9"/>
    <n v="11244"/>
    <n v="1991"/>
    <n v="5553"/>
    <n v="2682"/>
    <n v="21004"/>
    <n v="8615"/>
    <n v="6578"/>
    <n v="715"/>
    <n v="1705"/>
    <s v="N/A"/>
    <n v="42870"/>
    <n v="2780"/>
    <n v="2014"/>
    <n v="12687"/>
    <n v="11472"/>
    <n v="4335"/>
    <n v="3118"/>
    <n v="9232"/>
    <n v="6534"/>
    <n v="2926"/>
    <n v="9610"/>
    <n v="12890"/>
    <n v="13146"/>
    <n v="2372"/>
    <n v="4676"/>
    <n v="8374"/>
    <n v="1875"/>
    <n v="1368"/>
    <n v="3381"/>
    <n v="2746"/>
    <n v="10649"/>
    <n v="4707"/>
    <n v="27392"/>
    <n v="26365"/>
    <n v="950"/>
    <n v="16366"/>
    <n v="5011"/>
    <n v="1660"/>
    <n v="14631"/>
    <n v="2752"/>
    <n v="11552"/>
    <n v="970"/>
    <n v="15641"/>
    <n v="31259"/>
    <n v="2428"/>
    <n v="966"/>
    <n v="19574"/>
    <n v="9370"/>
    <n v="1919"/>
    <n v="4937"/>
    <n v="733"/>
    <n v="4192"/>
    <x v="0"/>
    <x v="0"/>
    <n v="2.4"/>
  </r>
  <r>
    <x v="10"/>
    <n v="19920"/>
    <n v="928"/>
    <n v="2263"/>
    <n v="1525"/>
    <n v="10790"/>
    <n v="5834"/>
    <n v="1702"/>
    <n v="179"/>
    <n v="1079"/>
    <n v="42754"/>
    <s v="N/A"/>
    <n v="1448"/>
    <n v="583"/>
    <n v="8745"/>
    <n v="2258"/>
    <n v="596"/>
    <n v="1896"/>
    <n v="4173"/>
    <n v="4478"/>
    <n v="511"/>
    <n v="4610"/>
    <n v="2789"/>
    <n v="4270"/>
    <n v="2235"/>
    <n v="2669"/>
    <n v="3451"/>
    <n v="292"/>
    <n v="786"/>
    <n v="745"/>
    <n v="470"/>
    <n v="3002"/>
    <n v="192"/>
    <n v="7592"/>
    <n v="16823"/>
    <n v="98"/>
    <n v="8052"/>
    <n v="2581"/>
    <n v="1032"/>
    <n v="4337"/>
    <n v="168"/>
    <n v="18570"/>
    <n v="122"/>
    <n v="16012"/>
    <n v="20362"/>
    <n v="1142"/>
    <n v="56"/>
    <n v="9535"/>
    <n v="6363"/>
    <n v="1108"/>
    <n v="970"/>
    <n v="166"/>
    <n v="232"/>
    <x v="0"/>
    <x v="0"/>
    <n v="2.1"/>
  </r>
  <r>
    <x v="11"/>
    <n v="627"/>
    <n v="1376"/>
    <n v="2491"/>
    <n v="0"/>
    <n v="11906"/>
    <n v="2536"/>
    <n v="408"/>
    <n v="0"/>
    <n v="38"/>
    <n v="3177"/>
    <n v="1409"/>
    <s v="N/A"/>
    <n v="206"/>
    <n v="869"/>
    <n v="856"/>
    <n v="521"/>
    <n v="149"/>
    <n v="647"/>
    <n v="378"/>
    <n v="0"/>
    <n v="610"/>
    <n v="1108"/>
    <n v="291"/>
    <n v="1277"/>
    <n v="184"/>
    <n v="2114"/>
    <n v="556"/>
    <n v="165"/>
    <n v="2053"/>
    <n v="43"/>
    <n v="22"/>
    <n v="168"/>
    <n v="1598"/>
    <n v="1566"/>
    <n v="160"/>
    <n v="1198"/>
    <n v="189"/>
    <n v="2501"/>
    <n v="245"/>
    <n v="120"/>
    <n v="638"/>
    <n v="8"/>
    <n v="1058"/>
    <n v="5040"/>
    <n v="1436"/>
    <n v="6"/>
    <n v="3823"/>
    <n v="5239"/>
    <n v="166"/>
    <n v="333"/>
    <n v="0"/>
    <n v="110"/>
    <x v="0"/>
    <x v="0"/>
    <n v="1.6"/>
  </r>
  <r>
    <x v="12"/>
    <n v="493"/>
    <n v="538"/>
    <n v="2934"/>
    <n v="0"/>
    <n v="5331"/>
    <n v="2660"/>
    <n v="97"/>
    <n v="32"/>
    <n v="46"/>
    <n v="1268"/>
    <n v="936"/>
    <n v="404"/>
    <s v="N/A"/>
    <n v="1384"/>
    <n v="186"/>
    <n v="290"/>
    <n v="456"/>
    <n v="50"/>
    <n v="265"/>
    <n v="143"/>
    <n v="429"/>
    <n v="188"/>
    <n v="242"/>
    <n v="575"/>
    <n v="586"/>
    <n v="596"/>
    <n v="3385"/>
    <n v="315"/>
    <n v="1503"/>
    <n v="20"/>
    <n v="113"/>
    <n v="355"/>
    <n v="607"/>
    <n v="334"/>
    <n v="540"/>
    <n v="412"/>
    <n v="905"/>
    <n v="5093"/>
    <n v="359"/>
    <n v="0"/>
    <n v="198"/>
    <n v="78"/>
    <n v="787"/>
    <n v="2387"/>
    <n v="5129"/>
    <n v="0"/>
    <n v="652"/>
    <n v="10604"/>
    <n v="181"/>
    <n v="360"/>
    <n v="745"/>
    <n v="0"/>
    <x v="0"/>
    <x v="0"/>
    <n v="0.4"/>
  </r>
  <r>
    <x v="13"/>
    <n v="2722"/>
    <n v="58"/>
    <n v="10744"/>
    <n v="3576"/>
    <n v="21251"/>
    <n v="6374"/>
    <n v="912"/>
    <n v="567"/>
    <n v="795"/>
    <n v="22565"/>
    <n v="7143"/>
    <n v="318"/>
    <n v="532"/>
    <s v="N/A"/>
    <n v="28436"/>
    <n v="11969"/>
    <n v="1702"/>
    <n v="4445"/>
    <n v="1229"/>
    <n v="195"/>
    <n v="3621"/>
    <n v="2886"/>
    <n v="10047"/>
    <n v="5896"/>
    <n v="2703"/>
    <n v="22001"/>
    <n v="542"/>
    <n v="1193"/>
    <n v="2822"/>
    <n v="673"/>
    <n v="2052"/>
    <n v="790"/>
    <n v="8017"/>
    <n v="6378"/>
    <n v="799"/>
    <n v="9510"/>
    <n v="1100"/>
    <n v="1676"/>
    <n v="3749"/>
    <n v="385"/>
    <n v="2125"/>
    <n v="74"/>
    <n v="7094"/>
    <n v="19672"/>
    <n v="1588"/>
    <n v="230"/>
    <n v="7089"/>
    <n v="4298"/>
    <n v="220"/>
    <n v="22285"/>
    <n v="905"/>
    <n v="1021"/>
    <x v="0"/>
    <x v="0"/>
    <n v="1.9"/>
  </r>
  <r>
    <x v="14"/>
    <n v="1347"/>
    <n v="260"/>
    <n v="2930"/>
    <n v="1172"/>
    <n v="5891"/>
    <n v="4336"/>
    <n v="53"/>
    <n v="62"/>
    <n v="469"/>
    <n v="13803"/>
    <n v="5972"/>
    <n v="292"/>
    <n v="283"/>
    <n v="16907"/>
    <s v="N/A"/>
    <n v="1716"/>
    <n v="1679"/>
    <n v="12203"/>
    <n v="1359"/>
    <n v="0"/>
    <n v="1210"/>
    <n v="677"/>
    <n v="10976"/>
    <n v="2026"/>
    <n v="1200"/>
    <n v="4184"/>
    <n v="163"/>
    <n v="290"/>
    <n v="362"/>
    <n v="297"/>
    <n v="1039"/>
    <n v="660"/>
    <n v="3040"/>
    <n v="4532"/>
    <n v="55"/>
    <n v="13534"/>
    <n v="1490"/>
    <n v="1380"/>
    <n v="1599"/>
    <n v="0"/>
    <n v="3802"/>
    <n v="210"/>
    <n v="5591"/>
    <n v="8264"/>
    <n v="475"/>
    <n v="68"/>
    <n v="2663"/>
    <n v="1089"/>
    <n v="328"/>
    <n v="2480"/>
    <n v="179"/>
    <n v="121"/>
    <x v="0"/>
    <x v="0"/>
    <n v="3.3"/>
  </r>
  <r>
    <x v="15"/>
    <n v="345"/>
    <n v="13"/>
    <n v="2702"/>
    <n v="409"/>
    <n v="2284"/>
    <n v="2776"/>
    <n v="0"/>
    <n v="30"/>
    <n v="133"/>
    <n v="3864"/>
    <n v="1687"/>
    <n v="84"/>
    <n v="90"/>
    <n v="8529"/>
    <n v="1678"/>
    <s v="N/A"/>
    <n v="1527"/>
    <n v="238"/>
    <n v="544"/>
    <n v="7"/>
    <n v="569"/>
    <n v="151"/>
    <n v="993"/>
    <n v="7220"/>
    <n v="160"/>
    <n v="5956"/>
    <n v="415"/>
    <n v="6815"/>
    <n v="714"/>
    <n v="53"/>
    <n v="357"/>
    <n v="384"/>
    <n v="955"/>
    <n v="775"/>
    <n v="458"/>
    <n v="1039"/>
    <n v="1088"/>
    <n v="834"/>
    <n v="125"/>
    <n v="0"/>
    <n v="643"/>
    <n v="2441"/>
    <n v="617"/>
    <n v="4934"/>
    <n v="2791"/>
    <n v="30"/>
    <n v="221"/>
    <n v="1159"/>
    <n v="68"/>
    <n v="4161"/>
    <n v="259"/>
    <n v="0"/>
    <x v="0"/>
    <x v="0"/>
    <n v="2.4"/>
  </r>
  <r>
    <x v="16"/>
    <n v="865"/>
    <n v="221"/>
    <n v="2498"/>
    <n v="1033"/>
    <n v="2790"/>
    <n v="5283"/>
    <n v="0"/>
    <n v="113"/>
    <n v="164"/>
    <n v="5661"/>
    <n v="1497"/>
    <n v="1135"/>
    <n v="63"/>
    <n v="2009"/>
    <n v="1624"/>
    <n v="918"/>
    <s v="N/A"/>
    <n v="602"/>
    <n v="420"/>
    <n v="277"/>
    <n v="1726"/>
    <n v="565"/>
    <n v="805"/>
    <n v="924"/>
    <n v="400"/>
    <n v="20218"/>
    <n v="224"/>
    <n v="3103"/>
    <n v="1202"/>
    <n v="102"/>
    <n v="426"/>
    <n v="672"/>
    <n v="1437"/>
    <n v="1595"/>
    <n v="161"/>
    <n v="1166"/>
    <n v="7065"/>
    <n v="556"/>
    <n v="967"/>
    <n v="27"/>
    <n v="1064"/>
    <n v="403"/>
    <n v="2630"/>
    <n v="12699"/>
    <n v="398"/>
    <n v="0"/>
    <n v="1144"/>
    <n v="2544"/>
    <n v="39"/>
    <n v="1160"/>
    <n v="539"/>
    <n v="143"/>
    <x v="0"/>
    <x v="0"/>
    <n v="1.4"/>
  </r>
  <r>
    <x v="17"/>
    <n v="2495"/>
    <n v="161"/>
    <n v="1328"/>
    <n v="1310"/>
    <n v="3763"/>
    <n v="2500"/>
    <n v="124"/>
    <n v="0"/>
    <n v="112"/>
    <n v="6912"/>
    <n v="6172"/>
    <n v="485"/>
    <n v="83"/>
    <n v="2923"/>
    <n v="11177"/>
    <n v="819"/>
    <n v="617"/>
    <s v="N/A"/>
    <n v="1649"/>
    <n v="482"/>
    <n v="715"/>
    <n v="52"/>
    <n v="3409"/>
    <n v="57"/>
    <n v="446"/>
    <n v="2291"/>
    <n v="367"/>
    <n v="131"/>
    <n v="952"/>
    <n v="284"/>
    <n v="631"/>
    <n v="159"/>
    <n v="1753"/>
    <n v="1531"/>
    <n v="22"/>
    <n v="13227"/>
    <n v="1354"/>
    <n v="202"/>
    <n v="1233"/>
    <n v="286"/>
    <n v="1924"/>
    <n v="0"/>
    <n v="13202"/>
    <n v="6040"/>
    <n v="217"/>
    <n v="1243"/>
    <n v="3908"/>
    <n v="1368"/>
    <n v="2249"/>
    <n v="635"/>
    <n v="4"/>
    <n v="37"/>
    <x v="0"/>
    <x v="0"/>
    <n v="1.4"/>
  </r>
  <r>
    <x v="18"/>
    <n v="3104"/>
    <n v="120"/>
    <n v="724"/>
    <n v="3953"/>
    <n v="5180"/>
    <n v="5048"/>
    <n v="909"/>
    <n v="178"/>
    <n v="283"/>
    <n v="5550"/>
    <n v="4100"/>
    <n v="207"/>
    <n v="54"/>
    <n v="1229"/>
    <n v="736"/>
    <n v="763"/>
    <n v="438"/>
    <n v="666"/>
    <s v="N/A"/>
    <n v="15"/>
    <n v="606"/>
    <n v="1556"/>
    <n v="1284"/>
    <n v="791"/>
    <n v="8588"/>
    <n v="1178"/>
    <n v="0"/>
    <n v="411"/>
    <n v="421"/>
    <n v="7"/>
    <n v="339"/>
    <n v="790"/>
    <n v="1083"/>
    <n v="919"/>
    <n v="18"/>
    <n v="2214"/>
    <n v="2562"/>
    <n v="227"/>
    <n v="694"/>
    <n v="24"/>
    <n v="2709"/>
    <n v="0"/>
    <n v="2452"/>
    <n v="29348"/>
    <n v="345"/>
    <n v="73"/>
    <n v="1638"/>
    <n v="1646"/>
    <n v="90"/>
    <n v="598"/>
    <n v="88"/>
    <n v="59"/>
    <x v="0"/>
    <x v="0"/>
    <n v="1.5"/>
  </r>
  <r>
    <x v="19"/>
    <n v="67"/>
    <n v="66"/>
    <n v="616"/>
    <n v="17"/>
    <n v="1256"/>
    <n v="20"/>
    <n v="1224"/>
    <n v="0"/>
    <n v="194"/>
    <n v="7348"/>
    <n v="222"/>
    <n v="91"/>
    <n v="0"/>
    <n v="526"/>
    <n v="0"/>
    <n v="78"/>
    <n v="211"/>
    <n v="46"/>
    <n v="251"/>
    <s v="N/A"/>
    <n v="332"/>
    <n v="3907"/>
    <n v="261"/>
    <n v="187"/>
    <n v="163"/>
    <n v="996"/>
    <n v="225"/>
    <n v="68"/>
    <n v="209"/>
    <n v="6118"/>
    <n v="430"/>
    <n v="57"/>
    <n v="1345"/>
    <n v="1259"/>
    <n v="98"/>
    <n v="1189"/>
    <n v="167"/>
    <n v="446"/>
    <n v="988"/>
    <n v="279"/>
    <n v="2077"/>
    <n v="0"/>
    <n v="1040"/>
    <n v="1293"/>
    <n v="380"/>
    <n v="883"/>
    <n v="1144"/>
    <n v="532"/>
    <n v="35"/>
    <n v="233"/>
    <n v="0"/>
    <n v="0"/>
    <x v="0"/>
    <x v="0"/>
    <n v="0.5"/>
  </r>
  <r>
    <x v="20"/>
    <n v="1513"/>
    <n v="508"/>
    <n v="3007"/>
    <n v="169"/>
    <n v="7902"/>
    <n v="2844"/>
    <n v="1752"/>
    <n v="5649"/>
    <n v="14120"/>
    <n v="10442"/>
    <n v="3619"/>
    <n v="2491"/>
    <n v="107"/>
    <n v="1865"/>
    <n v="1050"/>
    <n v="419"/>
    <n v="282"/>
    <n v="1120"/>
    <n v="642"/>
    <n v="325"/>
    <s v="N/A"/>
    <n v="2381"/>
    <n v="2201"/>
    <n v="1841"/>
    <n v="379"/>
    <n v="1246"/>
    <n v="33"/>
    <n v="129"/>
    <n v="934"/>
    <n v="33"/>
    <n v="3474"/>
    <n v="505"/>
    <n v="7321"/>
    <n v="9005"/>
    <n v="232"/>
    <n v="5026"/>
    <n v="750"/>
    <n v="457"/>
    <n v="17529"/>
    <n v="482"/>
    <n v="3565"/>
    <n v="60"/>
    <n v="1743"/>
    <n v="4969"/>
    <n v="613"/>
    <n v="862"/>
    <n v="23925"/>
    <n v="1191"/>
    <n v="5352"/>
    <n v="1306"/>
    <n v="294"/>
    <n v="108"/>
    <x v="0"/>
    <x v="0"/>
    <n v="2.4"/>
  </r>
  <r>
    <x v="21"/>
    <n v="334"/>
    <n v="297"/>
    <n v="1961"/>
    <n v="254"/>
    <n v="14356"/>
    <n v="5939"/>
    <n v="8743"/>
    <n v="157"/>
    <n v="1524"/>
    <n v="15159"/>
    <n v="4153"/>
    <n v="1266"/>
    <n v="338"/>
    <n v="3296"/>
    <n v="837"/>
    <n v="585"/>
    <n v="187"/>
    <n v="419"/>
    <n v="549"/>
    <n v="3887"/>
    <n v="3977"/>
    <s v="N/A"/>
    <n v="1720"/>
    <n v="814"/>
    <n v="67"/>
    <n v="810"/>
    <n v="97"/>
    <n v="195"/>
    <n v="318"/>
    <n v="18990"/>
    <n v="4907"/>
    <n v="303"/>
    <n v="15073"/>
    <n v="3710"/>
    <n v="187"/>
    <n v="2189"/>
    <n v="1233"/>
    <n v="760"/>
    <n v="5900"/>
    <n v="11253"/>
    <n v="2313"/>
    <n v="61"/>
    <n v="1525"/>
    <n v="4813"/>
    <n v="1503"/>
    <n v="3318"/>
    <n v="3767"/>
    <n v="2911"/>
    <n v="164"/>
    <n v="489"/>
    <n v="548"/>
    <n v="2258"/>
    <x v="0"/>
    <x v="0"/>
    <n v="2.2000000000000002"/>
  </r>
  <r>
    <x v="22"/>
    <n v="2298"/>
    <n v="563"/>
    <n v="9598"/>
    <n v="1283"/>
    <n v="8921"/>
    <n v="3343"/>
    <n v="753"/>
    <n v="227"/>
    <n v="944"/>
    <n v="23400"/>
    <n v="9949"/>
    <n v="321"/>
    <n v="683"/>
    <n v="12583"/>
    <n v="11017"/>
    <n v="946"/>
    <n v="1125"/>
    <n v="7302"/>
    <n v="1080"/>
    <n v="116"/>
    <n v="2167"/>
    <n v="1337"/>
    <s v="N/A"/>
    <n v="2212"/>
    <n v="1768"/>
    <n v="2964"/>
    <n v="822"/>
    <n v="258"/>
    <n v="1235"/>
    <n v="426"/>
    <n v="324"/>
    <n v="602"/>
    <n v="5191"/>
    <n v="6161"/>
    <n v="757"/>
    <n v="16336"/>
    <n v="1347"/>
    <n v="570"/>
    <n v="2642"/>
    <n v="230"/>
    <n v="2966"/>
    <n v="892"/>
    <n v="4507"/>
    <n v="9501"/>
    <n v="1670"/>
    <n v="284"/>
    <n v="2982"/>
    <n v="3470"/>
    <n v="778"/>
    <n v="3917"/>
    <n v="965"/>
    <n v="435"/>
    <x v="0"/>
    <x v="0"/>
    <n v="2.2000000000000002"/>
  </r>
  <r>
    <x v="23"/>
    <n v="752"/>
    <n v="192"/>
    <n v="8570"/>
    <n v="295"/>
    <n v="8539"/>
    <n v="2992"/>
    <n v="605"/>
    <n v="351"/>
    <n v="393"/>
    <n v="5460"/>
    <n v="2237"/>
    <n v="192"/>
    <n v="637"/>
    <n v="6537"/>
    <n v="1543"/>
    <n v="7505"/>
    <n v="682"/>
    <n v="605"/>
    <n v="330"/>
    <n v="430"/>
    <n v="1422"/>
    <n v="966"/>
    <n v="1127"/>
    <s v="N/A"/>
    <n v="568"/>
    <n v="2798"/>
    <n v="481"/>
    <n v="1489"/>
    <n v="1157"/>
    <n v="0"/>
    <n v="570"/>
    <n v="284"/>
    <n v="1059"/>
    <n v="1523"/>
    <n v="15257"/>
    <n v="1122"/>
    <n v="906"/>
    <n v="1792"/>
    <n v="1169"/>
    <n v="131"/>
    <n v="757"/>
    <n v="3568"/>
    <n v="1178"/>
    <n v="2803"/>
    <n v="385"/>
    <n v="315"/>
    <n v="2294"/>
    <n v="2703"/>
    <n v="20"/>
    <n v="18965"/>
    <n v="290"/>
    <n v="0"/>
    <x v="0"/>
    <x v="0"/>
    <n v="3.5"/>
  </r>
  <r>
    <x v="24"/>
    <n v="4952"/>
    <n v="56"/>
    <n v="293"/>
    <n v="3689"/>
    <n v="2556"/>
    <n v="835"/>
    <n v="276"/>
    <n v="58"/>
    <n v="44"/>
    <n v="5490"/>
    <n v="3280"/>
    <n v="44"/>
    <n v="87"/>
    <n v="2744"/>
    <n v="1948"/>
    <n v="751"/>
    <n v="452"/>
    <n v="646"/>
    <n v="6791"/>
    <n v="79"/>
    <n v="581"/>
    <n v="155"/>
    <n v="922"/>
    <n v="202"/>
    <s v="N/A"/>
    <n v="1110"/>
    <n v="32"/>
    <n v="176"/>
    <n v="783"/>
    <n v="0"/>
    <n v="106"/>
    <n v="451"/>
    <n v="773"/>
    <n v="2377"/>
    <n v="72"/>
    <n v="1017"/>
    <n v="1850"/>
    <n v="186"/>
    <n v="55"/>
    <n v="0"/>
    <n v="1407"/>
    <n v="34"/>
    <n v="10568"/>
    <n v="6402"/>
    <n v="284"/>
    <n v="0"/>
    <n v="1344"/>
    <n v="615"/>
    <n v="0"/>
    <n v="238"/>
    <n v="136"/>
    <n v="0"/>
    <x v="0"/>
    <x v="0"/>
    <n v="2.4"/>
  </r>
  <r>
    <x v="25"/>
    <n v="1555"/>
    <n v="819"/>
    <n v="2595"/>
    <n v="9105"/>
    <n v="6729"/>
    <n v="3771"/>
    <n v="358"/>
    <n v="80"/>
    <n v="337"/>
    <n v="10666"/>
    <n v="3377"/>
    <n v="944"/>
    <n v="214"/>
    <n v="13264"/>
    <n v="4526"/>
    <n v="4168"/>
    <n v="21022"/>
    <n v="2381"/>
    <n v="1591"/>
    <n v="69"/>
    <n v="256"/>
    <n v="453"/>
    <n v="2206"/>
    <n v="1709"/>
    <n v="2634"/>
    <s v="N/A"/>
    <n v="447"/>
    <n v="2223"/>
    <n v="694"/>
    <n v="289"/>
    <n v="384"/>
    <n v="1216"/>
    <n v="3310"/>
    <n v="2623"/>
    <n v="1490"/>
    <n v="3026"/>
    <n v="5210"/>
    <n v="403"/>
    <n v="1171"/>
    <n v="210"/>
    <n v="1884"/>
    <n v="474"/>
    <n v="2694"/>
    <n v="12319"/>
    <n v="1553"/>
    <n v="23"/>
    <n v="1914"/>
    <n v="2802"/>
    <n v="59"/>
    <n v="1263"/>
    <n v="244"/>
    <n v="0"/>
    <x v="0"/>
    <x v="0"/>
    <n v="2"/>
  </r>
  <r>
    <x v="26"/>
    <n v="101"/>
    <n v="371"/>
    <n v="1118"/>
    <n v="258"/>
    <n v="3060"/>
    <n v="2021"/>
    <n v="50"/>
    <n v="0"/>
    <n v="0"/>
    <n v="1758"/>
    <n v="251"/>
    <n v="131"/>
    <n v="3800"/>
    <n v="228"/>
    <n v="134"/>
    <n v="452"/>
    <n v="300"/>
    <n v="0"/>
    <n v="428"/>
    <n v="0"/>
    <n v="0"/>
    <n v="49"/>
    <n v="218"/>
    <n v="1257"/>
    <n v="166"/>
    <n v="511"/>
    <s v="N/A"/>
    <n v="108"/>
    <n v="1086"/>
    <n v="0"/>
    <n v="67"/>
    <n v="139"/>
    <n v="421"/>
    <n v="244"/>
    <n v="1776"/>
    <n v="276"/>
    <n v="798"/>
    <n v="2192"/>
    <n v="135"/>
    <n v="0"/>
    <n v="93"/>
    <n v="248"/>
    <n v="308"/>
    <n v="1813"/>
    <n v="1057"/>
    <n v="147"/>
    <n v="658"/>
    <n v="2919"/>
    <n v="0"/>
    <n v="784"/>
    <n v="1901"/>
    <n v="0"/>
    <x v="0"/>
    <x v="0"/>
    <n v="2.1"/>
  </r>
  <r>
    <x v="27"/>
    <n v="151"/>
    <n v="1195"/>
    <n v="2293"/>
    <n v="166"/>
    <n v="3302"/>
    <n v="4472"/>
    <n v="45"/>
    <n v="91"/>
    <n v="172"/>
    <n v="945"/>
    <n v="1283"/>
    <n v="75"/>
    <n v="35"/>
    <n v="1302"/>
    <n v="591"/>
    <n v="7698"/>
    <n v="4126"/>
    <n v="723"/>
    <n v="745"/>
    <n v="82"/>
    <n v="132"/>
    <n v="182"/>
    <n v="113"/>
    <n v="992"/>
    <n v="138"/>
    <n v="1999"/>
    <n v="108"/>
    <s v="N/A"/>
    <n v="714"/>
    <n v="110"/>
    <n v="35"/>
    <n v="194"/>
    <n v="78"/>
    <n v="628"/>
    <n v="950"/>
    <n v="1052"/>
    <n v="300"/>
    <n v="570"/>
    <n v="214"/>
    <n v="188"/>
    <n v="158"/>
    <n v="2175"/>
    <n v="432"/>
    <n v="4794"/>
    <n v="489"/>
    <n v="0"/>
    <n v="357"/>
    <n v="682"/>
    <n v="0"/>
    <n v="324"/>
    <n v="1216"/>
    <n v="0"/>
    <x v="0"/>
    <x v="0"/>
    <n v="1.5"/>
  </r>
  <r>
    <x v="28"/>
    <n v="1009"/>
    <n v="803"/>
    <n v="6712"/>
    <n v="121"/>
    <n v="27968"/>
    <n v="3789"/>
    <n v="172"/>
    <n v="572"/>
    <n v="42"/>
    <n v="1241"/>
    <n v="3783"/>
    <n v="760"/>
    <n v="2535"/>
    <n v="1478"/>
    <n v="1011"/>
    <n v="681"/>
    <n v="851"/>
    <n v="301"/>
    <n v="931"/>
    <n v="35"/>
    <n v="330"/>
    <n v="787"/>
    <n v="1354"/>
    <n v="932"/>
    <n v="526"/>
    <n v="836"/>
    <n v="968"/>
    <n v="233"/>
    <s v="N/A"/>
    <n v="0"/>
    <n v="908"/>
    <n v="604"/>
    <n v="600"/>
    <n v="1627"/>
    <n v="854"/>
    <n v="907"/>
    <n v="1101"/>
    <n v="5935"/>
    <n v="1600"/>
    <n v="25"/>
    <n v="1025"/>
    <n v="135"/>
    <n v="735"/>
    <n v="8266"/>
    <n v="5391"/>
    <n v="17"/>
    <n v="973"/>
    <n v="5671"/>
    <n v="229"/>
    <n v="1163"/>
    <n v="355"/>
    <n v="0"/>
    <x v="0"/>
    <x v="0"/>
    <n v="1.5"/>
  </r>
  <r>
    <x v="29"/>
    <n v="161"/>
    <n v="118"/>
    <n v="510"/>
    <n v="0"/>
    <n v="1327"/>
    <n v="679"/>
    <n v="1009"/>
    <n v="99"/>
    <n v="197"/>
    <n v="2362"/>
    <n v="15"/>
    <n v="85"/>
    <n v="0"/>
    <n v="283"/>
    <n v="0"/>
    <n v="56"/>
    <n v="0"/>
    <n v="84"/>
    <n v="11"/>
    <n v="3655"/>
    <n v="1124"/>
    <n v="13331"/>
    <n v="446"/>
    <n v="0"/>
    <n v="60"/>
    <n v="35"/>
    <n v="115"/>
    <n v="0"/>
    <n v="175"/>
    <s v="N/A"/>
    <n v="126"/>
    <n v="268"/>
    <n v="2760"/>
    <n v="754"/>
    <n v="0"/>
    <n v="189"/>
    <n v="549"/>
    <n v="39"/>
    <n v="1138"/>
    <n v="611"/>
    <n v="917"/>
    <n v="0"/>
    <n v="271"/>
    <n v="761"/>
    <n v="507"/>
    <n v="2893"/>
    <n v="535"/>
    <n v="309"/>
    <n v="129"/>
    <n v="3"/>
    <n v="0"/>
    <n v="0"/>
    <x v="0"/>
    <x v="0"/>
    <n v="0.5"/>
  </r>
  <r>
    <x v="30"/>
    <n v="1702"/>
    <n v="116"/>
    <n v="2564"/>
    <n v="157"/>
    <n v="12057"/>
    <n v="2464"/>
    <n v="5665"/>
    <n v="5846"/>
    <n v="1451"/>
    <n v="27606"/>
    <n v="4920"/>
    <n v="410"/>
    <n v="214"/>
    <n v="2366"/>
    <n v="1537"/>
    <n v="1018"/>
    <n v="267"/>
    <n v="496"/>
    <n v="975"/>
    <n v="405"/>
    <n v="6260"/>
    <n v="8046"/>
    <n v="1617"/>
    <n v="1038"/>
    <n v="2127"/>
    <n v="960"/>
    <n v="156"/>
    <n v="524"/>
    <n v="912"/>
    <n v="591"/>
    <s v="N/A"/>
    <n v="252"/>
    <n v="42574"/>
    <n v="11468"/>
    <n v="140"/>
    <n v="4703"/>
    <n v="1523"/>
    <n v="385"/>
    <n v="33791"/>
    <n v="1219"/>
    <n v="6517"/>
    <n v="0"/>
    <n v="783"/>
    <n v="6797"/>
    <n v="437"/>
    <n v="833"/>
    <n v="9073"/>
    <n v="2300"/>
    <n v="1213"/>
    <n v="606"/>
    <n v="121"/>
    <n v="1922"/>
    <x v="0"/>
    <x v="0"/>
    <n v="1.3"/>
  </r>
  <r>
    <x v="31"/>
    <n v="459"/>
    <n v="263"/>
    <n v="6946"/>
    <n v="547"/>
    <n v="5921"/>
    <n v="6520"/>
    <n v="444"/>
    <n v="85"/>
    <n v="116"/>
    <n v="2853"/>
    <n v="915"/>
    <n v="284"/>
    <n v="675"/>
    <n v="1359"/>
    <n v="219"/>
    <n v="114"/>
    <n v="1029"/>
    <n v="554"/>
    <n v="150"/>
    <n v="272"/>
    <n v="638"/>
    <n v="521"/>
    <n v="1318"/>
    <n v="322"/>
    <n v="86"/>
    <n v="451"/>
    <n v="259"/>
    <n v="158"/>
    <n v="1138"/>
    <n v="223"/>
    <n v="45"/>
    <s v="N/A"/>
    <n v="646"/>
    <n v="1138"/>
    <n v="161"/>
    <n v="1361"/>
    <n v="1244"/>
    <n v="920"/>
    <n v="1001"/>
    <n v="36"/>
    <n v="1052"/>
    <n v="175"/>
    <n v="751"/>
    <n v="16762"/>
    <n v="686"/>
    <n v="74"/>
    <n v="947"/>
    <n v="872"/>
    <n v="81"/>
    <n v="526"/>
    <n v="604"/>
    <n v="28"/>
    <x v="0"/>
    <x v="0"/>
    <n v="0.2"/>
  </r>
  <r>
    <x v="32"/>
    <n v="2709"/>
    <n v="736"/>
    <n v="7402"/>
    <n v="2262"/>
    <n v="31261"/>
    <n v="7250"/>
    <n v="23310"/>
    <n v="3566"/>
    <n v="3085"/>
    <n v="53009"/>
    <n v="13957"/>
    <n v="2382"/>
    <n v="938"/>
    <n v="7561"/>
    <n v="2316"/>
    <n v="1230"/>
    <n v="571"/>
    <n v="5239"/>
    <n v="2786"/>
    <n v="2519"/>
    <n v="11736"/>
    <n v="19467"/>
    <n v="5731"/>
    <n v="1849"/>
    <n v="1492"/>
    <n v="2834"/>
    <n v="482"/>
    <n v="318"/>
    <n v="3521"/>
    <n v="2905"/>
    <n v="40495"/>
    <n v="1111"/>
    <s v="N/A"/>
    <n v="19891"/>
    <n v="331"/>
    <n v="8732"/>
    <n v="1981"/>
    <n v="2379"/>
    <n v="32898"/>
    <n v="3603"/>
    <n v="10746"/>
    <n v="371"/>
    <n v="6279"/>
    <n v="20274"/>
    <n v="2129"/>
    <n v="4780"/>
    <n v="15893"/>
    <n v="5562"/>
    <n v="1721"/>
    <n v="2033"/>
    <n v="231"/>
    <n v="2314"/>
    <x v="0"/>
    <x v="0"/>
    <n v="1.3"/>
  </r>
  <r>
    <x v="33"/>
    <n v="5133"/>
    <n v="920"/>
    <n v="2721"/>
    <n v="3057"/>
    <n v="11195"/>
    <n v="4378"/>
    <n v="3379"/>
    <n v="1349"/>
    <n v="985"/>
    <n v="23133"/>
    <n v="16009"/>
    <n v="2241"/>
    <n v="817"/>
    <n v="3761"/>
    <n v="2665"/>
    <n v="734"/>
    <n v="813"/>
    <n v="3643"/>
    <n v="2284"/>
    <n v="1112"/>
    <n v="7507"/>
    <n v="2514"/>
    <n v="3912"/>
    <n v="1745"/>
    <n v="1709"/>
    <n v="3988"/>
    <n v="1082"/>
    <n v="874"/>
    <n v="767"/>
    <n v="1609"/>
    <n v="3236"/>
    <n v="335"/>
    <n v="10544"/>
    <s v="N/A"/>
    <n v="231"/>
    <n v="5498"/>
    <n v="1961"/>
    <n v="1482"/>
    <n v="6380"/>
    <n v="478"/>
    <n v="24764"/>
    <n v="240"/>
    <n v="5904"/>
    <n v="22660"/>
    <n v="842"/>
    <n v="328"/>
    <n v="25575"/>
    <n v="4088"/>
    <n v="4683"/>
    <n v="2939"/>
    <n v="459"/>
    <n v="638"/>
    <x v="0"/>
    <x v="0"/>
    <n v="2.7"/>
  </r>
  <r>
    <x v="34"/>
    <n v="228"/>
    <n v="264"/>
    <n v="877"/>
    <n v="0"/>
    <n v="1827"/>
    <n v="1918"/>
    <n v="0"/>
    <n v="0"/>
    <n v="0"/>
    <n v="239"/>
    <n v="207"/>
    <n v="0"/>
    <n v="0"/>
    <n v="196"/>
    <n v="113"/>
    <n v="833"/>
    <n v="261"/>
    <n v="122"/>
    <n v="64"/>
    <n v="0"/>
    <n v="116"/>
    <n v="81"/>
    <n v="265"/>
    <n v="6672"/>
    <n v="98"/>
    <n v="636"/>
    <n v="977"/>
    <n v="497"/>
    <n v="702"/>
    <n v="0"/>
    <n v="55"/>
    <n v="41"/>
    <n v="77"/>
    <n v="206"/>
    <s v="N/A"/>
    <n v="453"/>
    <n v="308"/>
    <n v="42"/>
    <n v="166"/>
    <n v="0"/>
    <n v="656"/>
    <n v="1725"/>
    <n v="7"/>
    <n v="989"/>
    <n v="175"/>
    <n v="0"/>
    <n v="852"/>
    <n v="217"/>
    <n v="175"/>
    <n v="284"/>
    <n v="338"/>
    <n v="0"/>
    <x v="0"/>
    <x v="0"/>
    <n v="13.4"/>
  </r>
  <r>
    <x v="35"/>
    <n v="1411"/>
    <n v="1316"/>
    <n v="7906"/>
    <n v="1135"/>
    <n v="10653"/>
    <n v="4533"/>
    <n v="287"/>
    <n v="191"/>
    <n v="651"/>
    <n v="22927"/>
    <n v="7501"/>
    <n v="884"/>
    <n v="1018"/>
    <n v="6872"/>
    <n v="11235"/>
    <n v="1127"/>
    <n v="1310"/>
    <n v="17041"/>
    <n v="1115"/>
    <n v="628"/>
    <n v="2522"/>
    <n v="1829"/>
    <n v="11318"/>
    <n v="2635"/>
    <n v="896"/>
    <n v="3557"/>
    <n v="402"/>
    <n v="563"/>
    <n v="1407"/>
    <n v="324"/>
    <n v="1452"/>
    <n v="1178"/>
    <n v="4625"/>
    <n v="9337"/>
    <n v="6"/>
    <s v="N/A"/>
    <n v="1148"/>
    <n v="1411"/>
    <n v="14319"/>
    <n v="63"/>
    <n v="4388"/>
    <n v="64"/>
    <n v="6200"/>
    <n v="8728"/>
    <n v="1875"/>
    <n v="214"/>
    <n v="5622"/>
    <n v="3192"/>
    <n v="6757"/>
    <n v="2610"/>
    <n v="819"/>
    <n v="328"/>
    <x v="0"/>
    <x v="0"/>
    <n v="2.2000000000000002"/>
  </r>
  <r>
    <x v="36"/>
    <n v="194"/>
    <n v="335"/>
    <n v="1626"/>
    <n v="9938"/>
    <n v="6671"/>
    <n v="4582"/>
    <n v="415"/>
    <n v="0"/>
    <n v="0"/>
    <n v="3142"/>
    <n v="3299"/>
    <n v="1095"/>
    <n v="93"/>
    <n v="1491"/>
    <n v="1198"/>
    <n v="1465"/>
    <n v="8408"/>
    <n v="577"/>
    <n v="2159"/>
    <n v="79"/>
    <n v="463"/>
    <n v="297"/>
    <n v="705"/>
    <n v="1212"/>
    <n v="562"/>
    <n v="5298"/>
    <n v="1018"/>
    <n v="587"/>
    <n v="1520"/>
    <n v="186"/>
    <n v="1540"/>
    <n v="1076"/>
    <n v="1327"/>
    <n v="1263"/>
    <n v="280"/>
    <n v="858"/>
    <s v="N/A"/>
    <n v="725"/>
    <n v="378"/>
    <n v="0"/>
    <n v="555"/>
    <n v="21"/>
    <n v="2495"/>
    <n v="26284"/>
    <n v="1338"/>
    <n v="11"/>
    <n v="2810"/>
    <n v="1223"/>
    <n v="520"/>
    <n v="289"/>
    <n v="964"/>
    <n v="0"/>
    <x v="0"/>
    <x v="0"/>
    <n v="2.1"/>
  </r>
  <r>
    <x v="37"/>
    <n v="200"/>
    <n v="3174"/>
    <n v="8587"/>
    <n v="193"/>
    <n v="22724"/>
    <n v="2419"/>
    <n v="35"/>
    <n v="0"/>
    <n v="157"/>
    <n v="2919"/>
    <n v="453"/>
    <n v="1763"/>
    <n v="4963"/>
    <n v="954"/>
    <n v="387"/>
    <n v="348"/>
    <n v="848"/>
    <n v="298"/>
    <n v="195"/>
    <n v="215"/>
    <n v="378"/>
    <n v="1528"/>
    <n v="811"/>
    <n v="781"/>
    <n v="465"/>
    <n v="1186"/>
    <n v="2950"/>
    <n v="106"/>
    <n v="3101"/>
    <n v="208"/>
    <n v="760"/>
    <n v="932"/>
    <n v="1055"/>
    <n v="1333"/>
    <n v="724"/>
    <n v="432"/>
    <n v="1261"/>
    <s v="N/A"/>
    <n v="234"/>
    <n v="139"/>
    <n v="255"/>
    <n v="667"/>
    <n v="1080"/>
    <n v="3827"/>
    <n v="4089"/>
    <n v="26"/>
    <n v="1541"/>
    <n v="25525"/>
    <n v="118"/>
    <n v="945"/>
    <n v="893"/>
    <n v="0"/>
    <x v="0"/>
    <x v="0"/>
    <n v="3.9"/>
  </r>
  <r>
    <x v="38"/>
    <n v="1837"/>
    <n v="255"/>
    <n v="4280"/>
    <n v="516"/>
    <n v="10466"/>
    <n v="3950"/>
    <n v="2214"/>
    <n v="6828"/>
    <n v="1494"/>
    <n v="25659"/>
    <n v="9076"/>
    <n v="1087"/>
    <n v="169"/>
    <n v="4588"/>
    <n v="2419"/>
    <n v="451"/>
    <n v="918"/>
    <n v="2226"/>
    <n v="1239"/>
    <n v="976"/>
    <n v="15485"/>
    <n v="8236"/>
    <n v="2739"/>
    <n v="1106"/>
    <n v="613"/>
    <n v="1535"/>
    <n v="457"/>
    <n v="702"/>
    <n v="1601"/>
    <n v="890"/>
    <n v="23597"/>
    <n v="822"/>
    <n v="22895"/>
    <n v="12179"/>
    <n v="114"/>
    <n v="14147"/>
    <n v="494"/>
    <n v="904"/>
    <s v="N/A"/>
    <n v="735"/>
    <n v="6497"/>
    <n v="515"/>
    <n v="3329"/>
    <n v="10449"/>
    <n v="944"/>
    <n v="935"/>
    <n v="14190"/>
    <n v="3397"/>
    <n v="5208"/>
    <n v="1563"/>
    <n v="230"/>
    <n v="2313"/>
    <x v="0"/>
    <x v="0"/>
    <n v="1.7"/>
  </r>
  <r>
    <x v="39"/>
    <n v="0"/>
    <n v="0"/>
    <n v="614"/>
    <n v="59"/>
    <n v="1648"/>
    <n v="137"/>
    <n v="1558"/>
    <n v="135"/>
    <n v="635"/>
    <n v="3050"/>
    <n v="440"/>
    <n v="106"/>
    <n v="0"/>
    <n v="462"/>
    <n v="0"/>
    <n v="0"/>
    <n v="18"/>
    <n v="0"/>
    <n v="737"/>
    <n v="1024"/>
    <n v="82"/>
    <n v="6863"/>
    <n v="68"/>
    <n v="299"/>
    <n v="185"/>
    <n v="361"/>
    <n v="0"/>
    <n v="0"/>
    <n v="336"/>
    <n v="1248"/>
    <n v="429"/>
    <n v="0"/>
    <n v="3222"/>
    <n v="290"/>
    <n v="244"/>
    <n v="435"/>
    <n v="0"/>
    <n v="177"/>
    <n v="771"/>
    <s v="N/A"/>
    <n v="538"/>
    <n v="0"/>
    <n v="26"/>
    <n v="1763"/>
    <n v="351"/>
    <n v="341"/>
    <n v="1605"/>
    <n v="97"/>
    <n v="0"/>
    <n v="144"/>
    <n v="0"/>
    <n v="624"/>
    <x v="0"/>
    <x v="0"/>
    <n v="1.4"/>
  </r>
  <r>
    <x v="40"/>
    <n v="2811"/>
    <n v="384"/>
    <n v="1070"/>
    <n v="52"/>
    <n v="4110"/>
    <n v="2383"/>
    <n v="940"/>
    <n v="298"/>
    <n v="150"/>
    <n v="11366"/>
    <n v="18611"/>
    <n v="644"/>
    <n v="205"/>
    <n v="1583"/>
    <n v="1414"/>
    <n v="943"/>
    <n v="556"/>
    <n v="1347"/>
    <n v="1914"/>
    <n v="173"/>
    <n v="2297"/>
    <n v="2477"/>
    <n v="1822"/>
    <n v="1705"/>
    <n v="596"/>
    <n v="2856"/>
    <n v="230"/>
    <n v="456"/>
    <n v="480"/>
    <n v="323"/>
    <n v="2372"/>
    <n v="325"/>
    <n v="5952"/>
    <n v="25532"/>
    <n v="14"/>
    <n v="2445"/>
    <n v="569"/>
    <n v="461"/>
    <n v="3023"/>
    <n v="481"/>
    <s v="N/A"/>
    <n v="158"/>
    <n v="4300"/>
    <n v="4470"/>
    <n v="60"/>
    <n v="124"/>
    <n v="7936"/>
    <n v="2727"/>
    <n v="1098"/>
    <n v="1053"/>
    <n v="122"/>
    <n v="4"/>
    <x v="0"/>
    <x v="0"/>
    <n v="2.7"/>
  </r>
  <r>
    <x v="41"/>
    <n v="518"/>
    <n v="99"/>
    <n v="1472"/>
    <n v="673"/>
    <n v="826"/>
    <n v="756"/>
    <n v="0"/>
    <n v="0"/>
    <n v="0"/>
    <n v="1070"/>
    <n v="257"/>
    <n v="459"/>
    <n v="118"/>
    <n v="394"/>
    <n v="111"/>
    <n v="1158"/>
    <n v="154"/>
    <n v="0"/>
    <n v="0"/>
    <n v="0"/>
    <n v="0"/>
    <n v="194"/>
    <n v="66"/>
    <n v="3442"/>
    <n v="79"/>
    <n v="527"/>
    <n v="191"/>
    <n v="2507"/>
    <n v="0"/>
    <n v="0"/>
    <n v="581"/>
    <n v="509"/>
    <n v="0"/>
    <n v="351"/>
    <n v="1754"/>
    <n v="47"/>
    <n v="108"/>
    <n v="119"/>
    <n v="159"/>
    <n v="0"/>
    <n v="816"/>
    <s v="N/A"/>
    <n v="0"/>
    <n v="1264"/>
    <n v="47"/>
    <n v="39"/>
    <n v="35"/>
    <n v="94"/>
    <n v="36"/>
    <n v="329"/>
    <n v="1175"/>
    <n v="0"/>
    <x v="0"/>
    <x v="0"/>
    <n v="0.2"/>
  </r>
  <r>
    <x v="42"/>
    <n v="10539"/>
    <n v="451"/>
    <n v="5075"/>
    <n v="4195"/>
    <n v="5802"/>
    <n v="2535"/>
    <n v="260"/>
    <n v="344"/>
    <n v="577"/>
    <n v="16275"/>
    <n v="17606"/>
    <n v="1314"/>
    <n v="1957"/>
    <n v="4648"/>
    <n v="3547"/>
    <n v="1148"/>
    <n v="1542"/>
    <n v="10064"/>
    <n v="2348"/>
    <n v="985"/>
    <n v="1800"/>
    <n v="823"/>
    <n v="3259"/>
    <n v="1738"/>
    <n v="11643"/>
    <n v="3122"/>
    <n v="45"/>
    <n v="232"/>
    <n v="1699"/>
    <n v="77"/>
    <n v="1400"/>
    <n v="338"/>
    <n v="1279"/>
    <n v="9230"/>
    <n v="746"/>
    <n v="3542"/>
    <n v="2471"/>
    <n v="802"/>
    <n v="1273"/>
    <n v="120"/>
    <n v="3550"/>
    <n v="507"/>
    <s v="N/A"/>
    <n v="10368"/>
    <n v="863"/>
    <n v="193"/>
    <n v="6189"/>
    <n v="3206"/>
    <n v="1061"/>
    <n v="1051"/>
    <n v="4"/>
    <n v="15"/>
    <x v="0"/>
    <x v="0"/>
    <n v="3.3"/>
  </r>
  <r>
    <x v="43"/>
    <n v="7468"/>
    <n v="1488"/>
    <n v="14788"/>
    <n v="11767"/>
    <n v="43005"/>
    <n v="17355"/>
    <n v="3279"/>
    <n v="133"/>
    <n v="1473"/>
    <n v="28564"/>
    <n v="16198"/>
    <n v="3300"/>
    <n v="1352"/>
    <n v="16780"/>
    <n v="4490"/>
    <n v="3553"/>
    <n v="8468"/>
    <n v="3345"/>
    <n v="24488"/>
    <n v="496"/>
    <n v="5612"/>
    <n v="3694"/>
    <n v="8638"/>
    <n v="4001"/>
    <n v="7230"/>
    <n v="9278"/>
    <n v="1393"/>
    <n v="3130"/>
    <n v="5484"/>
    <n v="2150"/>
    <n v="2509"/>
    <n v="11955"/>
    <n v="11231"/>
    <n v="12638"/>
    <n v="1414"/>
    <n v="11760"/>
    <n v="25508"/>
    <n v="3347"/>
    <n v="6768"/>
    <n v="823"/>
    <n v="5351"/>
    <n v="1715"/>
    <n v="8716"/>
    <s v="N/A"/>
    <n v="3605"/>
    <n v="493"/>
    <n v="12944"/>
    <n v="14196"/>
    <n v="622"/>
    <n v="2765"/>
    <n v="1427"/>
    <n v="360"/>
    <x v="0"/>
    <x v="0"/>
    <n v="4.8"/>
  </r>
  <r>
    <x v="44"/>
    <n v="579"/>
    <n v="330"/>
    <n v="5916"/>
    <n v="269"/>
    <n v="12172"/>
    <n v="6398"/>
    <n v="45"/>
    <n v="166"/>
    <n v="116"/>
    <n v="2499"/>
    <n v="20"/>
    <n v="2183"/>
    <n v="6617"/>
    <n v="1154"/>
    <n v="105"/>
    <n v="886"/>
    <n v="97"/>
    <n v="464"/>
    <n v="277"/>
    <n v="200"/>
    <n v="1061"/>
    <n v="1027"/>
    <n v="819"/>
    <n v="429"/>
    <n v="454"/>
    <n v="3287"/>
    <n v="260"/>
    <n v="229"/>
    <n v="4605"/>
    <n v="557"/>
    <n v="425"/>
    <n v="1382"/>
    <n v="622"/>
    <n v="1189"/>
    <n v="43"/>
    <n v="197"/>
    <n v="2588"/>
    <n v="4793"/>
    <n v="1276"/>
    <n v="0"/>
    <n v="566"/>
    <n v="388"/>
    <n v="784"/>
    <n v="4610"/>
    <s v="N/A"/>
    <n v="81"/>
    <n v="2092"/>
    <n v="5298"/>
    <n v="0"/>
    <n v="900"/>
    <n v="1710"/>
    <n v="0"/>
    <x v="0"/>
    <x v="0"/>
    <n v="3.4"/>
  </r>
  <r>
    <x v="45"/>
    <n v="0"/>
    <n v="79"/>
    <n v="207"/>
    <n v="0"/>
    <n v="544"/>
    <n v="503"/>
    <n v="709"/>
    <n v="0"/>
    <n v="267"/>
    <n v="2747"/>
    <n v="84"/>
    <n v="0"/>
    <n v="0"/>
    <n v="156"/>
    <n v="0"/>
    <n v="0"/>
    <n v="70"/>
    <n v="45"/>
    <n v="45"/>
    <n v="349"/>
    <n v="589"/>
    <n v="2534"/>
    <n v="60"/>
    <n v="77"/>
    <n v="0"/>
    <n v="318"/>
    <n v="87"/>
    <n v="79"/>
    <n v="121"/>
    <n v="2960"/>
    <n v="35"/>
    <n v="81"/>
    <n v="2764"/>
    <n v="445"/>
    <n v="758"/>
    <n v="364"/>
    <n v="197"/>
    <n v="367"/>
    <n v="1012"/>
    <n v="53"/>
    <n v="298"/>
    <n v="5"/>
    <n v="133"/>
    <n v="113"/>
    <n v="39"/>
    <s v="N/A"/>
    <n v="423"/>
    <n v="223"/>
    <n v="54"/>
    <n v="62"/>
    <n v="0"/>
    <n v="0"/>
    <x v="0"/>
    <x v="0"/>
    <n v="1.2"/>
  </r>
  <r>
    <x v="46"/>
    <n v="3170"/>
    <n v="1265"/>
    <n v="2763"/>
    <n v="1159"/>
    <n v="15625"/>
    <n v="3796"/>
    <n v="1729"/>
    <n v="1746"/>
    <n v="9537"/>
    <n v="25697"/>
    <n v="10702"/>
    <n v="1393"/>
    <n v="269"/>
    <n v="4311"/>
    <n v="1932"/>
    <n v="268"/>
    <n v="1705"/>
    <n v="3319"/>
    <n v="1857"/>
    <n v="573"/>
    <n v="20579"/>
    <n v="4098"/>
    <n v="3057"/>
    <n v="1037"/>
    <n v="1929"/>
    <n v="2609"/>
    <n v="156"/>
    <n v="1076"/>
    <n v="1135"/>
    <n v="660"/>
    <n v="5024"/>
    <n v="1560"/>
    <n v="7939"/>
    <n v="26759"/>
    <n v="403"/>
    <n v="3193"/>
    <n v="1749"/>
    <n v="676"/>
    <n v="11960"/>
    <n v="1008"/>
    <n v="9377"/>
    <n v="340"/>
    <n v="8008"/>
    <n v="17734"/>
    <n v="1369"/>
    <n v="728"/>
    <s v="N/A"/>
    <n v="3839"/>
    <n v="6317"/>
    <n v="1267"/>
    <n v="138"/>
    <n v="684"/>
    <x v="0"/>
    <x v="0"/>
    <n v="1.1000000000000001"/>
  </r>
  <r>
    <x v="47"/>
    <n v="1034"/>
    <n v="3725"/>
    <n v="13247"/>
    <n v="251"/>
    <n v="34569"/>
    <n v="4853"/>
    <n v="1593"/>
    <n v="29"/>
    <n v="481"/>
    <n v="4943"/>
    <n v="1965"/>
    <n v="5920"/>
    <n v="10398"/>
    <n v="2704"/>
    <n v="258"/>
    <n v="919"/>
    <n v="3265"/>
    <n v="1988"/>
    <n v="1581"/>
    <n v="118"/>
    <n v="1431"/>
    <n v="1653"/>
    <n v="2146"/>
    <n v="1685"/>
    <n v="433"/>
    <n v="2312"/>
    <n v="4783"/>
    <n v="1327"/>
    <n v="2997"/>
    <n v="113"/>
    <n v="1847"/>
    <n v="1251"/>
    <n v="2614"/>
    <n v="5915"/>
    <n v="1604"/>
    <n v="2862"/>
    <n v="1574"/>
    <n v="21224"/>
    <n v="1787"/>
    <n v="287"/>
    <n v="1629"/>
    <n v="1026"/>
    <n v="1876"/>
    <n v="11630"/>
    <n v="3529"/>
    <n v="98"/>
    <n v="4160"/>
    <s v="N/A"/>
    <n v="297"/>
    <n v="1208"/>
    <n v="1323"/>
    <n v="0"/>
    <x v="0"/>
    <x v="0"/>
    <n v="3.6"/>
  </r>
  <r>
    <x v="48"/>
    <n v="128"/>
    <n v="0"/>
    <n v="765"/>
    <n v="84"/>
    <n v="1413"/>
    <n v="837"/>
    <n v="174"/>
    <n v="161"/>
    <n v="293"/>
    <n v="3533"/>
    <n v="1237"/>
    <n v="197"/>
    <n v="0"/>
    <n v="1221"/>
    <n v="507"/>
    <n v="22"/>
    <n v="139"/>
    <n v="3346"/>
    <n v="238"/>
    <n v="51"/>
    <n v="1957"/>
    <n v="385"/>
    <n v="353"/>
    <n v="0"/>
    <n v="0"/>
    <n v="148"/>
    <n v="0"/>
    <n v="111"/>
    <n v="100"/>
    <n v="80"/>
    <n v="297"/>
    <n v="0"/>
    <n v="921"/>
    <n v="2677"/>
    <n v="0"/>
    <n v="7820"/>
    <n v="368"/>
    <n v="593"/>
    <n v="6762"/>
    <n v="0"/>
    <n v="1345"/>
    <n v="131"/>
    <n v="3248"/>
    <n v="1729"/>
    <n v="0"/>
    <n v="0"/>
    <n v="3839"/>
    <n v="215"/>
    <s v="N/A"/>
    <n v="0"/>
    <n v="0"/>
    <n v="8"/>
    <x v="0"/>
    <x v="0"/>
    <n v="3.3"/>
  </r>
  <r>
    <x v="49"/>
    <n v="760"/>
    <n v="206"/>
    <n v="3765"/>
    <n v="695"/>
    <n v="5681"/>
    <n v="3000"/>
    <n v="711"/>
    <n v="0"/>
    <n v="721"/>
    <n v="6216"/>
    <n v="3441"/>
    <n v="295"/>
    <n v="225"/>
    <n v="14414"/>
    <n v="1727"/>
    <n v="3607"/>
    <n v="486"/>
    <n v="1395"/>
    <n v="682"/>
    <n v="0"/>
    <n v="460"/>
    <n v="584"/>
    <n v="4768"/>
    <n v="17618"/>
    <n v="611"/>
    <n v="2636"/>
    <n v="750"/>
    <n v="316"/>
    <n v="1046"/>
    <n v="239"/>
    <n v="680"/>
    <n v="321"/>
    <n v="979"/>
    <n v="2266"/>
    <n v="543"/>
    <n v="974"/>
    <n v="1061"/>
    <n v="426"/>
    <n v="1550"/>
    <n v="135"/>
    <n v="832"/>
    <n v="314"/>
    <n v="1622"/>
    <n v="4192"/>
    <n v="1445"/>
    <n v="151"/>
    <n v="1258"/>
    <n v="1168"/>
    <n v="470"/>
    <s v="N/A"/>
    <n v="282"/>
    <n v="989"/>
    <x v="0"/>
    <x v="0"/>
    <n v="1.5"/>
  </r>
  <r>
    <x v="50"/>
    <n v="88"/>
    <n v="136"/>
    <n v="2786"/>
    <n v="1498"/>
    <n v="1886"/>
    <n v="5602"/>
    <n v="104"/>
    <n v="0"/>
    <n v="215"/>
    <n v="773"/>
    <n v="106"/>
    <n v="50"/>
    <n v="677"/>
    <n v="302"/>
    <n v="1681"/>
    <n v="392"/>
    <n v="278"/>
    <n v="0"/>
    <n v="146"/>
    <n v="59"/>
    <n v="0"/>
    <n v="264"/>
    <n v="1277"/>
    <n v="213"/>
    <n v="307"/>
    <n v="810"/>
    <n v="934"/>
    <n v="917"/>
    <n v="766"/>
    <n v="71"/>
    <n v="23"/>
    <n v="95"/>
    <n v="396"/>
    <n v="604"/>
    <n v="365"/>
    <n v="202"/>
    <n v="45"/>
    <n v="765"/>
    <n v="434"/>
    <n v="21"/>
    <n v="0"/>
    <n v="979"/>
    <n v="358"/>
    <n v="2472"/>
    <n v="2216"/>
    <n v="96"/>
    <n v="143"/>
    <n v="394"/>
    <n v="252"/>
    <n v="30"/>
    <s v="N/A"/>
    <n v="0"/>
    <x v="0"/>
    <x v="0"/>
    <n v="0.2"/>
  </r>
  <r>
    <x v="51"/>
    <n v="619"/>
    <n v="25"/>
    <n v="1791"/>
    <n v="0"/>
    <n v="2323"/>
    <n v="1144"/>
    <n v="3228"/>
    <n v="56"/>
    <n v="0"/>
    <n v="21638"/>
    <n v="1730"/>
    <n v="336"/>
    <n v="136"/>
    <n v="2049"/>
    <n v="136"/>
    <n v="786"/>
    <n v="82"/>
    <n v="170"/>
    <n v="655"/>
    <n v="38"/>
    <n v="294"/>
    <n v="4056"/>
    <n v="782"/>
    <n v="134"/>
    <n v="81"/>
    <n v="826"/>
    <n v="0"/>
    <n v="0"/>
    <n v="237"/>
    <n v="75"/>
    <n v="2574"/>
    <n v="429"/>
    <n v="7321"/>
    <n v="2025"/>
    <n v="0"/>
    <n v="1403"/>
    <n v="0"/>
    <n v="152"/>
    <n v="7847"/>
    <n v="116"/>
    <n v="1070"/>
    <n v="134"/>
    <n v="717"/>
    <n v="4435"/>
    <n v="239"/>
    <n v="0"/>
    <n v="516"/>
    <n v="1025"/>
    <n v="79"/>
    <n v="975"/>
    <n v="16"/>
    <s v="N/A"/>
    <x v="0"/>
    <x v="0"/>
    <s v="NA"/>
  </r>
  <r>
    <x v="0"/>
    <s v="N/A"/>
    <n v="93"/>
    <n v="833"/>
    <n v="691"/>
    <n v="2087"/>
    <n v="2340"/>
    <n v="101"/>
    <n v="81"/>
    <n v="13"/>
    <n v="12635"/>
    <n v="18799"/>
    <n v="1268"/>
    <n v="263"/>
    <n v="2823"/>
    <n v="1562"/>
    <n v="207"/>
    <n v="434"/>
    <n v="925"/>
    <n v="3065"/>
    <n v="634"/>
    <n v="228"/>
    <n v="1201"/>
    <n v="3527"/>
    <n v="123"/>
    <n v="8922"/>
    <n v="1395"/>
    <n v="449"/>
    <n v="169"/>
    <n v="280"/>
    <n v="193"/>
    <n v="189"/>
    <n v="410"/>
    <n v="1812"/>
    <n v="5420"/>
    <n v="97"/>
    <n v="1567"/>
    <n v="591"/>
    <n v="758"/>
    <n v="1332"/>
    <n v="0"/>
    <n v="2999"/>
    <n v="0"/>
    <n v="9326"/>
    <n v="8747"/>
    <n v="486"/>
    <n v="0"/>
    <n v="4930"/>
    <n v="1821"/>
    <n v="221"/>
    <n v="708"/>
    <n v="51"/>
    <n v="35"/>
    <x v="1"/>
    <x v="1"/>
    <n v="1"/>
  </r>
  <r>
    <x v="1"/>
    <n v="1771"/>
    <s v="N/A"/>
    <n v="5001"/>
    <n v="560"/>
    <n v="7358"/>
    <n v="3191"/>
    <n v="180"/>
    <n v="329"/>
    <n v="135"/>
    <n v="7405"/>
    <n v="1079"/>
    <n v="844"/>
    <n v="4510"/>
    <n v="4119"/>
    <n v="371"/>
    <n v="967"/>
    <n v="108"/>
    <n v="0"/>
    <n v="288"/>
    <n v="37"/>
    <n v="671"/>
    <n v="225"/>
    <n v="3456"/>
    <n v="893"/>
    <n v="117"/>
    <n v="2043"/>
    <n v="1118"/>
    <n v="721"/>
    <n v="597"/>
    <n v="0"/>
    <n v="1198"/>
    <n v="416"/>
    <n v="6124"/>
    <n v="3991"/>
    <n v="393"/>
    <n v="1637"/>
    <n v="1137"/>
    <n v="1935"/>
    <n v="759"/>
    <n v="0"/>
    <n v="2421"/>
    <n v="554"/>
    <n v="531"/>
    <n v="6670"/>
    <n v="2151"/>
    <n v="580"/>
    <n v="3202"/>
    <n v="5266"/>
    <n v="598"/>
    <n v="432"/>
    <n v="761"/>
    <n v="378"/>
    <x v="1"/>
    <x v="1"/>
    <n v="1.7"/>
  </r>
  <r>
    <x v="2"/>
    <n v="1677"/>
    <n v="2467"/>
    <s v="N/A"/>
    <n v="439"/>
    <n v="35650"/>
    <n v="12338"/>
    <n v="1387"/>
    <n v="541"/>
    <n v="43"/>
    <n v="8451"/>
    <n v="4292"/>
    <n v="2900"/>
    <n v="3543"/>
    <n v="7657"/>
    <n v="3975"/>
    <n v="1411"/>
    <n v="2028"/>
    <n v="1818"/>
    <n v="2010"/>
    <n v="325"/>
    <n v="945"/>
    <n v="1017"/>
    <n v="3840"/>
    <n v="2314"/>
    <n v="556"/>
    <n v="2356"/>
    <n v="1971"/>
    <n v="1646"/>
    <n v="10142"/>
    <n v="246"/>
    <n v="3784"/>
    <n v="7444"/>
    <n v="2821"/>
    <n v="4286"/>
    <n v="1313"/>
    <n v="6763"/>
    <n v="3770"/>
    <n v="7911"/>
    <n v="2278"/>
    <n v="214"/>
    <n v="1971"/>
    <n v="1422"/>
    <n v="1346"/>
    <n v="20073"/>
    <n v="6585"/>
    <n v="310"/>
    <n v="4679"/>
    <n v="12397"/>
    <n v="50"/>
    <n v="4045"/>
    <n v="369"/>
    <n v="229"/>
    <x v="1"/>
    <x v="1"/>
    <n v="1.7"/>
  </r>
  <r>
    <x v="3"/>
    <n v="1642"/>
    <n v="190"/>
    <n v="1066"/>
    <s v="N/A"/>
    <n v="2648"/>
    <n v="1615"/>
    <n v="84"/>
    <n v="0"/>
    <n v="81"/>
    <n v="3025"/>
    <n v="2112"/>
    <n v="242"/>
    <n v="224"/>
    <n v="3185"/>
    <n v="2016"/>
    <n v="433"/>
    <n v="998"/>
    <n v="1058"/>
    <n v="2774"/>
    <n v="38"/>
    <n v="423"/>
    <n v="167"/>
    <n v="2054"/>
    <n v="951"/>
    <n v="2315"/>
    <n v="6168"/>
    <n v="49"/>
    <n v="161"/>
    <n v="310"/>
    <n v="22"/>
    <n v="57"/>
    <n v="682"/>
    <n v="1041"/>
    <n v="327"/>
    <n v="249"/>
    <n v="1952"/>
    <n v="6894"/>
    <n v="988"/>
    <n v="582"/>
    <n v="0"/>
    <n v="1333"/>
    <n v="659"/>
    <n v="7393"/>
    <n v="16461"/>
    <n v="422"/>
    <n v="0"/>
    <n v="645"/>
    <n v="756"/>
    <n v="225"/>
    <n v="335"/>
    <n v="174"/>
    <n v="0"/>
    <x v="1"/>
    <x v="1"/>
    <n v="0.7"/>
  </r>
  <r>
    <x v="4"/>
    <n v="3389"/>
    <n v="3098"/>
    <n v="49635"/>
    <n v="4077"/>
    <s v="N/A"/>
    <n v="23234"/>
    <n v="3699"/>
    <n v="699"/>
    <n v="3797"/>
    <n v="22420"/>
    <n v="14949"/>
    <n v="10173"/>
    <n v="9021"/>
    <n v="13930"/>
    <n v="7649"/>
    <n v="3297"/>
    <n v="4743"/>
    <n v="2130"/>
    <n v="3957"/>
    <n v="829"/>
    <n v="8595"/>
    <n v="11556"/>
    <n v="7793"/>
    <n v="6638"/>
    <n v="4723"/>
    <n v="8386"/>
    <n v="3033"/>
    <n v="5124"/>
    <n v="40114"/>
    <n v="547"/>
    <n v="5986"/>
    <n v="7066"/>
    <n v="25761"/>
    <n v="15373"/>
    <n v="1356"/>
    <n v="9032"/>
    <n v="8233"/>
    <n v="34214"/>
    <n v="10672"/>
    <n v="1949"/>
    <n v="6592"/>
    <n v="1286"/>
    <n v="7130"/>
    <n v="58992"/>
    <n v="18237"/>
    <n v="819"/>
    <n v="19371"/>
    <n v="38421"/>
    <n v="1442"/>
    <n v="6637"/>
    <n v="2539"/>
    <n v="207"/>
    <x v="1"/>
    <x v="1"/>
    <n v="1.2"/>
  </r>
  <r>
    <x v="5"/>
    <n v="348"/>
    <n v="1583"/>
    <n v="10189"/>
    <n v="746"/>
    <n v="21245"/>
    <s v="N/A"/>
    <n v="1502"/>
    <n v="169"/>
    <n v="452"/>
    <n v="9383"/>
    <n v="2325"/>
    <n v="950"/>
    <n v="1813"/>
    <n v="3271"/>
    <n v="1930"/>
    <n v="2891"/>
    <n v="5030"/>
    <n v="221"/>
    <n v="1202"/>
    <n v="290"/>
    <n v="1796"/>
    <n v="1388"/>
    <n v="3425"/>
    <n v="2662"/>
    <n v="484"/>
    <n v="3144"/>
    <n v="2856"/>
    <n v="3245"/>
    <n v="2714"/>
    <n v="403"/>
    <n v="2203"/>
    <n v="5525"/>
    <n v="3724"/>
    <n v="3919"/>
    <n v="1229"/>
    <n v="2690"/>
    <n v="3273"/>
    <n v="2110"/>
    <n v="2491"/>
    <n v="301"/>
    <n v="1000"/>
    <n v="1021"/>
    <n v="1372"/>
    <n v="19126"/>
    <n v="3986"/>
    <n v="529"/>
    <n v="4908"/>
    <n v="3938"/>
    <n v="124"/>
    <n v="2592"/>
    <n v="6905"/>
    <n v="0"/>
    <x v="1"/>
    <x v="1"/>
    <n v="1.7"/>
  </r>
  <r>
    <x v="6"/>
    <n v="2921"/>
    <n v="138"/>
    <n v="1875"/>
    <n v="519"/>
    <n v="3073"/>
    <n v="1567"/>
    <s v="N/A"/>
    <n v="66"/>
    <n v="981"/>
    <n v="11704"/>
    <n v="709"/>
    <n v="731"/>
    <n v="0"/>
    <n v="1819"/>
    <n v="1227"/>
    <n v="424"/>
    <n v="412"/>
    <n v="176"/>
    <n v="358"/>
    <n v="2481"/>
    <n v="1608"/>
    <n v="9445"/>
    <n v="1656"/>
    <n v="74"/>
    <n v="54"/>
    <n v="1516"/>
    <n v="58"/>
    <n v="381"/>
    <n v="189"/>
    <n v="1617"/>
    <n v="1924"/>
    <n v="0"/>
    <n v="15123"/>
    <n v="1975"/>
    <n v="0"/>
    <n v="1189"/>
    <n v="97"/>
    <n v="949"/>
    <n v="4150"/>
    <n v="2613"/>
    <n v="1752"/>
    <n v="0"/>
    <n v="150"/>
    <n v="2927"/>
    <n v="562"/>
    <n v="2105"/>
    <n v="5376"/>
    <n v="1026"/>
    <n v="594"/>
    <n v="993"/>
    <n v="11"/>
    <n v="1849"/>
    <x v="1"/>
    <x v="1"/>
    <n v="-0.1"/>
  </r>
  <r>
    <x v="7"/>
    <n v="232"/>
    <n v="11"/>
    <n v="0"/>
    <n v="79"/>
    <n v="1302"/>
    <n v="501"/>
    <n v="62"/>
    <s v="N/A"/>
    <n v="128"/>
    <n v="1264"/>
    <n v="619"/>
    <n v="784"/>
    <n v="0"/>
    <n v="277"/>
    <n v="79"/>
    <n v="0"/>
    <n v="74"/>
    <n v="0"/>
    <n v="0"/>
    <n v="238"/>
    <n v="6652"/>
    <n v="399"/>
    <n v="0"/>
    <n v="86"/>
    <n v="0"/>
    <n v="0"/>
    <n v="365"/>
    <n v="0"/>
    <n v="184"/>
    <n v="20"/>
    <n v="2100"/>
    <n v="0"/>
    <n v="1124"/>
    <n v="954"/>
    <n v="84"/>
    <n v="263"/>
    <n v="66"/>
    <n v="251"/>
    <n v="5177"/>
    <n v="0"/>
    <n v="841"/>
    <n v="0"/>
    <n v="155"/>
    <n v="884"/>
    <n v="0"/>
    <n v="107"/>
    <n v="961"/>
    <n v="0"/>
    <n v="89"/>
    <n v="219"/>
    <n v="0"/>
    <n v="13"/>
    <x v="1"/>
    <x v="1"/>
    <n v="0.9"/>
  </r>
  <r>
    <x v="8"/>
    <n v="399"/>
    <n v="140"/>
    <n v="389"/>
    <n v="0"/>
    <n v="3240"/>
    <n v="298"/>
    <n v="607"/>
    <n v="154"/>
    <s v="N/A"/>
    <n v="891"/>
    <n v="364"/>
    <n v="222"/>
    <n v="0"/>
    <n v="1440"/>
    <n v="0"/>
    <n v="0"/>
    <n v="128"/>
    <n v="201"/>
    <n v="195"/>
    <n v="239"/>
    <n v="18492"/>
    <n v="676"/>
    <n v="256"/>
    <n v="367"/>
    <n v="415"/>
    <n v="215"/>
    <n v="0"/>
    <n v="29"/>
    <n v="983"/>
    <n v="68"/>
    <n v="781"/>
    <n v="212"/>
    <n v="3702"/>
    <n v="1135"/>
    <n v="0"/>
    <n v="587"/>
    <n v="191"/>
    <n v="349"/>
    <n v="1401"/>
    <n v="0"/>
    <n v="589"/>
    <n v="0"/>
    <n v="307"/>
    <n v="2276"/>
    <n v="132"/>
    <n v="27"/>
    <n v="6854"/>
    <n v="358"/>
    <n v="300"/>
    <n v="123"/>
    <n v="0"/>
    <n v="212"/>
    <x v="1"/>
    <x v="1"/>
    <s v="NA"/>
  </r>
  <r>
    <x v="9"/>
    <n v="20063"/>
    <n v="1188"/>
    <n v="3732"/>
    <n v="3067"/>
    <n v="22094"/>
    <n v="8075"/>
    <n v="4771"/>
    <n v="810"/>
    <n v="1254"/>
    <s v="N/A"/>
    <n v="42666"/>
    <n v="3160"/>
    <n v="1733"/>
    <n v="17548"/>
    <n v="8595"/>
    <n v="707"/>
    <n v="1581"/>
    <n v="7400"/>
    <n v="5193"/>
    <n v="4304"/>
    <n v="7825"/>
    <n v="11396"/>
    <n v="17712"/>
    <n v="2820"/>
    <n v="6152"/>
    <n v="4513"/>
    <n v="291"/>
    <n v="1105"/>
    <n v="2923"/>
    <n v="1970"/>
    <n v="12907"/>
    <n v="2806"/>
    <n v="29344"/>
    <n v="28044"/>
    <n v="459"/>
    <n v="16492"/>
    <n v="6056"/>
    <n v="3384"/>
    <n v="19299"/>
    <n v="2230"/>
    <n v="15476"/>
    <n v="101"/>
    <n v="15491"/>
    <n v="35777"/>
    <n v="1643"/>
    <n v="366"/>
    <n v="17773"/>
    <n v="6094"/>
    <n v="2949"/>
    <n v="4338"/>
    <n v="1525"/>
    <n v="6614"/>
    <x v="1"/>
    <x v="1"/>
    <n v="0.9"/>
  </r>
  <r>
    <x v="10"/>
    <n v="19346"/>
    <n v="556"/>
    <n v="2206"/>
    <n v="1446"/>
    <n v="13303"/>
    <n v="3250"/>
    <n v="2000"/>
    <n v="639"/>
    <n v="937"/>
    <n v="38658"/>
    <s v="N/A"/>
    <n v="2519"/>
    <n v="275"/>
    <n v="6042"/>
    <n v="2543"/>
    <n v="1938"/>
    <n v="1146"/>
    <n v="2725"/>
    <n v="4425"/>
    <n v="507"/>
    <n v="7113"/>
    <n v="3264"/>
    <n v="4254"/>
    <n v="840"/>
    <n v="3136"/>
    <n v="2964"/>
    <n v="231"/>
    <n v="434"/>
    <n v="1731"/>
    <n v="535"/>
    <n v="4268"/>
    <n v="676"/>
    <n v="10584"/>
    <n v="16192"/>
    <n v="364"/>
    <n v="4290"/>
    <n v="3514"/>
    <n v="1946"/>
    <n v="4627"/>
    <n v="476"/>
    <n v="16355"/>
    <n v="69"/>
    <n v="17507"/>
    <n v="17401"/>
    <n v="1052"/>
    <n v="101"/>
    <n v="8715"/>
    <n v="8705"/>
    <n v="1296"/>
    <n v="1745"/>
    <n v="46"/>
    <n v="247"/>
    <x v="1"/>
    <x v="1"/>
    <n v="2.1"/>
  </r>
  <r>
    <x v="11"/>
    <n v="1259"/>
    <n v="1366"/>
    <n v="2199"/>
    <n v="13"/>
    <n v="9864"/>
    <n v="1852"/>
    <n v="587"/>
    <n v="201"/>
    <n v="372"/>
    <n v="3639"/>
    <n v="1006"/>
    <s v="N/A"/>
    <n v="254"/>
    <n v="1269"/>
    <n v="1057"/>
    <n v="299"/>
    <n v="287"/>
    <n v="63"/>
    <n v="688"/>
    <n v="177"/>
    <n v="1170"/>
    <n v="733"/>
    <n v="630"/>
    <n v="901"/>
    <n v="369"/>
    <n v="871"/>
    <n v="32"/>
    <n v="275"/>
    <n v="4093"/>
    <n v="0"/>
    <n v="264"/>
    <n v="81"/>
    <n v="1002"/>
    <n v="1806"/>
    <n v="138"/>
    <n v="1044"/>
    <n v="140"/>
    <n v="2491"/>
    <n v="495"/>
    <n v="0"/>
    <n v="712"/>
    <n v="0"/>
    <n v="179"/>
    <n v="6106"/>
    <n v="1701"/>
    <n v="143"/>
    <n v="2917"/>
    <n v="5940"/>
    <n v="147"/>
    <n v="1108"/>
    <n v="0"/>
    <n v="0"/>
    <x v="1"/>
    <x v="1"/>
    <n v="2.1"/>
  </r>
  <r>
    <x v="12"/>
    <n v="137"/>
    <n v="475"/>
    <n v="2190"/>
    <n v="179"/>
    <n v="4796"/>
    <n v="1578"/>
    <n v="133"/>
    <n v="441"/>
    <n v="68"/>
    <n v="312"/>
    <n v="126"/>
    <n v="112"/>
    <s v="N/A"/>
    <n v="393"/>
    <n v="1368"/>
    <n v="161"/>
    <n v="264"/>
    <n v="36"/>
    <n v="230"/>
    <n v="0"/>
    <n v="389"/>
    <n v="412"/>
    <n v="882"/>
    <n v="402"/>
    <n v="55"/>
    <n v="560"/>
    <n v="1543"/>
    <n v="506"/>
    <n v="3929"/>
    <n v="0"/>
    <n v="256"/>
    <n v="355"/>
    <n v="434"/>
    <n v="675"/>
    <n v="1209"/>
    <n v="312"/>
    <n v="21"/>
    <n v="6236"/>
    <n v="236"/>
    <n v="107"/>
    <n v="55"/>
    <n v="186"/>
    <n v="0"/>
    <n v="4379"/>
    <n v="7538"/>
    <n v="0"/>
    <n v="434"/>
    <n v="10895"/>
    <n v="120"/>
    <n v="566"/>
    <n v="2140"/>
    <n v="13"/>
    <x v="1"/>
    <x v="1"/>
    <n v="0"/>
  </r>
  <r>
    <x v="13"/>
    <n v="6991"/>
    <n v="985"/>
    <n v="10035"/>
    <n v="3684"/>
    <n v="20834"/>
    <n v="6027"/>
    <n v="1843"/>
    <n v="34"/>
    <n v="1397"/>
    <n v="19152"/>
    <n v="6080"/>
    <n v="1884"/>
    <n v="390"/>
    <s v="N/A"/>
    <n v="23071"/>
    <n v="13725"/>
    <n v="2760"/>
    <n v="4273"/>
    <n v="1189"/>
    <n v="675"/>
    <n v="2392"/>
    <n v="2991"/>
    <n v="9897"/>
    <n v="8209"/>
    <n v="2068"/>
    <n v="20161"/>
    <n v="765"/>
    <n v="1415"/>
    <n v="1668"/>
    <n v="478"/>
    <n v="3690"/>
    <n v="466"/>
    <n v="6914"/>
    <n v="5971"/>
    <n v="571"/>
    <n v="7027"/>
    <n v="2179"/>
    <n v="1350"/>
    <n v="3902"/>
    <n v="373"/>
    <n v="2371"/>
    <n v="267"/>
    <n v="8593"/>
    <n v="15064"/>
    <n v="1447"/>
    <n v="386"/>
    <n v="4000"/>
    <n v="2062"/>
    <n v="1331"/>
    <n v="25521"/>
    <n v="450"/>
    <n v="624"/>
    <x v="1"/>
    <x v="1"/>
    <n v="2.1"/>
  </r>
  <r>
    <x v="14"/>
    <n v="1434"/>
    <n v="181"/>
    <n v="5855"/>
    <n v="1362"/>
    <n v="4673"/>
    <n v="2116"/>
    <n v="168"/>
    <n v="210"/>
    <n v="128"/>
    <n v="11472"/>
    <n v="2442"/>
    <n v="402"/>
    <n v="296"/>
    <n v="23491"/>
    <s v="N/A"/>
    <n v="349"/>
    <n v="863"/>
    <n v="11071"/>
    <n v="1549"/>
    <n v="164"/>
    <n v="1318"/>
    <n v="640"/>
    <n v="7668"/>
    <n v="786"/>
    <n v="611"/>
    <n v="4404"/>
    <n v="646"/>
    <n v="615"/>
    <n v="855"/>
    <n v="470"/>
    <n v="718"/>
    <n v="2030"/>
    <n v="2198"/>
    <n v="3228"/>
    <n v="130"/>
    <n v="11588"/>
    <n v="2113"/>
    <n v="1371"/>
    <n v="4086"/>
    <n v="41"/>
    <n v="3249"/>
    <n v="285"/>
    <n v="5645"/>
    <n v="10265"/>
    <n v="545"/>
    <n v="258"/>
    <n v="2703"/>
    <n v="2303"/>
    <n v="210"/>
    <n v="4017"/>
    <n v="6"/>
    <n v="784"/>
    <x v="1"/>
    <x v="1"/>
    <n v="2.2000000000000002"/>
  </r>
  <r>
    <x v="15"/>
    <n v="30"/>
    <n v="319"/>
    <n v="4526"/>
    <n v="851"/>
    <n v="3324"/>
    <n v="3510"/>
    <n v="67"/>
    <n v="0"/>
    <n v="241"/>
    <n v="1846"/>
    <n v="950"/>
    <n v="478"/>
    <n v="318"/>
    <n v="8420"/>
    <n v="916"/>
    <s v="N/A"/>
    <n v="1715"/>
    <n v="536"/>
    <n v="468"/>
    <n v="275"/>
    <n v="110"/>
    <n v="138"/>
    <n v="1709"/>
    <n v="6175"/>
    <n v="650"/>
    <n v="4811"/>
    <n v="417"/>
    <n v="9575"/>
    <n v="114"/>
    <n v="47"/>
    <n v="332"/>
    <n v="0"/>
    <n v="928"/>
    <n v="654"/>
    <n v="208"/>
    <n v="1146"/>
    <n v="580"/>
    <n v="659"/>
    <n v="1176"/>
    <n v="82"/>
    <n v="1379"/>
    <n v="4772"/>
    <n v="387"/>
    <n v="3236"/>
    <n v="290"/>
    <n v="0"/>
    <n v="1503"/>
    <n v="1000"/>
    <n v="0"/>
    <n v="3306"/>
    <n v="342"/>
    <n v="0"/>
    <x v="1"/>
    <x v="1"/>
    <n v="2.2000000000000002"/>
  </r>
  <r>
    <x v="16"/>
    <n v="842"/>
    <n v="750"/>
    <n v="1708"/>
    <n v="2008"/>
    <n v="2810"/>
    <n v="3718"/>
    <n v="16"/>
    <n v="7"/>
    <n v="6"/>
    <n v="2661"/>
    <n v="4513"/>
    <n v="125"/>
    <n v="479"/>
    <n v="2533"/>
    <n v="1321"/>
    <n v="1776"/>
    <s v="N/A"/>
    <n v="253"/>
    <n v="312"/>
    <n v="523"/>
    <n v="689"/>
    <n v="969"/>
    <n v="1148"/>
    <n v="606"/>
    <n v="66"/>
    <n v="20884"/>
    <n v="845"/>
    <n v="3040"/>
    <n v="602"/>
    <n v="0"/>
    <n v="317"/>
    <n v="1333"/>
    <n v="838"/>
    <n v="4995"/>
    <n v="75"/>
    <n v="657"/>
    <n v="4626"/>
    <n v="1263"/>
    <n v="2323"/>
    <n v="374"/>
    <n v="1885"/>
    <n v="144"/>
    <n v="1805"/>
    <n v="12766"/>
    <n v="1146"/>
    <n v="7"/>
    <n v="892"/>
    <n v="2820"/>
    <n v="0"/>
    <n v="418"/>
    <n v="286"/>
    <n v="38"/>
    <x v="1"/>
    <x v="1"/>
    <n v="3.2"/>
  </r>
  <r>
    <x v="17"/>
    <n v="2686"/>
    <n v="237"/>
    <n v="2134"/>
    <n v="213"/>
    <n v="1201"/>
    <n v="1361"/>
    <n v="0"/>
    <n v="305"/>
    <n v="297"/>
    <n v="5441"/>
    <n v="3686"/>
    <n v="18"/>
    <n v="120"/>
    <n v="5569"/>
    <n v="10177"/>
    <n v="387"/>
    <n v="1167"/>
    <s v="N/A"/>
    <n v="1520"/>
    <n v="158"/>
    <n v="848"/>
    <n v="180"/>
    <n v="2578"/>
    <n v="755"/>
    <n v="1626"/>
    <n v="1993"/>
    <n v="0"/>
    <n v="352"/>
    <n v="628"/>
    <n v="0"/>
    <n v="102"/>
    <n v="87"/>
    <n v="2414"/>
    <n v="1637"/>
    <n v="0"/>
    <n v="12744"/>
    <n v="1398"/>
    <n v="71"/>
    <n v="4013"/>
    <n v="211"/>
    <n v="2454"/>
    <n v="211"/>
    <n v="13884"/>
    <n v="6616"/>
    <n v="611"/>
    <n v="627"/>
    <n v="3630"/>
    <n v="1271"/>
    <n v="515"/>
    <n v="1040"/>
    <n v="83"/>
    <n v="0"/>
    <x v="1"/>
    <x v="1"/>
    <n v="2"/>
  </r>
  <r>
    <x v="18"/>
    <n v="2413"/>
    <n v="1077"/>
    <n v="844"/>
    <n v="2120"/>
    <n v="3600"/>
    <n v="908"/>
    <n v="315"/>
    <n v="0"/>
    <n v="0"/>
    <n v="6094"/>
    <n v="6541"/>
    <n v="179"/>
    <n v="51"/>
    <n v="1315"/>
    <n v="2241"/>
    <n v="228"/>
    <n v="519"/>
    <n v="1399"/>
    <s v="N/A"/>
    <n v="138"/>
    <n v="860"/>
    <n v="977"/>
    <n v="955"/>
    <n v="573"/>
    <n v="7139"/>
    <n v="1728"/>
    <n v="0"/>
    <n v="222"/>
    <n v="78"/>
    <n v="0"/>
    <n v="871"/>
    <n v="184"/>
    <n v="1495"/>
    <n v="2936"/>
    <n v="422"/>
    <n v="1872"/>
    <n v="1934"/>
    <n v="0"/>
    <n v="615"/>
    <n v="121"/>
    <n v="878"/>
    <n v="0"/>
    <n v="1901"/>
    <n v="25513"/>
    <n v="494"/>
    <n v="41"/>
    <n v="2496"/>
    <n v="1016"/>
    <n v="326"/>
    <n v="850"/>
    <n v="114"/>
    <n v="0"/>
    <x v="1"/>
    <x v="1"/>
    <n v="-2.6"/>
  </r>
  <r>
    <x v="19"/>
    <n v="626"/>
    <n v="0"/>
    <n v="0"/>
    <n v="30"/>
    <n v="1658"/>
    <n v="1358"/>
    <n v="259"/>
    <n v="0"/>
    <n v="0"/>
    <n v="4689"/>
    <n v="408"/>
    <n v="106"/>
    <n v="0"/>
    <n v="693"/>
    <n v="275"/>
    <n v="26"/>
    <n v="481"/>
    <n v="71"/>
    <n v="120"/>
    <s v="N/A"/>
    <n v="1526"/>
    <n v="4006"/>
    <n v="599"/>
    <n v="321"/>
    <n v="0"/>
    <n v="291"/>
    <n v="71"/>
    <n v="122"/>
    <n v="49"/>
    <n v="3080"/>
    <n v="624"/>
    <n v="510"/>
    <n v="2915"/>
    <n v="824"/>
    <n v="50"/>
    <n v="0"/>
    <n v="271"/>
    <n v="269"/>
    <n v="608"/>
    <n v="228"/>
    <n v="652"/>
    <n v="0"/>
    <n v="9"/>
    <n v="1357"/>
    <n v="0"/>
    <n v="322"/>
    <n v="2855"/>
    <n v="1313"/>
    <n v="45"/>
    <n v="12"/>
    <n v="0"/>
    <n v="0"/>
    <x v="1"/>
    <x v="1"/>
    <n v="0.4"/>
  </r>
  <r>
    <x v="20"/>
    <n v="1606"/>
    <n v="216"/>
    <n v="1918"/>
    <n v="133"/>
    <n v="7793"/>
    <n v="3303"/>
    <n v="1267"/>
    <n v="4238"/>
    <n v="14129"/>
    <n v="15410"/>
    <n v="3708"/>
    <n v="341"/>
    <n v="0"/>
    <n v="2565"/>
    <n v="480"/>
    <n v="487"/>
    <n v="3180"/>
    <n v="2076"/>
    <n v="1221"/>
    <n v="52"/>
    <s v="N/A"/>
    <n v="2762"/>
    <n v="1035"/>
    <n v="424"/>
    <n v="265"/>
    <n v="716"/>
    <n v="57"/>
    <n v="318"/>
    <n v="931"/>
    <n v="222"/>
    <n v="5335"/>
    <n v="2277"/>
    <n v="5037"/>
    <n v="10485"/>
    <n v="10"/>
    <n v="4982"/>
    <n v="432"/>
    <n v="453"/>
    <n v="17751"/>
    <n v="472"/>
    <n v="3807"/>
    <n v="254"/>
    <n v="1135"/>
    <n v="9443"/>
    <n v="342"/>
    <n v="361"/>
    <n v="22051"/>
    <n v="1899"/>
    <n v="7515"/>
    <n v="147"/>
    <n v="0"/>
    <n v="70"/>
    <x v="1"/>
    <x v="1"/>
    <n v="1.6"/>
  </r>
  <r>
    <x v="21"/>
    <n v="112"/>
    <n v="141"/>
    <n v="743"/>
    <n v="781"/>
    <n v="10244"/>
    <n v="2157"/>
    <n v="8691"/>
    <n v="806"/>
    <n v="2048"/>
    <n v="13701"/>
    <n v="4436"/>
    <n v="92"/>
    <n v="396"/>
    <n v="3507"/>
    <n v="952"/>
    <n v="466"/>
    <n v="28"/>
    <n v="1019"/>
    <n v="439"/>
    <n v="4439"/>
    <n v="3470"/>
    <s v="N/A"/>
    <n v="2861"/>
    <n v="970"/>
    <n v="1445"/>
    <n v="463"/>
    <n v="10"/>
    <n v="0"/>
    <n v="256"/>
    <n v="15526"/>
    <n v="4675"/>
    <n v="252"/>
    <n v="14646"/>
    <n v="9053"/>
    <n v="369"/>
    <n v="2101"/>
    <n v="160"/>
    <n v="1423"/>
    <n v="6284"/>
    <n v="7715"/>
    <n v="730"/>
    <n v="113"/>
    <n v="1690"/>
    <n v="5035"/>
    <n v="959"/>
    <n v="2378"/>
    <n v="5386"/>
    <n v="1580"/>
    <n v="236"/>
    <n v="733"/>
    <n v="152"/>
    <n v="1412"/>
    <x v="1"/>
    <x v="1"/>
    <n v="1.7"/>
  </r>
  <r>
    <x v="22"/>
    <n v="2797"/>
    <n v="771"/>
    <n v="9396"/>
    <n v="1881"/>
    <n v="12069"/>
    <n v="3225"/>
    <n v="692"/>
    <n v="43"/>
    <n v="1108"/>
    <n v="19640"/>
    <n v="6992"/>
    <n v="1303"/>
    <n v="615"/>
    <n v="10274"/>
    <n v="7896"/>
    <n v="1687"/>
    <n v="1947"/>
    <n v="3178"/>
    <n v="1163"/>
    <n v="702"/>
    <n v="2077"/>
    <n v="2629"/>
    <s v="N/A"/>
    <n v="5164"/>
    <n v="1610"/>
    <n v="2830"/>
    <n v="353"/>
    <n v="683"/>
    <n v="1663"/>
    <n v="155"/>
    <n v="1889"/>
    <n v="908"/>
    <n v="3936"/>
    <n v="7530"/>
    <n v="328"/>
    <n v="14330"/>
    <n v="1038"/>
    <n v="1652"/>
    <n v="4406"/>
    <n v="178"/>
    <n v="4483"/>
    <n v="239"/>
    <n v="5983"/>
    <n v="15654"/>
    <n v="1099"/>
    <n v="335"/>
    <n v="7323"/>
    <n v="3720"/>
    <n v="459"/>
    <n v="5623"/>
    <n v="849"/>
    <n v="88"/>
    <x v="1"/>
    <x v="1"/>
    <n v="3.5"/>
  </r>
  <r>
    <x v="23"/>
    <n v="327"/>
    <n v="593"/>
    <n v="3297"/>
    <n v="232"/>
    <n v="5687"/>
    <n v="3055"/>
    <n v="76"/>
    <n v="201"/>
    <n v="409"/>
    <n v="4663"/>
    <n v="1808"/>
    <n v="933"/>
    <n v="566"/>
    <n v="4496"/>
    <n v="1168"/>
    <n v="5634"/>
    <n v="679"/>
    <n v="475"/>
    <n v="698"/>
    <n v="296"/>
    <n v="810"/>
    <n v="862"/>
    <n v="2671"/>
    <s v="N/A"/>
    <n v="614"/>
    <n v="2026"/>
    <n v="969"/>
    <n v="1455"/>
    <n v="1055"/>
    <n v="104"/>
    <n v="1261"/>
    <n v="438"/>
    <n v="1824"/>
    <n v="1294"/>
    <n v="12244"/>
    <n v="1788"/>
    <n v="497"/>
    <n v="1413"/>
    <n v="853"/>
    <n v="27"/>
    <n v="471"/>
    <n v="5342"/>
    <n v="445"/>
    <n v="7691"/>
    <n v="939"/>
    <n v="206"/>
    <n v="834"/>
    <n v="1543"/>
    <n v="0"/>
    <n v="17927"/>
    <n v="357"/>
    <n v="0"/>
    <x v="1"/>
    <x v="1"/>
    <n v="1.6"/>
  </r>
  <r>
    <x v="24"/>
    <n v="3945"/>
    <n v="554"/>
    <n v="1226"/>
    <n v="1731"/>
    <n v="2092"/>
    <n v="879"/>
    <n v="69"/>
    <n v="0"/>
    <n v="83"/>
    <n v="5175"/>
    <n v="5380"/>
    <n v="371"/>
    <n v="62"/>
    <n v="1521"/>
    <n v="469"/>
    <n v="408"/>
    <n v="1517"/>
    <n v="1248"/>
    <n v="10255"/>
    <n v="0"/>
    <n v="1109"/>
    <n v="356"/>
    <n v="715"/>
    <n v="549"/>
    <s v="N/A"/>
    <n v="1641"/>
    <n v="0"/>
    <n v="424"/>
    <n v="203"/>
    <n v="160"/>
    <n v="510"/>
    <n v="556"/>
    <n v="401"/>
    <n v="1273"/>
    <n v="80"/>
    <n v="691"/>
    <n v="199"/>
    <n v="7"/>
    <n v="1238"/>
    <n v="0"/>
    <n v="2163"/>
    <n v="129"/>
    <n v="9172"/>
    <n v="6048"/>
    <n v="143"/>
    <n v="0"/>
    <n v="1682"/>
    <n v="1110"/>
    <n v="0"/>
    <n v="983"/>
    <n v="70"/>
    <n v="27"/>
    <x v="1"/>
    <x v="1"/>
    <n v="-1.1000000000000001"/>
  </r>
  <r>
    <x v="25"/>
    <n v="1086"/>
    <n v="921"/>
    <n v="3872"/>
    <n v="7314"/>
    <n v="7677"/>
    <n v="4552"/>
    <n v="365"/>
    <n v="713"/>
    <n v="112"/>
    <n v="7114"/>
    <n v="2514"/>
    <n v="308"/>
    <n v="384"/>
    <n v="13889"/>
    <n v="1824"/>
    <n v="3649"/>
    <n v="22033"/>
    <n v="2793"/>
    <n v="1375"/>
    <n v="325"/>
    <n v="1469"/>
    <n v="1261"/>
    <n v="2509"/>
    <n v="1345"/>
    <n v="1581"/>
    <s v="N/A"/>
    <n v="158"/>
    <n v="1848"/>
    <n v="335"/>
    <n v="153"/>
    <n v="583"/>
    <n v="1183"/>
    <n v="1417"/>
    <n v="2638"/>
    <n v="330"/>
    <n v="2003"/>
    <n v="5781"/>
    <n v="1172"/>
    <n v="1761"/>
    <n v="109"/>
    <n v="1522"/>
    <n v="354"/>
    <n v="3795"/>
    <n v="13473"/>
    <n v="511"/>
    <n v="69"/>
    <n v="2277"/>
    <n v="3307"/>
    <n v="309"/>
    <n v="2090"/>
    <n v="241"/>
    <n v="101"/>
    <x v="1"/>
    <x v="1"/>
    <n v="0.3"/>
  </r>
  <r>
    <x v="26"/>
    <n v="317"/>
    <n v="248"/>
    <n v="2431"/>
    <n v="713"/>
    <n v="2599"/>
    <n v="4079"/>
    <n v="206"/>
    <n v="0"/>
    <n v="38"/>
    <n v="559"/>
    <n v="246"/>
    <n v="85"/>
    <n v="1602"/>
    <n v="304"/>
    <n v="34"/>
    <n v="370"/>
    <n v="270"/>
    <n v="216"/>
    <n v="278"/>
    <n v="10"/>
    <n v="73"/>
    <n v="596"/>
    <n v="84"/>
    <n v="1457"/>
    <n v="0"/>
    <n v="845"/>
    <s v="N/A"/>
    <n v="64"/>
    <n v="1137"/>
    <n v="230"/>
    <n v="49"/>
    <n v="544"/>
    <n v="391"/>
    <n v="563"/>
    <n v="1227"/>
    <n v="101"/>
    <n v="803"/>
    <n v="1079"/>
    <n v="338"/>
    <n v="0"/>
    <n v="915"/>
    <n v="232"/>
    <n v="43"/>
    <n v="537"/>
    <n v="1241"/>
    <n v="0"/>
    <n v="617"/>
    <n v="2125"/>
    <n v="60"/>
    <n v="143"/>
    <n v="1105"/>
    <n v="0"/>
    <x v="1"/>
    <x v="1"/>
    <n v="2.4"/>
  </r>
  <r>
    <x v="27"/>
    <n v="770"/>
    <n v="5"/>
    <n v="1393"/>
    <n v="332"/>
    <n v="1955"/>
    <n v="4582"/>
    <n v="62"/>
    <n v="12"/>
    <n v="79"/>
    <n v="3857"/>
    <n v="4144"/>
    <n v="91"/>
    <n v="439"/>
    <n v="827"/>
    <n v="622"/>
    <n v="6490"/>
    <n v="1648"/>
    <n v="471"/>
    <n v="176"/>
    <n v="0"/>
    <n v="0"/>
    <n v="637"/>
    <n v="439"/>
    <n v="1936"/>
    <n v="118"/>
    <n v="4860"/>
    <n v="384"/>
    <s v="N/A"/>
    <n v="32"/>
    <n v="33"/>
    <n v="312"/>
    <n v="353"/>
    <n v="579"/>
    <n v="1056"/>
    <n v="218"/>
    <n v="1176"/>
    <n v="1979"/>
    <n v="324"/>
    <n v="582"/>
    <n v="0"/>
    <n v="204"/>
    <n v="1695"/>
    <n v="631"/>
    <n v="3837"/>
    <n v="195"/>
    <n v="0"/>
    <n v="256"/>
    <n v="673"/>
    <n v="78"/>
    <n v="483"/>
    <n v="1784"/>
    <n v="0"/>
    <x v="1"/>
    <x v="1"/>
    <n v="1.9"/>
  </r>
  <r>
    <x v="28"/>
    <n v="257"/>
    <n v="532"/>
    <n v="8756"/>
    <n v="641"/>
    <n v="36159"/>
    <n v="4061"/>
    <n v="160"/>
    <n v="0"/>
    <n v="238"/>
    <n v="3527"/>
    <n v="774"/>
    <n v="1548"/>
    <n v="3581"/>
    <n v="2454"/>
    <n v="511"/>
    <n v="2009"/>
    <n v="657"/>
    <n v="1358"/>
    <n v="994"/>
    <n v="150"/>
    <n v="1105"/>
    <n v="163"/>
    <n v="1215"/>
    <n v="2682"/>
    <n v="84"/>
    <n v="1544"/>
    <n v="688"/>
    <n v="240"/>
    <s v="N/A"/>
    <n v="186"/>
    <n v="899"/>
    <n v="2099"/>
    <n v="1785"/>
    <n v="1048"/>
    <n v="845"/>
    <n v="1851"/>
    <n v="705"/>
    <n v="7222"/>
    <n v="1057"/>
    <n v="0"/>
    <n v="1017"/>
    <n v="110"/>
    <n v="883"/>
    <n v="7793"/>
    <n v="4315"/>
    <n v="15"/>
    <n v="1717"/>
    <n v="4925"/>
    <n v="293"/>
    <n v="663"/>
    <n v="427"/>
    <n v="0"/>
    <x v="1"/>
    <x v="1"/>
    <n v="1.8"/>
  </r>
  <r>
    <x v="29"/>
    <n v="64"/>
    <n v="520"/>
    <n v="228"/>
    <n v="52"/>
    <n v="1222"/>
    <n v="489"/>
    <n v="1221"/>
    <n v="0"/>
    <n v="145"/>
    <n v="4324"/>
    <n v="132"/>
    <n v="107"/>
    <n v="129"/>
    <n v="590"/>
    <n v="90"/>
    <n v="0"/>
    <n v="27"/>
    <n v="52"/>
    <n v="15"/>
    <n v="4302"/>
    <n v="232"/>
    <n v="12010"/>
    <n v="73"/>
    <n v="21"/>
    <n v="65"/>
    <n v="769"/>
    <n v="0"/>
    <n v="0"/>
    <n v="0"/>
    <s v="N/A"/>
    <n v="499"/>
    <n v="114"/>
    <n v="2972"/>
    <n v="2078"/>
    <n v="0"/>
    <n v="1992"/>
    <n v="0"/>
    <n v="427"/>
    <n v="1326"/>
    <n v="941"/>
    <n v="372"/>
    <n v="0"/>
    <n v="132"/>
    <n v="459"/>
    <n v="34"/>
    <n v="2244"/>
    <n v="1344"/>
    <n v="824"/>
    <n v="160"/>
    <n v="480"/>
    <n v="0"/>
    <n v="0"/>
    <x v="1"/>
    <x v="1"/>
    <n v="2.2000000000000002"/>
  </r>
  <r>
    <x v="30"/>
    <n v="1996"/>
    <n v="128"/>
    <n v="3379"/>
    <n v="341"/>
    <n v="8053"/>
    <n v="2863"/>
    <n v="3809"/>
    <n v="6297"/>
    <n v="1035"/>
    <n v="25206"/>
    <n v="8371"/>
    <n v="564"/>
    <n v="84"/>
    <n v="3009"/>
    <n v="651"/>
    <n v="185"/>
    <n v="1189"/>
    <n v="1289"/>
    <n v="453"/>
    <n v="694"/>
    <n v="9627"/>
    <n v="8332"/>
    <n v="1849"/>
    <n v="631"/>
    <n v="269"/>
    <n v="1114"/>
    <n v="889"/>
    <n v="119"/>
    <n v="2118"/>
    <n v="294"/>
    <s v="N/A"/>
    <n v="245"/>
    <n v="41450"/>
    <n v="10374"/>
    <n v="183"/>
    <n v="3936"/>
    <n v="391"/>
    <n v="1322"/>
    <n v="36133"/>
    <n v="1224"/>
    <n v="4241"/>
    <n v="441"/>
    <n v="1396"/>
    <n v="7578"/>
    <n v="506"/>
    <n v="962"/>
    <n v="7327"/>
    <n v="2006"/>
    <n v="1431"/>
    <n v="378"/>
    <n v="7"/>
    <n v="2150"/>
    <x v="1"/>
    <x v="1"/>
    <n v="0.2"/>
  </r>
  <r>
    <x v="31"/>
    <n v="119"/>
    <n v="226"/>
    <n v="4610"/>
    <n v="775"/>
    <n v="5904"/>
    <n v="8797"/>
    <n v="265"/>
    <n v="0"/>
    <n v="0"/>
    <n v="1376"/>
    <n v="791"/>
    <n v="354"/>
    <n v="141"/>
    <n v="1573"/>
    <n v="504"/>
    <n v="421"/>
    <n v="769"/>
    <n v="553"/>
    <n v="1028"/>
    <n v="144"/>
    <n v="797"/>
    <n v="199"/>
    <n v="508"/>
    <n v="540"/>
    <n v="1075"/>
    <n v="1016"/>
    <n v="264"/>
    <n v="242"/>
    <n v="2136"/>
    <n v="186"/>
    <n v="355"/>
    <s v="N/A"/>
    <n v="461"/>
    <n v="1737"/>
    <n v="99"/>
    <n v="255"/>
    <n v="403"/>
    <n v="537"/>
    <n v="325"/>
    <n v="93"/>
    <n v="598"/>
    <n v="513"/>
    <n v="381"/>
    <n v="15225"/>
    <n v="1707"/>
    <n v="56"/>
    <n v="1014"/>
    <n v="1569"/>
    <n v="0"/>
    <n v="714"/>
    <n v="76"/>
    <n v="51"/>
    <x v="1"/>
    <x v="1"/>
    <n v="-0.4"/>
  </r>
  <r>
    <x v="32"/>
    <n v="1108"/>
    <n v="940"/>
    <n v="3880"/>
    <n v="674"/>
    <n v="25629"/>
    <n v="3998"/>
    <n v="20015"/>
    <n v="3141"/>
    <n v="2313"/>
    <n v="59288"/>
    <n v="14454"/>
    <n v="4246"/>
    <n v="419"/>
    <n v="6412"/>
    <n v="2518"/>
    <n v="2361"/>
    <n v="780"/>
    <n v="2174"/>
    <n v="1360"/>
    <n v="2589"/>
    <n v="9222"/>
    <n v="19431"/>
    <n v="6087"/>
    <n v="2416"/>
    <n v="364"/>
    <n v="2904"/>
    <n v="422"/>
    <n v="544"/>
    <n v="1516"/>
    <n v="1471"/>
    <n v="40815"/>
    <n v="1445"/>
    <s v="N/A"/>
    <n v="18321"/>
    <n v="264"/>
    <n v="8784"/>
    <n v="1858"/>
    <n v="2056"/>
    <n v="29436"/>
    <n v="2776"/>
    <n v="11317"/>
    <n v="6"/>
    <n v="4921"/>
    <n v="26155"/>
    <n v="1937"/>
    <n v="3723"/>
    <n v="12455"/>
    <n v="4512"/>
    <n v="2017"/>
    <n v="2213"/>
    <n v="113"/>
    <n v="2615"/>
    <x v="1"/>
    <x v="1"/>
    <n v="1.2"/>
  </r>
  <r>
    <x v="33"/>
    <n v="2697"/>
    <n v="470"/>
    <n v="2548"/>
    <n v="1664"/>
    <n v="8708"/>
    <n v="4756"/>
    <n v="1029"/>
    <n v="388"/>
    <n v="1716"/>
    <n v="23983"/>
    <n v="19138"/>
    <n v="2307"/>
    <n v="263"/>
    <n v="4057"/>
    <n v="3038"/>
    <n v="1760"/>
    <n v="1223"/>
    <n v="3916"/>
    <n v="2134"/>
    <n v="1439"/>
    <n v="6686"/>
    <n v="3964"/>
    <n v="3405"/>
    <n v="845"/>
    <n v="483"/>
    <n v="3669"/>
    <n v="1173"/>
    <n v="829"/>
    <n v="1333"/>
    <n v="1297"/>
    <n v="2482"/>
    <n v="522"/>
    <n v="9336"/>
    <s v="N/A"/>
    <n v="900"/>
    <n v="4572"/>
    <n v="1322"/>
    <n v="1099"/>
    <n v="11254"/>
    <n v="259"/>
    <n v="23102"/>
    <n v="166"/>
    <n v="9353"/>
    <n v="14956"/>
    <n v="1653"/>
    <n v="250"/>
    <n v="22753"/>
    <n v="3870"/>
    <n v="3865"/>
    <n v="2120"/>
    <n v="395"/>
    <n v="200"/>
    <x v="1"/>
    <x v="1"/>
    <n v="0.5"/>
  </r>
  <r>
    <x v="34"/>
    <n v="284"/>
    <n v="0"/>
    <n v="1159"/>
    <n v="214"/>
    <n v="1392"/>
    <n v="2249"/>
    <n v="0"/>
    <n v="0"/>
    <n v="285"/>
    <n v="514"/>
    <n v="201"/>
    <n v="32"/>
    <n v="1201"/>
    <n v="105"/>
    <n v="70"/>
    <n v="604"/>
    <n v="379"/>
    <n v="117"/>
    <n v="277"/>
    <n v="19"/>
    <n v="0"/>
    <n v="61"/>
    <n v="159"/>
    <n v="7574"/>
    <n v="0"/>
    <n v="977"/>
    <n v="360"/>
    <n v="292"/>
    <n v="0"/>
    <n v="47"/>
    <n v="61"/>
    <n v="264"/>
    <n v="374"/>
    <n v="189"/>
    <s v="N/A"/>
    <n v="204"/>
    <n v="928"/>
    <n v="313"/>
    <n v="195"/>
    <n v="0"/>
    <n v="271"/>
    <n v="2060"/>
    <n v="50"/>
    <n v="809"/>
    <n v="2"/>
    <n v="0"/>
    <n v="462"/>
    <n v="189"/>
    <n v="0"/>
    <n v="1383"/>
    <n v="237"/>
    <n v="0"/>
    <x v="1"/>
    <x v="1"/>
    <n v="7.8"/>
  </r>
  <r>
    <x v="35"/>
    <n v="2596"/>
    <n v="319"/>
    <n v="4682"/>
    <n v="174"/>
    <n v="10474"/>
    <n v="5527"/>
    <n v="1383"/>
    <n v="664"/>
    <n v="306"/>
    <n v="18191"/>
    <n v="6863"/>
    <n v="970"/>
    <n v="260"/>
    <n v="8384"/>
    <n v="11109"/>
    <n v="993"/>
    <n v="1616"/>
    <n v="19617"/>
    <n v="2641"/>
    <n v="483"/>
    <n v="3396"/>
    <n v="1757"/>
    <n v="11224"/>
    <n v="1961"/>
    <n v="991"/>
    <n v="3240"/>
    <n v="321"/>
    <n v="268"/>
    <n v="1354"/>
    <n v="248"/>
    <n v="1121"/>
    <n v="1742"/>
    <n v="5191"/>
    <n v="10187"/>
    <n v="286"/>
    <s v="N/A"/>
    <n v="1608"/>
    <n v="949"/>
    <n v="13075"/>
    <n v="60"/>
    <n v="6327"/>
    <n v="84"/>
    <n v="5944"/>
    <n v="12315"/>
    <n v="2584"/>
    <n v="383"/>
    <n v="9570"/>
    <n v="2686"/>
    <n v="8545"/>
    <n v="1358"/>
    <n v="22"/>
    <n v="0"/>
    <x v="1"/>
    <x v="1"/>
    <n v="2.9"/>
  </r>
  <r>
    <x v="36"/>
    <n v="973"/>
    <n v="616"/>
    <n v="3219"/>
    <n v="3761"/>
    <n v="5113"/>
    <n v="3824"/>
    <n v="217"/>
    <n v="27"/>
    <n v="0"/>
    <n v="2600"/>
    <n v="1632"/>
    <n v="685"/>
    <n v="288"/>
    <n v="1002"/>
    <n v="844"/>
    <n v="532"/>
    <n v="5022"/>
    <n v="1256"/>
    <n v="4235"/>
    <n v="25"/>
    <n v="845"/>
    <n v="90"/>
    <n v="917"/>
    <n v="546"/>
    <n v="566"/>
    <n v="6073"/>
    <n v="96"/>
    <n v="1255"/>
    <n v="258"/>
    <n v="0"/>
    <n v="773"/>
    <n v="234"/>
    <n v="1425"/>
    <n v="1390"/>
    <n v="59"/>
    <n v="2333"/>
    <s v="N/A"/>
    <n v="2034"/>
    <n v="283"/>
    <n v="0"/>
    <n v="1008"/>
    <n v="40"/>
    <n v="3166"/>
    <n v="19302"/>
    <n v="150"/>
    <n v="0"/>
    <n v="853"/>
    <n v="765"/>
    <n v="97"/>
    <n v="118"/>
    <n v="462"/>
    <n v="79"/>
    <x v="1"/>
    <x v="1"/>
    <n v="1.9"/>
  </r>
  <r>
    <x v="37"/>
    <n v="169"/>
    <n v="2161"/>
    <n v="4613"/>
    <n v="632"/>
    <n v="18165"/>
    <n v="5543"/>
    <n v="117"/>
    <n v="0"/>
    <n v="51"/>
    <n v="3315"/>
    <n v="727"/>
    <n v="2030"/>
    <n v="7170"/>
    <n v="792"/>
    <n v="505"/>
    <n v="811"/>
    <n v="285"/>
    <n v="459"/>
    <n v="1531"/>
    <n v="471"/>
    <n v="276"/>
    <n v="178"/>
    <n v="647"/>
    <n v="1800"/>
    <n v="74"/>
    <n v="777"/>
    <n v="1959"/>
    <n v="1556"/>
    <n v="1691"/>
    <n v="198"/>
    <n v="360"/>
    <n v="916"/>
    <n v="2189"/>
    <n v="1175"/>
    <n v="264"/>
    <n v="1326"/>
    <n v="917"/>
    <s v="N/A"/>
    <n v="1594"/>
    <n v="57"/>
    <n v="833"/>
    <n v="15"/>
    <n v="726"/>
    <n v="3743"/>
    <n v="2037"/>
    <n v="124"/>
    <n v="3499"/>
    <n v="29168"/>
    <n v="132"/>
    <n v="1057"/>
    <n v="960"/>
    <n v="0"/>
    <x v="1"/>
    <x v="1"/>
    <n v="3.5"/>
  </r>
  <r>
    <x v="38"/>
    <n v="1075"/>
    <n v="378"/>
    <n v="3436"/>
    <n v="567"/>
    <n v="8550"/>
    <n v="3348"/>
    <n v="3668"/>
    <n v="8571"/>
    <n v="1589"/>
    <n v="20821"/>
    <n v="5791"/>
    <n v="870"/>
    <n v="343"/>
    <n v="3012"/>
    <n v="3998"/>
    <n v="388"/>
    <n v="1494"/>
    <n v="1490"/>
    <n v="455"/>
    <n v="915"/>
    <n v="14158"/>
    <n v="6538"/>
    <n v="2864"/>
    <n v="870"/>
    <n v="2568"/>
    <n v="1810"/>
    <n v="840"/>
    <n v="252"/>
    <n v="570"/>
    <n v="1015"/>
    <n v="19733"/>
    <n v="492"/>
    <n v="26596"/>
    <n v="9450"/>
    <n v="652"/>
    <n v="14292"/>
    <n v="1116"/>
    <n v="1407"/>
    <s v="N/A"/>
    <n v="1125"/>
    <n v="3523"/>
    <n v="57"/>
    <n v="3360"/>
    <n v="9107"/>
    <n v="1496"/>
    <n v="389"/>
    <n v="12009"/>
    <n v="2296"/>
    <n v="4205"/>
    <n v="1294"/>
    <n v="284"/>
    <n v="1978"/>
    <x v="1"/>
    <x v="1"/>
    <n v="1.9"/>
  </r>
  <r>
    <x v="39"/>
    <n v="0"/>
    <n v="0"/>
    <n v="72"/>
    <n v="0"/>
    <n v="1103"/>
    <n v="435"/>
    <n v="1488"/>
    <n v="131"/>
    <n v="50"/>
    <n v="5002"/>
    <n v="337"/>
    <n v="58"/>
    <n v="0"/>
    <n v="278"/>
    <n v="49"/>
    <n v="65"/>
    <n v="180"/>
    <n v="640"/>
    <n v="268"/>
    <n v="234"/>
    <n v="197"/>
    <n v="10182"/>
    <n v="385"/>
    <n v="0"/>
    <n v="41"/>
    <n v="359"/>
    <n v="0"/>
    <n v="0"/>
    <n v="86"/>
    <n v="608"/>
    <n v="463"/>
    <n v="0"/>
    <n v="1393"/>
    <n v="444"/>
    <n v="0"/>
    <n v="369"/>
    <n v="152"/>
    <n v="0"/>
    <n v="799"/>
    <s v="N/A"/>
    <n v="453"/>
    <n v="7"/>
    <n v="14"/>
    <n v="1297"/>
    <n v="0"/>
    <n v="401"/>
    <n v="1897"/>
    <n v="463"/>
    <n v="284"/>
    <n v="368"/>
    <n v="13"/>
    <n v="490"/>
    <x v="1"/>
    <x v="1"/>
    <n v="0"/>
  </r>
  <r>
    <x v="40"/>
    <n v="2036"/>
    <n v="186"/>
    <n v="1774"/>
    <n v="235"/>
    <n v="5758"/>
    <n v="718"/>
    <n v="997"/>
    <n v="153"/>
    <n v="357"/>
    <n v="11953"/>
    <n v="16914"/>
    <n v="1681"/>
    <n v="55"/>
    <n v="1582"/>
    <n v="3306"/>
    <n v="172"/>
    <n v="1102"/>
    <n v="1387"/>
    <n v="1573"/>
    <n v="587"/>
    <n v="2882"/>
    <n v="1621"/>
    <n v="2185"/>
    <n v="447"/>
    <n v="398"/>
    <n v="267"/>
    <n v="77"/>
    <n v="243"/>
    <n v="165"/>
    <n v="588"/>
    <n v="1586"/>
    <n v="145"/>
    <n v="6947"/>
    <n v="20427"/>
    <n v="1"/>
    <n v="3826"/>
    <n v="2015"/>
    <n v="370"/>
    <n v="3438"/>
    <n v="223"/>
    <s v="N/A"/>
    <n v="529"/>
    <n v="5531"/>
    <n v="4075"/>
    <n v="309"/>
    <n v="21"/>
    <n v="6612"/>
    <n v="1519"/>
    <n v="1857"/>
    <n v="377"/>
    <n v="219"/>
    <n v="3"/>
    <x v="1"/>
    <x v="1"/>
    <n v="2.2999999999999998"/>
  </r>
  <r>
    <x v="41"/>
    <n v="90"/>
    <n v="301"/>
    <n v="1657"/>
    <n v="0"/>
    <n v="1004"/>
    <n v="1340"/>
    <n v="0"/>
    <n v="0"/>
    <n v="104"/>
    <n v="716"/>
    <n v="536"/>
    <n v="0"/>
    <n v="842"/>
    <n v="1318"/>
    <n v="235"/>
    <n v="2842"/>
    <n v="104"/>
    <n v="0"/>
    <n v="37"/>
    <n v="42"/>
    <n v="0"/>
    <n v="44"/>
    <n v="571"/>
    <n v="5305"/>
    <n v="6"/>
    <n v="361"/>
    <n v="227"/>
    <n v="2999"/>
    <n v="588"/>
    <n v="86"/>
    <n v="0"/>
    <n v="240"/>
    <n v="112"/>
    <n v="565"/>
    <n v="1293"/>
    <n v="34"/>
    <n v="600"/>
    <n v="417"/>
    <n v="142"/>
    <n v="0"/>
    <n v="62"/>
    <s v="N/A"/>
    <n v="181"/>
    <n v="1486"/>
    <n v="128"/>
    <n v="0"/>
    <n v="908"/>
    <n v="227"/>
    <n v="0"/>
    <n v="590"/>
    <n v="1043"/>
    <n v="113"/>
    <x v="1"/>
    <x v="1"/>
    <n v="4.4000000000000004"/>
  </r>
  <r>
    <x v="42"/>
    <n v="8710"/>
    <n v="388"/>
    <n v="1680"/>
    <n v="6462"/>
    <n v="8761"/>
    <n v="3193"/>
    <n v="123"/>
    <n v="221"/>
    <n v="421"/>
    <n v="10451"/>
    <n v="16898"/>
    <n v="636"/>
    <n v="296"/>
    <n v="3223"/>
    <n v="3879"/>
    <n v="623"/>
    <n v="1066"/>
    <n v="16852"/>
    <n v="2495"/>
    <n v="394"/>
    <n v="1942"/>
    <n v="371"/>
    <n v="3106"/>
    <n v="874"/>
    <n v="7683"/>
    <n v="2676"/>
    <n v="266"/>
    <n v="226"/>
    <n v="96"/>
    <n v="126"/>
    <n v="1412"/>
    <n v="899"/>
    <n v="2660"/>
    <n v="6057"/>
    <n v="113"/>
    <n v="6468"/>
    <n v="1700"/>
    <n v="673"/>
    <n v="3742"/>
    <n v="210"/>
    <n v="3324"/>
    <n v="0"/>
    <s v="N/A"/>
    <n v="10788"/>
    <n v="549"/>
    <n v="327"/>
    <n v="7482"/>
    <n v="2342"/>
    <n v="546"/>
    <n v="744"/>
    <n v="69"/>
    <n v="224"/>
    <x v="1"/>
    <x v="1"/>
    <n v="2.4"/>
  </r>
  <r>
    <x v="43"/>
    <n v="7973"/>
    <n v="2492"/>
    <n v="12688"/>
    <n v="14767"/>
    <n v="37087"/>
    <n v="22390"/>
    <n v="1214"/>
    <n v="883"/>
    <n v="1083"/>
    <n v="25532"/>
    <n v="15760"/>
    <n v="3007"/>
    <n v="1303"/>
    <n v="11011"/>
    <n v="6326"/>
    <n v="2334"/>
    <n v="6575"/>
    <n v="4661"/>
    <n v="30292"/>
    <n v="1637"/>
    <n v="3619"/>
    <n v="5203"/>
    <n v="9935"/>
    <n v="3062"/>
    <n v="5243"/>
    <n v="10293"/>
    <n v="1329"/>
    <n v="5343"/>
    <n v="7249"/>
    <n v="605"/>
    <n v="3801"/>
    <n v="13633"/>
    <n v="9151"/>
    <n v="6621"/>
    <n v="1862"/>
    <n v="11987"/>
    <n v="31595"/>
    <n v="4498"/>
    <n v="7006"/>
    <n v="207"/>
    <n v="8623"/>
    <n v="1156"/>
    <n v="7009"/>
    <s v="N/A"/>
    <n v="4507"/>
    <n v="185"/>
    <n v="11655"/>
    <n v="15491"/>
    <n v="1574"/>
    <n v="1984"/>
    <n v="1398"/>
    <n v="444"/>
    <x v="1"/>
    <x v="1"/>
    <n v="3.6"/>
  </r>
  <r>
    <x v="44"/>
    <n v="300"/>
    <n v="662"/>
    <n v="10577"/>
    <n v="0"/>
    <n v="8944"/>
    <n v="3856"/>
    <n v="398"/>
    <n v="475"/>
    <n v="75"/>
    <n v="2343"/>
    <n v="793"/>
    <n v="1040"/>
    <n v="6059"/>
    <n v="951"/>
    <n v="123"/>
    <n v="1482"/>
    <n v="196"/>
    <n v="140"/>
    <n v="179"/>
    <n v="182"/>
    <n v="223"/>
    <n v="548"/>
    <n v="642"/>
    <n v="919"/>
    <n v="332"/>
    <n v="1697"/>
    <n v="1232"/>
    <n v="734"/>
    <n v="3365"/>
    <n v="158"/>
    <n v="256"/>
    <n v="303"/>
    <n v="773"/>
    <n v="961"/>
    <n v="429"/>
    <n v="691"/>
    <n v="587"/>
    <n v="3443"/>
    <n v="1246"/>
    <n v="181"/>
    <n v="181"/>
    <n v="560"/>
    <n v="200"/>
    <n v="5234"/>
    <s v="N/A"/>
    <n v="182"/>
    <n v="1426"/>
    <n v="4789"/>
    <n v="114"/>
    <n v="890"/>
    <n v="2140"/>
    <n v="0"/>
    <x v="1"/>
    <x v="1"/>
    <n v="2.8"/>
  </r>
  <r>
    <x v="45"/>
    <n v="66"/>
    <n v="68"/>
    <n v="0"/>
    <n v="0"/>
    <n v="745"/>
    <n v="914"/>
    <n v="608"/>
    <n v="0"/>
    <n v="445"/>
    <n v="2019"/>
    <n v="361"/>
    <n v="0"/>
    <n v="0"/>
    <n v="49"/>
    <n v="530"/>
    <n v="38"/>
    <n v="0"/>
    <n v="151"/>
    <n v="87"/>
    <n v="612"/>
    <n v="40"/>
    <n v="2246"/>
    <n v="0"/>
    <n v="177"/>
    <n v="0"/>
    <n v="88"/>
    <n v="53"/>
    <n v="0"/>
    <n v="0"/>
    <n v="2138"/>
    <n v="0"/>
    <n v="71"/>
    <n v="3882"/>
    <n v="212"/>
    <n v="0"/>
    <n v="68"/>
    <n v="0"/>
    <n v="176"/>
    <n v="446"/>
    <n v="621"/>
    <n v="91"/>
    <n v="0"/>
    <n v="38"/>
    <n v="349"/>
    <n v="122"/>
    <s v="N/A"/>
    <n v="173"/>
    <n v="119"/>
    <n v="23"/>
    <n v="342"/>
    <n v="4"/>
    <n v="0"/>
    <x v="1"/>
    <x v="1"/>
    <n v="1.3"/>
  </r>
  <r>
    <x v="46"/>
    <n v="4935"/>
    <n v="1488"/>
    <n v="2233"/>
    <n v="1245"/>
    <n v="15753"/>
    <n v="6281"/>
    <n v="2555"/>
    <n v="1064"/>
    <n v="7975"/>
    <n v="16614"/>
    <n v="9438"/>
    <n v="2523"/>
    <n v="905"/>
    <n v="5233"/>
    <n v="1486"/>
    <n v="720"/>
    <n v="1986"/>
    <n v="5154"/>
    <n v="2055"/>
    <n v="570"/>
    <n v="22089"/>
    <n v="2984"/>
    <n v="2327"/>
    <n v="1034"/>
    <n v="1453"/>
    <n v="2684"/>
    <n v="278"/>
    <n v="615"/>
    <n v="1740"/>
    <n v="880"/>
    <n v="4458"/>
    <n v="425"/>
    <n v="10800"/>
    <n v="27302"/>
    <n v="166"/>
    <n v="5425"/>
    <n v="1013"/>
    <n v="1179"/>
    <n v="8419"/>
    <n v="485"/>
    <n v="7879"/>
    <n v="79"/>
    <n v="6098"/>
    <n v="13231"/>
    <n v="2413"/>
    <n v="740"/>
    <s v="N/A"/>
    <n v="4233"/>
    <n v="5561"/>
    <n v="2573"/>
    <n v="451"/>
    <n v="1077"/>
    <x v="1"/>
    <x v="1"/>
    <n v="1.1000000000000001"/>
  </r>
  <r>
    <x v="47"/>
    <n v="2621"/>
    <n v="4548"/>
    <n v="13940"/>
    <n v="1477"/>
    <n v="36481"/>
    <n v="5524"/>
    <n v="2255"/>
    <n v="482"/>
    <n v="476"/>
    <n v="6339"/>
    <n v="3701"/>
    <n v="3790"/>
    <n v="8991"/>
    <n v="3075"/>
    <n v="1028"/>
    <n v="856"/>
    <n v="772"/>
    <n v="1121"/>
    <n v="1075"/>
    <n v="88"/>
    <n v="1525"/>
    <n v="1673"/>
    <n v="1430"/>
    <n v="1413"/>
    <n v="286"/>
    <n v="2518"/>
    <n v="3835"/>
    <n v="835"/>
    <n v="4680"/>
    <n v="428"/>
    <n v="2454"/>
    <n v="924"/>
    <n v="2986"/>
    <n v="3295"/>
    <n v="404"/>
    <n v="1979"/>
    <n v="1246"/>
    <n v="21862"/>
    <n v="3688"/>
    <n v="262"/>
    <n v="2510"/>
    <n v="557"/>
    <n v="2852"/>
    <n v="15325"/>
    <n v="4825"/>
    <n v="156"/>
    <n v="4615"/>
    <s v="N/A"/>
    <n v="83"/>
    <n v="1555"/>
    <n v="1803"/>
    <n v="41"/>
    <x v="1"/>
    <x v="1"/>
    <n v="2"/>
  </r>
  <r>
    <x v="48"/>
    <n v="65"/>
    <n v="89"/>
    <n v="70"/>
    <n v="24"/>
    <n v="832"/>
    <n v="412"/>
    <n v="46"/>
    <n v="198"/>
    <n v="120"/>
    <n v="4964"/>
    <n v="1340"/>
    <n v="312"/>
    <n v="0"/>
    <n v="352"/>
    <n v="216"/>
    <n v="115"/>
    <n v="0"/>
    <n v="1174"/>
    <n v="110"/>
    <n v="43"/>
    <n v="2027"/>
    <n v="911"/>
    <n v="417"/>
    <n v="92"/>
    <n v="303"/>
    <n v="196"/>
    <n v="14"/>
    <n v="24"/>
    <n v="0"/>
    <n v="0"/>
    <n v="1252"/>
    <n v="0"/>
    <n v="631"/>
    <n v="2780"/>
    <n v="0"/>
    <n v="7548"/>
    <n v="44"/>
    <n v="66"/>
    <n v="4631"/>
    <n v="199"/>
    <n v="1680"/>
    <n v="0"/>
    <n v="1385"/>
    <n v="663"/>
    <n v="270"/>
    <n v="53"/>
    <n v="9041"/>
    <n v="157"/>
    <s v="N/A"/>
    <n v="1090"/>
    <n v="0"/>
    <n v="14"/>
    <x v="1"/>
    <x v="1"/>
    <n v="1.9"/>
  </r>
  <r>
    <x v="49"/>
    <n v="417"/>
    <n v="23"/>
    <n v="6473"/>
    <n v="687"/>
    <n v="5668"/>
    <n v="3995"/>
    <n v="660"/>
    <n v="55"/>
    <n v="946"/>
    <n v="7412"/>
    <n v="2727"/>
    <n v="147"/>
    <n v="165"/>
    <n v="14507"/>
    <n v="2923"/>
    <n v="2537"/>
    <n v="893"/>
    <n v="581"/>
    <n v="339"/>
    <n v="321"/>
    <n v="353"/>
    <n v="441"/>
    <n v="4018"/>
    <n v="19255"/>
    <n v="1136"/>
    <n v="1503"/>
    <n v="146"/>
    <n v="560"/>
    <n v="2672"/>
    <n v="0"/>
    <n v="214"/>
    <n v="340"/>
    <n v="1878"/>
    <n v="2291"/>
    <n v="1398"/>
    <n v="2534"/>
    <n v="942"/>
    <n v="914"/>
    <n v="2426"/>
    <n v="2"/>
    <n v="341"/>
    <n v="481"/>
    <n v="1213"/>
    <n v="5982"/>
    <n v="158"/>
    <n v="137"/>
    <n v="858"/>
    <n v="1491"/>
    <n v="42"/>
    <s v="N/A"/>
    <n v="168"/>
    <n v="229"/>
    <x v="1"/>
    <x v="1"/>
    <n v="1.3"/>
  </r>
  <r>
    <x v="50"/>
    <n v="9"/>
    <n v="246"/>
    <n v="2510"/>
    <n v="252"/>
    <n v="2047"/>
    <n v="2942"/>
    <n v="65"/>
    <n v="463"/>
    <n v="0"/>
    <n v="846"/>
    <n v="504"/>
    <n v="14"/>
    <n v="487"/>
    <n v="58"/>
    <n v="117"/>
    <n v="140"/>
    <n v="1285"/>
    <n v="57"/>
    <n v="357"/>
    <n v="21"/>
    <n v="80"/>
    <n v="0"/>
    <n v="841"/>
    <n v="224"/>
    <n v="0"/>
    <n v="1120"/>
    <n v="2413"/>
    <n v="965"/>
    <n v="933"/>
    <n v="162"/>
    <n v="15"/>
    <n v="283"/>
    <n v="688"/>
    <n v="153"/>
    <n v="139"/>
    <n v="1280"/>
    <n v="1763"/>
    <n v="914"/>
    <n v="195"/>
    <n v="23"/>
    <n v="632"/>
    <n v="1310"/>
    <n v="131"/>
    <n v="2500"/>
    <n v="1058"/>
    <n v="38"/>
    <n v="190"/>
    <n v="1507"/>
    <n v="0"/>
    <n v="14"/>
    <s v="N/A"/>
    <n v="0"/>
    <x v="1"/>
    <x v="1"/>
    <n v="-2.4"/>
  </r>
  <r>
    <x v="51"/>
    <n v="569"/>
    <n v="1044"/>
    <n v="871"/>
    <n v="529"/>
    <n v="1344"/>
    <n v="476"/>
    <n v="2105"/>
    <n v="1008"/>
    <n v="0"/>
    <n v="21611"/>
    <n v="1635"/>
    <n v="238"/>
    <n v="249"/>
    <n v="2387"/>
    <n v="132"/>
    <n v="57"/>
    <n v="775"/>
    <n v="192"/>
    <n v="393"/>
    <n v="65"/>
    <n v="779"/>
    <n v="4413"/>
    <n v="908"/>
    <n v="54"/>
    <n v="318"/>
    <n v="709"/>
    <n v="353"/>
    <n v="0"/>
    <n v="153"/>
    <n v="0"/>
    <n v="4312"/>
    <n v="99"/>
    <n v="10582"/>
    <n v="844"/>
    <n v="76"/>
    <n v="1607"/>
    <n v="105"/>
    <n v="4"/>
    <n v="2723"/>
    <n v="293"/>
    <n v="2166"/>
    <n v="0"/>
    <n v="1083"/>
    <n v="5225"/>
    <n v="0"/>
    <n v="19"/>
    <n v="1222"/>
    <n v="1083"/>
    <n v="680"/>
    <n v="728"/>
    <n v="0"/>
    <s v="N/A"/>
    <x v="1"/>
    <x v="1"/>
    <s v="NA"/>
  </r>
  <r>
    <x v="0"/>
    <s v="N/A"/>
    <n v="477"/>
    <n v="416"/>
    <n v="1405"/>
    <n v="3364"/>
    <n v="954"/>
    <n v="896"/>
    <n v="128"/>
    <n v="360"/>
    <n v="15830"/>
    <n v="13840"/>
    <n v="749"/>
    <n v="376"/>
    <n v="1397"/>
    <n v="1502"/>
    <n v="330"/>
    <n v="44"/>
    <n v="2161"/>
    <n v="5740"/>
    <n v="402"/>
    <n v="1641"/>
    <n v="583"/>
    <n v="2403"/>
    <n v="266"/>
    <n v="8306"/>
    <n v="819"/>
    <n v="212"/>
    <n v="232"/>
    <n v="150"/>
    <n v="152"/>
    <n v="616"/>
    <n v="751"/>
    <n v="1310"/>
    <n v="3044"/>
    <n v="109"/>
    <n v="1289"/>
    <n v="1612"/>
    <n v="400"/>
    <n v="369"/>
    <n v="136"/>
    <n v="1741"/>
    <n v="325"/>
    <n v="8897"/>
    <n v="8636"/>
    <n v="93"/>
    <n v="0"/>
    <n v="2671"/>
    <n v="1322"/>
    <n v="41"/>
    <n v="552"/>
    <n v="172"/>
    <n v="629"/>
    <x v="2"/>
    <x v="2"/>
    <n v="2.7"/>
  </r>
  <r>
    <x v="1"/>
    <n v="3013"/>
    <s v="N/A"/>
    <n v="3109"/>
    <n v="934"/>
    <n v="9579"/>
    <n v="2225"/>
    <n v="0"/>
    <n v="68"/>
    <n v="591"/>
    <n v="5887"/>
    <n v="3645"/>
    <n v="743"/>
    <n v="3264"/>
    <n v="1764"/>
    <n v="177"/>
    <n v="519"/>
    <n v="1050"/>
    <n v="3017"/>
    <n v="1504"/>
    <n v="424"/>
    <n v="2672"/>
    <n v="1891"/>
    <n v="1040"/>
    <n v="1169"/>
    <n v="1192"/>
    <n v="1051"/>
    <n v="650"/>
    <n v="35"/>
    <n v="511"/>
    <n v="0"/>
    <n v="383"/>
    <n v="969"/>
    <n v="5070"/>
    <n v="1618"/>
    <n v="1066"/>
    <n v="1556"/>
    <n v="1397"/>
    <n v="2027"/>
    <n v="2185"/>
    <n v="0"/>
    <n v="1670"/>
    <n v="25"/>
    <n v="343"/>
    <n v="11613"/>
    <n v="1798"/>
    <n v="184"/>
    <n v="3296"/>
    <n v="5644"/>
    <n v="1326"/>
    <n v="798"/>
    <n v="0"/>
    <n v="156"/>
    <x v="2"/>
    <x v="2"/>
    <n v="-1.7"/>
  </r>
  <r>
    <x v="2"/>
    <n v="676"/>
    <n v="1354"/>
    <s v="N/A"/>
    <n v="777"/>
    <n v="33854"/>
    <n v="12287"/>
    <n v="664"/>
    <n v="60"/>
    <n v="662"/>
    <n v="3907"/>
    <n v="2554"/>
    <n v="1398"/>
    <n v="3086"/>
    <n v="5921"/>
    <n v="2210"/>
    <n v="1483"/>
    <n v="2238"/>
    <n v="2598"/>
    <n v="1960"/>
    <n v="254"/>
    <n v="1124"/>
    <n v="1572"/>
    <n v="3197"/>
    <n v="4165"/>
    <n v="187"/>
    <n v="2988"/>
    <n v="1909"/>
    <n v="2322"/>
    <n v="7818"/>
    <n v="544"/>
    <n v="1625"/>
    <n v="6117"/>
    <n v="2649"/>
    <n v="2847"/>
    <n v="662"/>
    <n v="4715"/>
    <n v="2759"/>
    <n v="5264"/>
    <n v="3668"/>
    <n v="324"/>
    <n v="1457"/>
    <n v="745"/>
    <n v="2291"/>
    <n v="16521"/>
    <n v="8147"/>
    <n v="65"/>
    <n v="3807"/>
    <n v="5971"/>
    <n v="0"/>
    <n v="1854"/>
    <n v="1511"/>
    <n v="288"/>
    <x v="2"/>
    <x v="2"/>
    <n v="-0.2"/>
  </r>
  <r>
    <x v="3"/>
    <n v="1481"/>
    <n v="47"/>
    <n v="689"/>
    <s v="N/A"/>
    <n v="4172"/>
    <n v="1034"/>
    <n v="334"/>
    <n v="0"/>
    <n v="155"/>
    <n v="3611"/>
    <n v="599"/>
    <n v="0"/>
    <n v="45"/>
    <n v="1194"/>
    <n v="1548"/>
    <n v="247"/>
    <n v="1596"/>
    <n v="558"/>
    <n v="2382"/>
    <n v="67"/>
    <n v="273"/>
    <n v="206"/>
    <n v="636"/>
    <n v="279"/>
    <n v="4941"/>
    <n v="4381"/>
    <n v="672"/>
    <n v="674"/>
    <n v="530"/>
    <n v="0"/>
    <n v="258"/>
    <n v="77"/>
    <n v="362"/>
    <n v="550"/>
    <n v="168"/>
    <n v="434"/>
    <n v="5873"/>
    <n v="246"/>
    <n v="807"/>
    <n v="0"/>
    <n v="365"/>
    <n v="61"/>
    <n v="4736"/>
    <n v="15251"/>
    <n v="316"/>
    <n v="0"/>
    <n v="1233"/>
    <n v="658"/>
    <n v="0"/>
    <n v="518"/>
    <n v="0"/>
    <n v="0"/>
    <x v="2"/>
    <x v="2"/>
    <n v="2.6"/>
  </r>
  <r>
    <x v="4"/>
    <n v="3827"/>
    <n v="3906"/>
    <n v="47164"/>
    <n v="4457"/>
    <s v="N/A"/>
    <n v="26089"/>
    <n v="4479"/>
    <n v="353"/>
    <n v="4205"/>
    <n v="22130"/>
    <n v="8909"/>
    <n v="12677"/>
    <n v="8932"/>
    <n v="16205"/>
    <n v="8959"/>
    <n v="2847"/>
    <n v="6125"/>
    <n v="3779"/>
    <n v="5751"/>
    <n v="1066"/>
    <n v="8206"/>
    <n v="14971"/>
    <n v="6726"/>
    <n v="6233"/>
    <n v="3000"/>
    <n v="9840"/>
    <n v="5756"/>
    <n v="4430"/>
    <n v="35472"/>
    <n v="1692"/>
    <n v="8777"/>
    <n v="6547"/>
    <n v="25177"/>
    <n v="16699"/>
    <n v="1411"/>
    <n v="8997"/>
    <n v="9429"/>
    <n v="34190"/>
    <n v="12077"/>
    <n v="1697"/>
    <n v="4691"/>
    <n v="1338"/>
    <n v="8019"/>
    <n v="68959"/>
    <n v="12187"/>
    <n v="1001"/>
    <n v="17088"/>
    <n v="39468"/>
    <n v="760"/>
    <n v="4506"/>
    <n v="2784"/>
    <n v="1177"/>
    <x v="2"/>
    <x v="2"/>
    <n v="0.3"/>
  </r>
  <r>
    <x v="5"/>
    <n v="1278"/>
    <n v="1930"/>
    <n v="7687"/>
    <n v="2535"/>
    <n v="15662"/>
    <s v="N/A"/>
    <n v="547"/>
    <n v="178"/>
    <n v="656"/>
    <n v="6428"/>
    <n v="3224"/>
    <n v="1073"/>
    <n v="1372"/>
    <n v="3850"/>
    <n v="1362"/>
    <n v="2554"/>
    <n v="6022"/>
    <n v="329"/>
    <n v="1215"/>
    <n v="478"/>
    <n v="2501"/>
    <n v="1051"/>
    <n v="2031"/>
    <n v="2521"/>
    <n v="1167"/>
    <n v="1903"/>
    <n v="2185"/>
    <n v="4182"/>
    <n v="2935"/>
    <n v="240"/>
    <n v="807"/>
    <n v="2852"/>
    <n v="3135"/>
    <n v="1842"/>
    <n v="873"/>
    <n v="2859"/>
    <n v="3184"/>
    <n v="2050"/>
    <n v="3657"/>
    <n v="59"/>
    <n v="1867"/>
    <n v="807"/>
    <n v="1858"/>
    <n v="16361"/>
    <n v="3987"/>
    <n v="326"/>
    <n v="3229"/>
    <n v="4883"/>
    <n v="608"/>
    <n v="1890"/>
    <n v="4390"/>
    <n v="388"/>
    <x v="2"/>
    <x v="2"/>
    <n v="2.2000000000000002"/>
  </r>
  <r>
    <x v="6"/>
    <n v="454"/>
    <n v="0"/>
    <n v="479"/>
    <n v="451"/>
    <n v="4631"/>
    <n v="459"/>
    <s v="N/A"/>
    <n v="714"/>
    <n v="926"/>
    <n v="11183"/>
    <n v="2619"/>
    <n v="307"/>
    <n v="0"/>
    <n v="2264"/>
    <n v="544"/>
    <n v="114"/>
    <n v="85"/>
    <n v="698"/>
    <n v="89"/>
    <n v="1361"/>
    <n v="1603"/>
    <n v="13270"/>
    <n v="277"/>
    <n v="211"/>
    <n v="71"/>
    <n v="243"/>
    <n v="128"/>
    <n v="361"/>
    <n v="648"/>
    <n v="3134"/>
    <n v="2503"/>
    <n v="25"/>
    <n v="15338"/>
    <n v="3752"/>
    <n v="30"/>
    <n v="1307"/>
    <n v="68"/>
    <n v="270"/>
    <n v="4007"/>
    <n v="4090"/>
    <n v="3998"/>
    <n v="0"/>
    <n v="765"/>
    <n v="924"/>
    <n v="119"/>
    <n v="1287"/>
    <n v="2468"/>
    <n v="642"/>
    <n v="84"/>
    <n v="359"/>
    <n v="0"/>
    <n v="899"/>
    <x v="2"/>
    <x v="2"/>
    <n v="1.2"/>
  </r>
  <r>
    <x v="7"/>
    <n v="811"/>
    <n v="0"/>
    <n v="738"/>
    <n v="0"/>
    <n v="643"/>
    <n v="486"/>
    <n v="149"/>
    <s v="N/A"/>
    <n v="0"/>
    <n v="3099"/>
    <n v="837"/>
    <n v="0"/>
    <n v="0"/>
    <n v="56"/>
    <n v="0"/>
    <n v="0"/>
    <n v="238"/>
    <n v="38"/>
    <n v="0"/>
    <n v="174"/>
    <n v="8340"/>
    <n v="131"/>
    <n v="167"/>
    <n v="176"/>
    <n v="0"/>
    <n v="314"/>
    <n v="71"/>
    <n v="177"/>
    <n v="0"/>
    <n v="0"/>
    <n v="1543"/>
    <n v="391"/>
    <n v="2603"/>
    <n v="479"/>
    <n v="0"/>
    <n v="15"/>
    <n v="109"/>
    <n v="0"/>
    <n v="4608"/>
    <n v="0"/>
    <n v="249"/>
    <n v="0"/>
    <n v="248"/>
    <n v="704"/>
    <n v="0"/>
    <n v="87"/>
    <n v="1265"/>
    <n v="202"/>
    <n v="556"/>
    <n v="351"/>
    <n v="0"/>
    <n v="0"/>
    <x v="2"/>
    <x v="2"/>
    <n v="0.3"/>
  </r>
  <r>
    <x v="8"/>
    <n v="211"/>
    <n v="14"/>
    <n v="0"/>
    <n v="154"/>
    <n v="3683"/>
    <n v="479"/>
    <n v="331"/>
    <n v="432"/>
    <s v="N/A"/>
    <n v="1110"/>
    <n v="1708"/>
    <n v="0"/>
    <n v="144"/>
    <n v="1047"/>
    <n v="181"/>
    <n v="53"/>
    <n v="0"/>
    <n v="147"/>
    <n v="264"/>
    <n v="55"/>
    <n v="23202"/>
    <n v="1539"/>
    <n v="471"/>
    <n v="306"/>
    <n v="0"/>
    <n v="478"/>
    <n v="0"/>
    <n v="0"/>
    <n v="0"/>
    <n v="298"/>
    <n v="431"/>
    <n v="56"/>
    <n v="1983"/>
    <n v="1691"/>
    <n v="175"/>
    <n v="972"/>
    <n v="0"/>
    <n v="217"/>
    <n v="1621"/>
    <n v="146"/>
    <n v="38"/>
    <n v="0"/>
    <n v="394"/>
    <n v="460"/>
    <n v="138"/>
    <n v="9"/>
    <n v="10593"/>
    <n v="243"/>
    <n v="480"/>
    <n v="98"/>
    <n v="0"/>
    <n v="0"/>
    <x v="2"/>
    <x v="2"/>
    <s v="NA"/>
  </r>
  <r>
    <x v="9"/>
    <n v="15062"/>
    <n v="2315"/>
    <n v="7712"/>
    <n v="3578"/>
    <n v="20362"/>
    <n v="8849"/>
    <n v="9207"/>
    <n v="2362"/>
    <n v="1100"/>
    <s v="N/A"/>
    <n v="49901"/>
    <n v="4599"/>
    <n v="612"/>
    <n v="8051"/>
    <n v="5496"/>
    <n v="1364"/>
    <n v="2863"/>
    <n v="10119"/>
    <n v="9394"/>
    <n v="3025"/>
    <n v="6564"/>
    <n v="11118"/>
    <n v="11646"/>
    <n v="2575"/>
    <n v="4814"/>
    <n v="8317"/>
    <n v="1373"/>
    <n v="1775"/>
    <n v="3579"/>
    <n v="1659"/>
    <n v="9841"/>
    <n v="3259"/>
    <n v="30553"/>
    <n v="28983"/>
    <n v="492"/>
    <n v="16495"/>
    <n v="5438"/>
    <n v="2273"/>
    <n v="18212"/>
    <n v="1336"/>
    <n v="16060"/>
    <n v="251"/>
    <n v="14168"/>
    <n v="26668"/>
    <n v="2097"/>
    <n v="2063"/>
    <n v="18165"/>
    <n v="5378"/>
    <n v="1842"/>
    <n v="4492"/>
    <n v="396"/>
    <n v="11262"/>
    <x v="2"/>
    <x v="2"/>
    <n v="0.3"/>
  </r>
  <r>
    <x v="10"/>
    <n v="21644"/>
    <n v="1251"/>
    <n v="4261"/>
    <n v="3921"/>
    <n v="8820"/>
    <n v="6445"/>
    <n v="748"/>
    <n v="585"/>
    <n v="1597"/>
    <n v="35615"/>
    <s v="N/A"/>
    <n v="2013"/>
    <n v="313"/>
    <n v="6781"/>
    <n v="1623"/>
    <n v="973"/>
    <n v="1916"/>
    <n v="6397"/>
    <n v="5766"/>
    <n v="844"/>
    <n v="3454"/>
    <n v="1409"/>
    <n v="3913"/>
    <n v="1776"/>
    <n v="4014"/>
    <n v="2492"/>
    <n v="46"/>
    <n v="1202"/>
    <n v="1187"/>
    <n v="0"/>
    <n v="4588"/>
    <n v="1977"/>
    <n v="7676"/>
    <n v="15943"/>
    <n v="799"/>
    <n v="9502"/>
    <n v="3159"/>
    <n v="688"/>
    <n v="4644"/>
    <n v="382"/>
    <n v="17486"/>
    <n v="24"/>
    <n v="11065"/>
    <n v="16671"/>
    <n v="966"/>
    <n v="496"/>
    <n v="11927"/>
    <n v="3107"/>
    <n v="485"/>
    <n v="1656"/>
    <n v="745"/>
    <n v="207"/>
    <x v="2"/>
    <x v="2"/>
    <n v="1.4"/>
  </r>
  <r>
    <x v="11"/>
    <n v="267"/>
    <n v="1705"/>
    <n v="1966"/>
    <n v="129"/>
    <n v="9528"/>
    <n v="2355"/>
    <n v="182"/>
    <n v="0"/>
    <n v="0"/>
    <n v="2021"/>
    <n v="1040"/>
    <s v="N/A"/>
    <n v="123"/>
    <n v="1224"/>
    <n v="267"/>
    <n v="866"/>
    <n v="128"/>
    <n v="520"/>
    <n v="342"/>
    <n v="62"/>
    <n v="422"/>
    <n v="682"/>
    <n v="313"/>
    <n v="227"/>
    <n v="276"/>
    <n v="380"/>
    <n v="0"/>
    <n v="257"/>
    <n v="4363"/>
    <n v="51"/>
    <n v="385"/>
    <n v="122"/>
    <n v="259"/>
    <n v="1567"/>
    <n v="53"/>
    <n v="436"/>
    <n v="773"/>
    <n v="2323"/>
    <n v="332"/>
    <n v="274"/>
    <n v="813"/>
    <n v="75"/>
    <n v="243"/>
    <n v="3718"/>
    <n v="932"/>
    <n v="49"/>
    <n v="2347"/>
    <n v="4246"/>
    <n v="0"/>
    <n v="550"/>
    <n v="25"/>
    <n v="0"/>
    <x v="2"/>
    <x v="2"/>
    <n v="3.1"/>
  </r>
  <r>
    <x v="12"/>
    <n v="304"/>
    <n v="895"/>
    <n v="2147"/>
    <n v="618"/>
    <n v="5719"/>
    <n v="839"/>
    <n v="147"/>
    <n v="0"/>
    <n v="0"/>
    <n v="884"/>
    <n v="414"/>
    <n v="42"/>
    <s v="N/A"/>
    <n v="313"/>
    <n v="772"/>
    <n v="315"/>
    <n v="398"/>
    <n v="71"/>
    <n v="202"/>
    <n v="0"/>
    <n v="357"/>
    <n v="79"/>
    <n v="66"/>
    <n v="231"/>
    <n v="121"/>
    <n v="830"/>
    <n v="1458"/>
    <n v="127"/>
    <n v="1686"/>
    <n v="66"/>
    <n v="91"/>
    <n v="755"/>
    <n v="198"/>
    <n v="724"/>
    <n v="69"/>
    <n v="564"/>
    <n v="611"/>
    <n v="4129"/>
    <n v="380"/>
    <n v="0"/>
    <n v="233"/>
    <n v="457"/>
    <n v="333"/>
    <n v="2033"/>
    <n v="7692"/>
    <n v="0"/>
    <n v="1159"/>
    <n v="12661"/>
    <n v="88"/>
    <n v="902"/>
    <n v="942"/>
    <n v="0"/>
    <x v="2"/>
    <x v="2"/>
    <n v="1.6"/>
  </r>
  <r>
    <x v="13"/>
    <n v="2503"/>
    <n v="388"/>
    <n v="12250"/>
    <n v="3221"/>
    <n v="16482"/>
    <n v="6950"/>
    <n v="3391"/>
    <n v="612"/>
    <n v="615"/>
    <n v="17432"/>
    <n v="9736"/>
    <n v="715"/>
    <n v="169"/>
    <s v="N/A"/>
    <n v="27950"/>
    <n v="17016"/>
    <n v="2943"/>
    <n v="4659"/>
    <n v="2131"/>
    <n v="311"/>
    <n v="3300"/>
    <n v="2842"/>
    <n v="10651"/>
    <n v="6641"/>
    <n v="3030"/>
    <n v="21277"/>
    <n v="1094"/>
    <n v="1820"/>
    <n v="1711"/>
    <n v="850"/>
    <n v="2656"/>
    <n v="526"/>
    <n v="6533"/>
    <n v="5657"/>
    <n v="39"/>
    <n v="7092"/>
    <n v="2679"/>
    <n v="1565"/>
    <n v="4490"/>
    <n v="1210"/>
    <n v="4253"/>
    <n v="80"/>
    <n v="3162"/>
    <n v="20169"/>
    <n v="1831"/>
    <n v="370"/>
    <n v="7576"/>
    <n v="3931"/>
    <n v="356"/>
    <n v="20299"/>
    <n v="415"/>
    <n v="1642"/>
    <x v="2"/>
    <x v="2"/>
    <n v="1.8"/>
  </r>
  <r>
    <x v="14"/>
    <n v="3945"/>
    <n v="9"/>
    <n v="2690"/>
    <n v="722"/>
    <n v="6550"/>
    <n v="3296"/>
    <n v="1074"/>
    <n v="0"/>
    <n v="711"/>
    <n v="9030"/>
    <n v="2649"/>
    <n v="192"/>
    <n v="132"/>
    <n v="21918"/>
    <s v="N/A"/>
    <n v="1710"/>
    <n v="1544"/>
    <n v="11906"/>
    <n v="948"/>
    <n v="259"/>
    <n v="431"/>
    <n v="1891"/>
    <n v="7816"/>
    <n v="1120"/>
    <n v="1403"/>
    <n v="3351"/>
    <n v="251"/>
    <n v="639"/>
    <n v="739"/>
    <n v="23"/>
    <n v="402"/>
    <n v="465"/>
    <n v="2497"/>
    <n v="4132"/>
    <n v="45"/>
    <n v="9438"/>
    <n v="957"/>
    <n v="317"/>
    <n v="2018"/>
    <n v="206"/>
    <n v="2174"/>
    <n v="439"/>
    <n v="4764"/>
    <n v="6985"/>
    <n v="517"/>
    <n v="0"/>
    <n v="2892"/>
    <n v="1912"/>
    <n v="366"/>
    <n v="2563"/>
    <n v="132"/>
    <n v="109"/>
    <x v="2"/>
    <x v="2"/>
    <n v="6.4"/>
  </r>
  <r>
    <x v="15"/>
    <n v="669"/>
    <n v="262"/>
    <n v="3008"/>
    <n v="85"/>
    <n v="3163"/>
    <n v="2140"/>
    <n v="108"/>
    <n v="0"/>
    <n v="392"/>
    <n v="2921"/>
    <n v="1096"/>
    <n v="68"/>
    <n v="773"/>
    <n v="9141"/>
    <n v="1885"/>
    <s v="N/A"/>
    <n v="1875"/>
    <n v="656"/>
    <n v="625"/>
    <n v="337"/>
    <n v="160"/>
    <n v="307"/>
    <n v="758"/>
    <n v="4948"/>
    <n v="114"/>
    <n v="4708"/>
    <n v="169"/>
    <n v="5536"/>
    <n v="543"/>
    <n v="109"/>
    <n v="332"/>
    <n v="0"/>
    <n v="477"/>
    <n v="1077"/>
    <n v="289"/>
    <n v="1270"/>
    <n v="1108"/>
    <n v="161"/>
    <n v="227"/>
    <n v="48"/>
    <n v="703"/>
    <n v="3520"/>
    <n v="1052"/>
    <n v="3946"/>
    <n v="483"/>
    <n v="91"/>
    <n v="1135"/>
    <n v="1685"/>
    <n v="0"/>
    <n v="2300"/>
    <n v="462"/>
    <n v="0"/>
    <x v="2"/>
    <x v="2"/>
    <n v="1.9"/>
  </r>
  <r>
    <x v="16"/>
    <n v="649"/>
    <n v="106"/>
    <n v="1935"/>
    <n v="3611"/>
    <n v="3857"/>
    <n v="4308"/>
    <n v="0"/>
    <n v="28"/>
    <n v="83"/>
    <n v="4136"/>
    <n v="1355"/>
    <n v="387"/>
    <n v="422"/>
    <n v="1970"/>
    <n v="1582"/>
    <n v="1520"/>
    <s v="N/A"/>
    <n v="1109"/>
    <n v="706"/>
    <n v="56"/>
    <n v="781"/>
    <n v="0"/>
    <n v="640"/>
    <n v="1067"/>
    <n v="330"/>
    <n v="23427"/>
    <n v="60"/>
    <n v="2484"/>
    <n v="453"/>
    <n v="57"/>
    <n v="442"/>
    <n v="751"/>
    <n v="1189"/>
    <n v="2192"/>
    <n v="114"/>
    <n v="1016"/>
    <n v="5024"/>
    <n v="678"/>
    <n v="1426"/>
    <n v="0"/>
    <n v="514"/>
    <n v="571"/>
    <n v="2506"/>
    <n v="11598"/>
    <n v="299"/>
    <n v="0"/>
    <n v="2103"/>
    <n v="1694"/>
    <n v="161"/>
    <n v="752"/>
    <n v="532"/>
    <n v="112"/>
    <x v="2"/>
    <x v="2"/>
    <n v="2.6"/>
  </r>
  <r>
    <x v="17"/>
    <n v="1967"/>
    <n v="1440"/>
    <n v="1705"/>
    <n v="2540"/>
    <n v="3394"/>
    <n v="1961"/>
    <n v="400"/>
    <n v="163"/>
    <n v="94"/>
    <n v="6321"/>
    <n v="6525"/>
    <n v="95"/>
    <n v="315"/>
    <n v="2921"/>
    <n v="10643"/>
    <n v="334"/>
    <n v="1048"/>
    <s v="N/A"/>
    <n v="1656"/>
    <n v="484"/>
    <n v="396"/>
    <n v="340"/>
    <n v="2353"/>
    <n v="402"/>
    <n v="407"/>
    <n v="2552"/>
    <n v="321"/>
    <n v="153"/>
    <n v="569"/>
    <n v="0"/>
    <n v="91"/>
    <n v="739"/>
    <n v="804"/>
    <n v="4419"/>
    <n v="97"/>
    <n v="9159"/>
    <n v="877"/>
    <n v="0"/>
    <n v="1675"/>
    <n v="0"/>
    <n v="2211"/>
    <n v="82"/>
    <n v="11188"/>
    <n v="5153"/>
    <n v="235"/>
    <n v="176"/>
    <n v="2051"/>
    <n v="886"/>
    <n v="851"/>
    <n v="287"/>
    <n v="519"/>
    <n v="254"/>
    <x v="2"/>
    <x v="2"/>
    <n v="5"/>
  </r>
  <r>
    <x v="18"/>
    <n v="1901"/>
    <n v="100"/>
    <n v="2014"/>
    <n v="4012"/>
    <n v="2989"/>
    <n v="968"/>
    <n v="0"/>
    <n v="0"/>
    <n v="0"/>
    <n v="7232"/>
    <n v="3645"/>
    <n v="88"/>
    <n v="59"/>
    <n v="1419"/>
    <n v="749"/>
    <n v="315"/>
    <n v="890"/>
    <n v="437"/>
    <s v="N/A"/>
    <n v="115"/>
    <n v="1376"/>
    <n v="0"/>
    <n v="1342"/>
    <n v="519"/>
    <n v="7390"/>
    <n v="2238"/>
    <n v="85"/>
    <n v="89"/>
    <n v="733"/>
    <n v="19"/>
    <n v="249"/>
    <n v="65"/>
    <n v="1321"/>
    <n v="2180"/>
    <n v="374"/>
    <n v="743"/>
    <n v="2208"/>
    <n v="0"/>
    <n v="625"/>
    <n v="0"/>
    <n v="2059"/>
    <n v="129"/>
    <n v="2602"/>
    <n v="31149"/>
    <n v="46"/>
    <n v="0"/>
    <n v="2148"/>
    <n v="1011"/>
    <n v="60"/>
    <n v="331"/>
    <n v="107"/>
    <n v="109"/>
    <x v="2"/>
    <x v="2"/>
    <n v="5.8"/>
  </r>
  <r>
    <x v="19"/>
    <n v="97"/>
    <n v="574"/>
    <n v="241"/>
    <n v="0"/>
    <n v="1796"/>
    <n v="532"/>
    <n v="528"/>
    <n v="294"/>
    <n v="76"/>
    <n v="5497"/>
    <n v="0"/>
    <n v="89"/>
    <n v="202"/>
    <n v="55"/>
    <n v="30"/>
    <n v="0"/>
    <n v="0"/>
    <n v="0"/>
    <n v="162"/>
    <s v="N/A"/>
    <n v="53"/>
    <n v="4666"/>
    <n v="645"/>
    <n v="172"/>
    <n v="0"/>
    <n v="171"/>
    <n v="76"/>
    <n v="0"/>
    <n v="0"/>
    <n v="3242"/>
    <n v="95"/>
    <n v="94"/>
    <n v="2270"/>
    <n v="2259"/>
    <n v="0"/>
    <n v="291"/>
    <n v="298"/>
    <n v="0"/>
    <n v="1621"/>
    <n v="447"/>
    <n v="603"/>
    <n v="0"/>
    <n v="84"/>
    <n v="1318"/>
    <n v="148"/>
    <n v="824"/>
    <n v="1494"/>
    <n v="717"/>
    <n v="0"/>
    <n v="448"/>
    <n v="0"/>
    <n v="0"/>
    <x v="2"/>
    <x v="2"/>
    <n v="1.8"/>
  </r>
  <r>
    <x v="20"/>
    <n v="716"/>
    <n v="704"/>
    <n v="1284"/>
    <n v="306"/>
    <n v="10626"/>
    <n v="1532"/>
    <n v="1531"/>
    <n v="4969"/>
    <n v="13503"/>
    <n v="13241"/>
    <n v="5382"/>
    <n v="990"/>
    <n v="44"/>
    <n v="1985"/>
    <n v="1641"/>
    <n v="134"/>
    <n v="1369"/>
    <n v="1395"/>
    <n v="963"/>
    <n v="243"/>
    <s v="N/A"/>
    <n v="3660"/>
    <n v="620"/>
    <n v="1259"/>
    <n v="649"/>
    <n v="1359"/>
    <n v="51"/>
    <n v="77"/>
    <n v="485"/>
    <n v="49"/>
    <n v="4231"/>
    <n v="1968"/>
    <n v="5912"/>
    <n v="9881"/>
    <n v="121"/>
    <n v="3828"/>
    <n v="382"/>
    <n v="595"/>
    <n v="18281"/>
    <n v="977"/>
    <n v="5184"/>
    <n v="0"/>
    <n v="1450"/>
    <n v="4724"/>
    <n v="426"/>
    <n v="300"/>
    <n v="24822"/>
    <n v="629"/>
    <n v="4249"/>
    <n v="1088"/>
    <n v="51"/>
    <n v="59"/>
    <x v="2"/>
    <x v="2"/>
    <n v="3.3"/>
  </r>
  <r>
    <x v="21"/>
    <n v="435"/>
    <n v="107"/>
    <n v="1449"/>
    <n v="190"/>
    <n v="11969"/>
    <n v="2242"/>
    <n v="8510"/>
    <n v="689"/>
    <n v="1376"/>
    <n v="13900"/>
    <n v="3910"/>
    <n v="1283"/>
    <n v="115"/>
    <n v="2811"/>
    <n v="103"/>
    <n v="189"/>
    <n v="100"/>
    <n v="1036"/>
    <n v="995"/>
    <n v="3521"/>
    <n v="1983"/>
    <s v="N/A"/>
    <n v="1206"/>
    <n v="1092"/>
    <n v="107"/>
    <n v="1395"/>
    <n v="59"/>
    <n v="100"/>
    <n v="1275"/>
    <n v="13752"/>
    <n v="2626"/>
    <n v="2076"/>
    <n v="16855"/>
    <n v="4052"/>
    <n v="52"/>
    <n v="3686"/>
    <n v="465"/>
    <n v="1471"/>
    <n v="4455"/>
    <n v="8639"/>
    <n v="3765"/>
    <n v="407"/>
    <n v="1733"/>
    <n v="7139"/>
    <n v="246"/>
    <n v="3599"/>
    <n v="4104"/>
    <n v="1448"/>
    <n v="191"/>
    <n v="992"/>
    <n v="252"/>
    <n v="2004"/>
    <x v="2"/>
    <x v="2"/>
    <n v="3.8"/>
  </r>
  <r>
    <x v="22"/>
    <n v="2334"/>
    <n v="923"/>
    <n v="6354"/>
    <n v="1506"/>
    <n v="10435"/>
    <n v="4587"/>
    <n v="770"/>
    <n v="61"/>
    <n v="126"/>
    <n v="21359"/>
    <n v="6857"/>
    <n v="627"/>
    <n v="427"/>
    <n v="11865"/>
    <n v="9361"/>
    <n v="1439"/>
    <n v="806"/>
    <n v="4672"/>
    <n v="1301"/>
    <n v="122"/>
    <n v="3572"/>
    <n v="1624"/>
    <s v="N/A"/>
    <n v="2631"/>
    <n v="2495"/>
    <n v="2610"/>
    <n v="648"/>
    <n v="726"/>
    <n v="2202"/>
    <n v="230"/>
    <n v="1070"/>
    <n v="1460"/>
    <n v="4779"/>
    <n v="5789"/>
    <n v="298"/>
    <n v="15130"/>
    <n v="1047"/>
    <n v="1159"/>
    <n v="4961"/>
    <n v="77"/>
    <n v="3709"/>
    <n v="144"/>
    <n v="5529"/>
    <n v="13775"/>
    <n v="261"/>
    <n v="201"/>
    <n v="5733"/>
    <n v="2871"/>
    <n v="657"/>
    <n v="6317"/>
    <n v="570"/>
    <n v="89"/>
    <x v="2"/>
    <x v="2"/>
    <n v="4.9000000000000004"/>
  </r>
  <r>
    <x v="23"/>
    <n v="386"/>
    <n v="530"/>
    <n v="5421"/>
    <n v="222"/>
    <n v="5095"/>
    <n v="2878"/>
    <n v="934"/>
    <n v="55"/>
    <n v="87"/>
    <n v="5439"/>
    <n v="1169"/>
    <n v="476"/>
    <n v="465"/>
    <n v="4300"/>
    <n v="916"/>
    <n v="7564"/>
    <n v="1562"/>
    <n v="930"/>
    <n v="569"/>
    <n v="91"/>
    <n v="820"/>
    <n v="2185"/>
    <n v="1275"/>
    <s v="N/A"/>
    <n v="863"/>
    <n v="1701"/>
    <n v="1323"/>
    <n v="2254"/>
    <n v="805"/>
    <n v="240"/>
    <n v="322"/>
    <n v="179"/>
    <n v="1649"/>
    <n v="1839"/>
    <n v="12350"/>
    <n v="2298"/>
    <n v="599"/>
    <n v="668"/>
    <n v="1491"/>
    <n v="47"/>
    <n v="818"/>
    <n v="4615"/>
    <n v="1504"/>
    <n v="6088"/>
    <n v="914"/>
    <n v="85"/>
    <n v="462"/>
    <n v="1323"/>
    <n v="0"/>
    <n v="16741"/>
    <n v="218"/>
    <n v="50"/>
    <x v="2"/>
    <x v="2"/>
    <n v="2.8"/>
  </r>
  <r>
    <x v="24"/>
    <n v="7233"/>
    <n v="263"/>
    <n v="272"/>
    <n v="2764"/>
    <n v="2757"/>
    <n v="1277"/>
    <n v="67"/>
    <n v="0"/>
    <n v="0"/>
    <n v="7929"/>
    <n v="2380"/>
    <n v="234"/>
    <n v="37"/>
    <n v="1093"/>
    <n v="270"/>
    <n v="117"/>
    <n v="167"/>
    <n v="1442"/>
    <n v="7032"/>
    <n v="0"/>
    <n v="403"/>
    <n v="453"/>
    <n v="656"/>
    <n v="196"/>
    <s v="N/A"/>
    <n v="1183"/>
    <n v="242"/>
    <n v="823"/>
    <n v="946"/>
    <n v="25"/>
    <n v="450"/>
    <n v="719"/>
    <n v="872"/>
    <n v="1187"/>
    <n v="0"/>
    <n v="89"/>
    <n v="1733"/>
    <n v="735"/>
    <n v="563"/>
    <n v="0"/>
    <n v="1175"/>
    <n v="201"/>
    <n v="9029"/>
    <n v="7773"/>
    <n v="127"/>
    <n v="0"/>
    <n v="1858"/>
    <n v="737"/>
    <n v="44"/>
    <n v="810"/>
    <n v="0"/>
    <n v="170"/>
    <x v="2"/>
    <x v="2"/>
    <n v="2"/>
  </r>
  <r>
    <x v="25"/>
    <n v="1373"/>
    <n v="0"/>
    <n v="4567"/>
    <n v="7320"/>
    <n v="6921"/>
    <n v="1978"/>
    <n v="42"/>
    <n v="539"/>
    <n v="272"/>
    <n v="7984"/>
    <n v="3072"/>
    <n v="170"/>
    <n v="425"/>
    <n v="16703"/>
    <n v="3893"/>
    <n v="6031"/>
    <n v="23384"/>
    <n v="3153"/>
    <n v="2852"/>
    <n v="201"/>
    <n v="1147"/>
    <n v="1957"/>
    <n v="2921"/>
    <n v="1549"/>
    <n v="959"/>
    <s v="N/A"/>
    <n v="564"/>
    <n v="2723"/>
    <n v="1747"/>
    <n v="295"/>
    <n v="727"/>
    <n v="138"/>
    <n v="1870"/>
    <n v="1932"/>
    <n v="197"/>
    <n v="1171"/>
    <n v="4102"/>
    <n v="1786"/>
    <n v="1725"/>
    <n v="47"/>
    <n v="1371"/>
    <n v="252"/>
    <n v="4342"/>
    <n v="12061"/>
    <n v="1255"/>
    <n v="51"/>
    <n v="4262"/>
    <n v="3727"/>
    <n v="160"/>
    <n v="1716"/>
    <n v="421"/>
    <n v="221"/>
    <x v="2"/>
    <x v="2"/>
    <n v="1.9"/>
  </r>
  <r>
    <x v="26"/>
    <n v="229"/>
    <n v="616"/>
    <n v="1343"/>
    <n v="85"/>
    <n v="3009"/>
    <n v="2042"/>
    <n v="0"/>
    <n v="73"/>
    <n v="0"/>
    <n v="338"/>
    <n v="52"/>
    <n v="150"/>
    <n v="1509"/>
    <n v="928"/>
    <n v="164"/>
    <n v="836"/>
    <n v="289"/>
    <n v="0"/>
    <n v="40"/>
    <n v="275"/>
    <n v="86"/>
    <n v="388"/>
    <n v="312"/>
    <n v="1020"/>
    <n v="314"/>
    <n v="220"/>
    <s v="N/A"/>
    <n v="112"/>
    <n v="770"/>
    <n v="486"/>
    <n v="122"/>
    <n v="1003"/>
    <n v="237"/>
    <n v="230"/>
    <n v="1236"/>
    <n v="460"/>
    <n v="448"/>
    <n v="3386"/>
    <n v="339"/>
    <n v="0"/>
    <n v="0"/>
    <n v="560"/>
    <n v="290"/>
    <n v="1027"/>
    <n v="1929"/>
    <n v="236"/>
    <n v="866"/>
    <n v="5094"/>
    <n v="39"/>
    <n v="154"/>
    <n v="2528"/>
    <n v="0"/>
    <x v="2"/>
    <x v="2"/>
    <n v="2.1"/>
  </r>
  <r>
    <x v="27"/>
    <n v="169"/>
    <n v="215"/>
    <n v="1750"/>
    <n v="394"/>
    <n v="3062"/>
    <n v="4065"/>
    <n v="0"/>
    <n v="0"/>
    <n v="62"/>
    <n v="1544"/>
    <n v="148"/>
    <n v="0"/>
    <n v="0"/>
    <n v="546"/>
    <n v="705"/>
    <n v="4783"/>
    <n v="2678"/>
    <n v="858"/>
    <n v="119"/>
    <n v="204"/>
    <n v="54"/>
    <n v="46"/>
    <n v="213"/>
    <n v="734"/>
    <n v="0"/>
    <n v="2636"/>
    <n v="340"/>
    <s v="N/A"/>
    <n v="1129"/>
    <n v="0"/>
    <n v="261"/>
    <n v="530"/>
    <n v="886"/>
    <n v="516"/>
    <n v="328"/>
    <n v="1531"/>
    <n v="829"/>
    <n v="777"/>
    <n v="551"/>
    <n v="0"/>
    <n v="0"/>
    <n v="2260"/>
    <n v="187"/>
    <n v="4893"/>
    <n v="118"/>
    <n v="0"/>
    <n v="523"/>
    <n v="323"/>
    <n v="0"/>
    <n v="853"/>
    <n v="1711"/>
    <n v="0"/>
    <x v="2"/>
    <x v="2"/>
    <n v="3.9"/>
  </r>
  <r>
    <x v="28"/>
    <n v="265"/>
    <n v="240"/>
    <n v="10342"/>
    <n v="67"/>
    <n v="27724"/>
    <n v="4131"/>
    <n v="507"/>
    <n v="106"/>
    <n v="0"/>
    <n v="7050"/>
    <n v="1155"/>
    <n v="1925"/>
    <n v="2110"/>
    <n v="2541"/>
    <n v="227"/>
    <n v="623"/>
    <n v="1318"/>
    <n v="76"/>
    <n v="1552"/>
    <n v="345"/>
    <n v="979"/>
    <n v="792"/>
    <n v="1874"/>
    <n v="540"/>
    <n v="408"/>
    <n v="1060"/>
    <n v="548"/>
    <n v="232"/>
    <s v="N/A"/>
    <n v="95"/>
    <n v="874"/>
    <n v="4192"/>
    <n v="2077"/>
    <n v="698"/>
    <n v="382"/>
    <n v="2240"/>
    <n v="1079"/>
    <n v="2805"/>
    <n v="1810"/>
    <n v="297"/>
    <n v="1173"/>
    <n v="38"/>
    <n v="2433"/>
    <n v="8324"/>
    <n v="4549"/>
    <n v="58"/>
    <n v="748"/>
    <n v="5310"/>
    <n v="25"/>
    <n v="1049"/>
    <n v="416"/>
    <n v="0"/>
    <x v="2"/>
    <x v="2"/>
    <n v="-0.4"/>
  </r>
  <r>
    <x v="29"/>
    <n v="0"/>
    <n v="316"/>
    <n v="64"/>
    <n v="0"/>
    <n v="1614"/>
    <n v="791"/>
    <n v="1049"/>
    <n v="139"/>
    <n v="137"/>
    <n v="3645"/>
    <n v="162"/>
    <n v="496"/>
    <n v="109"/>
    <n v="206"/>
    <n v="114"/>
    <n v="381"/>
    <n v="76"/>
    <n v="0"/>
    <n v="462"/>
    <n v="4058"/>
    <n v="1369"/>
    <n v="9911"/>
    <n v="437"/>
    <n v="183"/>
    <n v="0"/>
    <n v="108"/>
    <n v="0"/>
    <n v="0"/>
    <n v="59"/>
    <s v="N/A"/>
    <n v="705"/>
    <n v="79"/>
    <n v="2636"/>
    <n v="2130"/>
    <n v="0"/>
    <n v="175"/>
    <n v="69"/>
    <n v="317"/>
    <n v="729"/>
    <n v="333"/>
    <n v="486"/>
    <n v="0"/>
    <n v="197"/>
    <n v="1067"/>
    <n v="0"/>
    <n v="2760"/>
    <n v="372"/>
    <n v="282"/>
    <n v="107"/>
    <n v="69"/>
    <n v="0"/>
    <n v="0"/>
    <x v="2"/>
    <x v="2"/>
    <n v="3.3"/>
  </r>
  <r>
    <x v="30"/>
    <n v="356"/>
    <n v="413"/>
    <n v="1782"/>
    <n v="77"/>
    <n v="10108"/>
    <n v="1259"/>
    <n v="3475"/>
    <n v="3678"/>
    <n v="1924"/>
    <n v="22344"/>
    <n v="4151"/>
    <n v="443"/>
    <n v="97"/>
    <n v="2331"/>
    <n v="1876"/>
    <n v="472"/>
    <n v="1743"/>
    <n v="1147"/>
    <n v="171"/>
    <n v="902"/>
    <n v="9058"/>
    <n v="4709"/>
    <n v="1676"/>
    <n v="513"/>
    <n v="403"/>
    <n v="1320"/>
    <n v="0"/>
    <n v="143"/>
    <n v="1528"/>
    <n v="540"/>
    <s v="N/A"/>
    <n v="160"/>
    <n v="35333"/>
    <n v="7195"/>
    <n v="144"/>
    <n v="2465"/>
    <n v="890"/>
    <n v="544"/>
    <n v="42456"/>
    <n v="1868"/>
    <n v="4908"/>
    <n v="0"/>
    <n v="2230"/>
    <n v="7058"/>
    <n v="247"/>
    <n v="751"/>
    <n v="6825"/>
    <n v="721"/>
    <n v="906"/>
    <n v="632"/>
    <n v="0"/>
    <n v="1244"/>
    <x v="2"/>
    <x v="2"/>
    <n v="1.5"/>
  </r>
  <r>
    <x v="31"/>
    <n v="650"/>
    <n v="421"/>
    <n v="4419"/>
    <n v="0"/>
    <n v="4632"/>
    <n v="3921"/>
    <n v="112"/>
    <n v="59"/>
    <n v="61"/>
    <n v="900"/>
    <n v="826"/>
    <n v="11"/>
    <n v="694"/>
    <n v="996"/>
    <n v="188"/>
    <n v="492"/>
    <n v="873"/>
    <n v="122"/>
    <n v="294"/>
    <n v="234"/>
    <n v="238"/>
    <n v="161"/>
    <n v="669"/>
    <n v="151"/>
    <n v="633"/>
    <n v="150"/>
    <n v="660"/>
    <n v="831"/>
    <n v="1220"/>
    <n v="276"/>
    <n v="421"/>
    <s v="N/A"/>
    <n v="829"/>
    <n v="1186"/>
    <n v="380"/>
    <n v="515"/>
    <n v="2723"/>
    <n v="981"/>
    <n v="1250"/>
    <n v="0"/>
    <n v="1390"/>
    <n v="38"/>
    <n v="621"/>
    <n v="11752"/>
    <n v="518"/>
    <n v="0"/>
    <n v="1098"/>
    <n v="1012"/>
    <n v="0"/>
    <n v="123"/>
    <n v="707"/>
    <n v="364"/>
    <x v="2"/>
    <x v="2"/>
    <n v="0.8"/>
  </r>
  <r>
    <x v="32"/>
    <n v="3686"/>
    <n v="255"/>
    <n v="6618"/>
    <n v="289"/>
    <n v="20981"/>
    <n v="4594"/>
    <n v="20727"/>
    <n v="4251"/>
    <n v="3852"/>
    <n v="55011"/>
    <n v="12472"/>
    <n v="1339"/>
    <n v="155"/>
    <n v="8479"/>
    <n v="2564"/>
    <n v="273"/>
    <n v="2390"/>
    <n v="2057"/>
    <n v="2161"/>
    <n v="2339"/>
    <n v="10736"/>
    <n v="20002"/>
    <n v="3135"/>
    <n v="1309"/>
    <n v="1026"/>
    <n v="2630"/>
    <n v="246"/>
    <n v="111"/>
    <n v="1204"/>
    <n v="2462"/>
    <n v="41374"/>
    <n v="784"/>
    <s v="N/A"/>
    <n v="19406"/>
    <n v="188"/>
    <n v="5988"/>
    <n v="1118"/>
    <n v="2538"/>
    <n v="30481"/>
    <n v="4583"/>
    <n v="7912"/>
    <n v="758"/>
    <n v="4800"/>
    <n v="16624"/>
    <n v="1462"/>
    <n v="4056"/>
    <n v="17525"/>
    <n v="4140"/>
    <n v="611"/>
    <n v="1291"/>
    <n v="146"/>
    <n v="4768"/>
    <x v="2"/>
    <x v="2"/>
    <n v="4"/>
  </r>
  <r>
    <x v="33"/>
    <n v="2371"/>
    <n v="698"/>
    <n v="4463"/>
    <n v="1561"/>
    <n v="9593"/>
    <n v="2940"/>
    <n v="1345"/>
    <n v="424"/>
    <n v="1897"/>
    <n v="19108"/>
    <n v="15361"/>
    <n v="1510"/>
    <n v="134"/>
    <n v="5504"/>
    <n v="2828"/>
    <n v="1123"/>
    <n v="1083"/>
    <n v="3758"/>
    <n v="1443"/>
    <n v="1001"/>
    <n v="5787"/>
    <n v="2798"/>
    <n v="2444"/>
    <n v="1673"/>
    <n v="2227"/>
    <n v="1825"/>
    <n v="1072"/>
    <n v="442"/>
    <n v="957"/>
    <n v="471"/>
    <n v="3052"/>
    <n v="1793"/>
    <n v="13322"/>
    <s v="N/A"/>
    <n v="637"/>
    <n v="5985"/>
    <n v="1991"/>
    <n v="1040"/>
    <n v="7611"/>
    <n v="1376"/>
    <n v="20749"/>
    <n v="262"/>
    <n v="7102"/>
    <n v="12183"/>
    <n v="1167"/>
    <n v="539"/>
    <n v="23829"/>
    <n v="2143"/>
    <n v="2552"/>
    <n v="1817"/>
    <n v="34"/>
    <n v="146"/>
    <x v="2"/>
    <x v="2"/>
    <n v="2.2999999999999998"/>
  </r>
  <r>
    <x v="34"/>
    <n v="169"/>
    <n v="69"/>
    <n v="826"/>
    <n v="0"/>
    <n v="392"/>
    <n v="802"/>
    <n v="0"/>
    <n v="0"/>
    <n v="98"/>
    <n v="794"/>
    <n v="0"/>
    <n v="69"/>
    <n v="96"/>
    <n v="1112"/>
    <n v="0"/>
    <n v="601"/>
    <n v="225"/>
    <n v="0"/>
    <n v="438"/>
    <n v="55"/>
    <n v="0"/>
    <n v="0"/>
    <n v="53"/>
    <n v="7316"/>
    <n v="0"/>
    <n v="848"/>
    <n v="1677"/>
    <n v="777"/>
    <n v="37"/>
    <n v="0"/>
    <n v="0"/>
    <n v="79"/>
    <n v="0"/>
    <n v="243"/>
    <s v="N/A"/>
    <n v="26"/>
    <n v="139"/>
    <n v="592"/>
    <n v="521"/>
    <n v="62"/>
    <n v="118"/>
    <n v="2020"/>
    <n v="0"/>
    <n v="2452"/>
    <n v="0"/>
    <n v="30"/>
    <n v="201"/>
    <n v="515"/>
    <n v="268"/>
    <n v="497"/>
    <n v="233"/>
    <n v="0"/>
    <x v="2"/>
    <x v="2"/>
    <n v="7.2"/>
  </r>
  <r>
    <x v="35"/>
    <n v="2222"/>
    <n v="156"/>
    <n v="5225"/>
    <n v="1137"/>
    <n v="8170"/>
    <n v="2838"/>
    <n v="1296"/>
    <n v="325"/>
    <n v="598"/>
    <n v="21047"/>
    <n v="9323"/>
    <n v="625"/>
    <n v="325"/>
    <n v="5103"/>
    <n v="13272"/>
    <n v="632"/>
    <n v="1509"/>
    <n v="15598"/>
    <n v="1100"/>
    <n v="315"/>
    <n v="3277"/>
    <n v="2163"/>
    <n v="9783"/>
    <n v="1035"/>
    <n v="1312"/>
    <n v="2163"/>
    <n v="89"/>
    <n v="1232"/>
    <n v="1554"/>
    <n v="28"/>
    <n v="1584"/>
    <n v="1712"/>
    <n v="6510"/>
    <n v="8661"/>
    <n v="134"/>
    <s v="N/A"/>
    <n v="1385"/>
    <n v="1541"/>
    <n v="14545"/>
    <n v="0"/>
    <n v="3883"/>
    <n v="160"/>
    <n v="4462"/>
    <n v="8317"/>
    <n v="1527"/>
    <n v="50"/>
    <n v="7708"/>
    <n v="2727"/>
    <n v="7925"/>
    <n v="1674"/>
    <n v="56"/>
    <n v="69"/>
    <x v="2"/>
    <x v="2"/>
    <n v="2.1"/>
  </r>
  <r>
    <x v="36"/>
    <n v="880"/>
    <n v="1455"/>
    <n v="2910"/>
    <n v="8607"/>
    <n v="5708"/>
    <n v="3464"/>
    <n v="145"/>
    <n v="0"/>
    <n v="0"/>
    <n v="3466"/>
    <n v="2070"/>
    <n v="57"/>
    <n v="711"/>
    <n v="1459"/>
    <n v="681"/>
    <n v="679"/>
    <n v="7568"/>
    <n v="1153"/>
    <n v="1074"/>
    <n v="124"/>
    <n v="607"/>
    <n v="158"/>
    <n v="2276"/>
    <n v="284"/>
    <n v="663"/>
    <n v="4647"/>
    <n v="182"/>
    <n v="702"/>
    <n v="886"/>
    <n v="0"/>
    <n v="32"/>
    <n v="1182"/>
    <n v="2298"/>
    <n v="1453"/>
    <n v="108"/>
    <n v="1228"/>
    <s v="N/A"/>
    <n v="821"/>
    <n v="1254"/>
    <n v="199"/>
    <n v="1458"/>
    <n v="296"/>
    <n v="669"/>
    <n v="22969"/>
    <n v="886"/>
    <n v="0"/>
    <n v="781"/>
    <n v="1986"/>
    <n v="229"/>
    <n v="89"/>
    <n v="62"/>
    <n v="0"/>
    <x v="2"/>
    <x v="2"/>
    <n v="0.6"/>
  </r>
  <r>
    <x v="37"/>
    <n v="485"/>
    <n v="1793"/>
    <n v="5430"/>
    <n v="239"/>
    <n v="20913"/>
    <n v="4330"/>
    <n v="640"/>
    <n v="0"/>
    <n v="601"/>
    <n v="1655"/>
    <n v="843"/>
    <n v="1834"/>
    <n v="3202"/>
    <n v="1224"/>
    <n v="423"/>
    <n v="1071"/>
    <n v="514"/>
    <n v="181"/>
    <n v="281"/>
    <n v="0"/>
    <n v="723"/>
    <n v="228"/>
    <n v="537"/>
    <n v="738"/>
    <n v="0"/>
    <n v="314"/>
    <n v="1620"/>
    <n v="506"/>
    <n v="2629"/>
    <n v="508"/>
    <n v="613"/>
    <n v="1659"/>
    <n v="2284"/>
    <n v="1796"/>
    <n v="313"/>
    <n v="342"/>
    <n v="398"/>
    <s v="N/A"/>
    <n v="918"/>
    <n v="0"/>
    <n v="1020"/>
    <n v="122"/>
    <n v="430"/>
    <n v="4373"/>
    <n v="2525"/>
    <n v="100"/>
    <n v="2137"/>
    <n v="26235"/>
    <n v="0"/>
    <n v="1444"/>
    <n v="14"/>
    <n v="0"/>
    <x v="2"/>
    <x v="2"/>
    <n v="5.7"/>
  </r>
  <r>
    <x v="38"/>
    <n v="1477"/>
    <n v="126"/>
    <n v="5535"/>
    <n v="731"/>
    <n v="9948"/>
    <n v="3928"/>
    <n v="1955"/>
    <n v="7318"/>
    <n v="2378"/>
    <n v="19935"/>
    <n v="6294"/>
    <n v="553"/>
    <n v="172"/>
    <n v="5190"/>
    <n v="2668"/>
    <n v="378"/>
    <n v="563"/>
    <n v="2618"/>
    <n v="1350"/>
    <n v="375"/>
    <n v="13467"/>
    <n v="5316"/>
    <n v="3134"/>
    <n v="730"/>
    <n v="750"/>
    <n v="1639"/>
    <n v="419"/>
    <n v="345"/>
    <n v="1567"/>
    <n v="674"/>
    <n v="22225"/>
    <n v="809"/>
    <n v="20514"/>
    <n v="11155"/>
    <n v="392"/>
    <n v="12012"/>
    <n v="1316"/>
    <n v="1689"/>
    <s v="N/A"/>
    <n v="560"/>
    <n v="4689"/>
    <n v="209"/>
    <n v="2562"/>
    <n v="7161"/>
    <n v="557"/>
    <n v="524"/>
    <n v="11796"/>
    <n v="2893"/>
    <n v="4908"/>
    <n v="2211"/>
    <n v="95"/>
    <n v="1516"/>
    <x v="2"/>
    <x v="2"/>
    <n v="2.2999999999999998"/>
  </r>
  <r>
    <x v="39"/>
    <n v="0"/>
    <n v="0"/>
    <n v="403"/>
    <n v="0"/>
    <n v="526"/>
    <n v="192"/>
    <n v="1728"/>
    <n v="149"/>
    <n v="249"/>
    <n v="1982"/>
    <n v="43"/>
    <n v="644"/>
    <n v="0"/>
    <n v="838"/>
    <n v="174"/>
    <n v="0"/>
    <n v="39"/>
    <n v="289"/>
    <n v="0"/>
    <n v="379"/>
    <n v="782"/>
    <n v="6965"/>
    <n v="653"/>
    <n v="123"/>
    <n v="145"/>
    <n v="0"/>
    <n v="0"/>
    <n v="0"/>
    <n v="167"/>
    <n v="988"/>
    <n v="332"/>
    <n v="46"/>
    <n v="1913"/>
    <n v="97"/>
    <n v="0"/>
    <n v="444"/>
    <n v="119"/>
    <n v="0"/>
    <n v="377"/>
    <s v="N/A"/>
    <n v="154"/>
    <n v="0"/>
    <n v="805"/>
    <n v="975"/>
    <n v="0"/>
    <n v="227"/>
    <n v="1543"/>
    <n v="220"/>
    <n v="238"/>
    <n v="0"/>
    <n v="0"/>
    <n v="684"/>
    <x v="2"/>
    <x v="2"/>
    <n v="1"/>
  </r>
  <r>
    <x v="40"/>
    <n v="2368"/>
    <n v="121"/>
    <n v="2310"/>
    <n v="1496"/>
    <n v="5016"/>
    <n v="1231"/>
    <n v="1140"/>
    <n v="195"/>
    <n v="380"/>
    <n v="10759"/>
    <n v="15562"/>
    <n v="322"/>
    <n v="0"/>
    <n v="1565"/>
    <n v="584"/>
    <n v="591"/>
    <n v="137"/>
    <n v="1286"/>
    <n v="1130"/>
    <n v="148"/>
    <n v="1710"/>
    <n v="1659"/>
    <n v="1446"/>
    <n v="1597"/>
    <n v="1860"/>
    <n v="954"/>
    <n v="110"/>
    <n v="65"/>
    <n v="312"/>
    <n v="51"/>
    <n v="1134"/>
    <n v="152"/>
    <n v="7161"/>
    <n v="23196"/>
    <n v="0"/>
    <n v="2479"/>
    <n v="596"/>
    <n v="989"/>
    <n v="1315"/>
    <n v="61"/>
    <s v="N/A"/>
    <n v="0"/>
    <n v="4765"/>
    <n v="5249"/>
    <n v="838"/>
    <n v="134"/>
    <n v="8339"/>
    <n v="3047"/>
    <n v="647"/>
    <n v="1142"/>
    <n v="220"/>
    <n v="109"/>
    <x v="2"/>
    <x v="2"/>
    <n v="2.5"/>
  </r>
  <r>
    <x v="41"/>
    <n v="31"/>
    <n v="531"/>
    <n v="1351"/>
    <n v="243"/>
    <n v="1604"/>
    <n v="1847"/>
    <n v="0"/>
    <n v="0"/>
    <n v="0"/>
    <n v="430"/>
    <n v="557"/>
    <n v="267"/>
    <n v="296"/>
    <n v="292"/>
    <n v="216"/>
    <n v="1992"/>
    <n v="352"/>
    <n v="163"/>
    <n v="0"/>
    <n v="0"/>
    <n v="49"/>
    <n v="0"/>
    <n v="706"/>
    <n v="3237"/>
    <n v="56"/>
    <n v="512"/>
    <n v="295"/>
    <n v="2936"/>
    <n v="1203"/>
    <n v="0"/>
    <n v="0"/>
    <n v="204"/>
    <n v="521"/>
    <n v="362"/>
    <n v="1038"/>
    <n v="207"/>
    <n v="83"/>
    <n v="741"/>
    <n v="966"/>
    <n v="48"/>
    <n v="95"/>
    <s v="N/A"/>
    <n v="63"/>
    <n v="1936"/>
    <n v="875"/>
    <n v="153"/>
    <n v="98"/>
    <n v="866"/>
    <n v="0"/>
    <n v="235"/>
    <n v="258"/>
    <n v="0"/>
    <x v="2"/>
    <x v="2"/>
    <n v="0"/>
  </r>
  <r>
    <x v="42"/>
    <n v="7409"/>
    <n v="477"/>
    <n v="3061"/>
    <n v="2653"/>
    <n v="4349"/>
    <n v="1628"/>
    <n v="430"/>
    <n v="146"/>
    <n v="591"/>
    <n v="12882"/>
    <n v="14445"/>
    <n v="142"/>
    <n v="1153"/>
    <n v="3999"/>
    <n v="3093"/>
    <n v="1617"/>
    <n v="1152"/>
    <n v="11153"/>
    <n v="1853"/>
    <n v="249"/>
    <n v="2669"/>
    <n v="918"/>
    <n v="4453"/>
    <n v="1155"/>
    <n v="8158"/>
    <n v="3311"/>
    <n v="111"/>
    <n v="77"/>
    <n v="706"/>
    <n v="372"/>
    <n v="852"/>
    <n v="1269"/>
    <n v="1730"/>
    <n v="8685"/>
    <n v="273"/>
    <n v="4987"/>
    <n v="1872"/>
    <n v="787"/>
    <n v="1611"/>
    <n v="71"/>
    <n v="3816"/>
    <n v="0"/>
    <s v="N/A"/>
    <n v="13044"/>
    <n v="459"/>
    <n v="125"/>
    <n v="5842"/>
    <n v="789"/>
    <n v="1160"/>
    <n v="856"/>
    <n v="495"/>
    <n v="30"/>
    <x v="2"/>
    <x v="2"/>
    <n v="2.5"/>
  </r>
  <r>
    <x v="43"/>
    <n v="6500"/>
    <n v="4123"/>
    <n v="14705"/>
    <n v="13707"/>
    <n v="36582"/>
    <n v="22253"/>
    <n v="1887"/>
    <n v="178"/>
    <n v="1180"/>
    <n v="24039"/>
    <n v="11424"/>
    <n v="6694"/>
    <n v="1746"/>
    <n v="12245"/>
    <n v="6335"/>
    <n v="4131"/>
    <n v="9217"/>
    <n v="5758"/>
    <n v="26134"/>
    <n v="458"/>
    <n v="5883"/>
    <n v="7073"/>
    <n v="7184"/>
    <n v="2619"/>
    <n v="5755"/>
    <n v="12884"/>
    <n v="2101"/>
    <n v="4445"/>
    <n v="5224"/>
    <n v="1570"/>
    <n v="3434"/>
    <n v="18511"/>
    <n v="9692"/>
    <n v="14329"/>
    <n v="2513"/>
    <n v="7465"/>
    <n v="28238"/>
    <n v="3826"/>
    <n v="7778"/>
    <n v="678"/>
    <n v="4965"/>
    <n v="1334"/>
    <n v="8701"/>
    <s v="N/A"/>
    <n v="5305"/>
    <n v="565"/>
    <n v="12938"/>
    <n v="11338"/>
    <n v="968"/>
    <n v="3039"/>
    <n v="1990"/>
    <n v="977"/>
    <x v="2"/>
    <x v="2"/>
    <n v="4.0999999999999996"/>
  </r>
  <r>
    <x v="44"/>
    <n v="1336"/>
    <n v="1274"/>
    <n v="7164"/>
    <n v="361"/>
    <n v="10653"/>
    <n v="4748"/>
    <n v="0"/>
    <n v="0"/>
    <n v="0"/>
    <n v="2833"/>
    <n v="380"/>
    <n v="467"/>
    <n v="8014"/>
    <n v="658"/>
    <n v="444"/>
    <n v="146"/>
    <n v="238"/>
    <n v="905"/>
    <n v="473"/>
    <n v="390"/>
    <n v="655"/>
    <n v="207"/>
    <n v="545"/>
    <n v="1013"/>
    <n v="232"/>
    <n v="1319"/>
    <n v="964"/>
    <n v="537"/>
    <n v="4500"/>
    <n v="279"/>
    <n v="178"/>
    <n v="1601"/>
    <n v="910"/>
    <n v="790"/>
    <n v="462"/>
    <n v="485"/>
    <n v="428"/>
    <n v="2879"/>
    <n v="1048"/>
    <n v="0"/>
    <n v="455"/>
    <n v="0"/>
    <n v="2062"/>
    <n v="4123"/>
    <s v="N/A"/>
    <n v="0"/>
    <n v="1551"/>
    <n v="4020"/>
    <n v="112"/>
    <n v="476"/>
    <n v="3226"/>
    <n v="882"/>
    <x v="2"/>
    <x v="2"/>
    <n v="2.2999999999999998"/>
  </r>
  <r>
    <x v="45"/>
    <n v="0"/>
    <n v="353"/>
    <n v="664"/>
    <n v="0"/>
    <n v="525"/>
    <n v="350"/>
    <n v="458"/>
    <n v="0"/>
    <n v="199"/>
    <n v="1442"/>
    <n v="361"/>
    <n v="0"/>
    <n v="0"/>
    <n v="260"/>
    <n v="45"/>
    <n v="45"/>
    <n v="75"/>
    <n v="525"/>
    <n v="0"/>
    <n v="420"/>
    <n v="350"/>
    <n v="1526"/>
    <n v="45"/>
    <n v="0"/>
    <n v="0"/>
    <n v="498"/>
    <n v="0"/>
    <n v="0"/>
    <n v="197"/>
    <n v="2566"/>
    <n v="57"/>
    <n v="309"/>
    <n v="2900"/>
    <n v="350"/>
    <n v="0"/>
    <n v="182"/>
    <n v="93"/>
    <n v="456"/>
    <n v="215"/>
    <n v="72"/>
    <n v="478"/>
    <n v="0"/>
    <n v="0"/>
    <n v="52"/>
    <n v="297"/>
    <s v="N/A"/>
    <n v="676"/>
    <n v="981"/>
    <n v="208"/>
    <n v="75"/>
    <n v="75"/>
    <n v="0"/>
    <x v="2"/>
    <x v="2"/>
    <n v="5.6"/>
  </r>
  <r>
    <x v="46"/>
    <n v="2490"/>
    <n v="714"/>
    <n v="3413"/>
    <n v="494"/>
    <n v="14232"/>
    <n v="2739"/>
    <n v="1735"/>
    <n v="1051"/>
    <n v="7915"/>
    <n v="20080"/>
    <n v="8393"/>
    <n v="2644"/>
    <n v="611"/>
    <n v="3831"/>
    <n v="3673"/>
    <n v="303"/>
    <n v="1648"/>
    <n v="3671"/>
    <n v="1278"/>
    <n v="654"/>
    <n v="24765"/>
    <n v="4542"/>
    <n v="2073"/>
    <n v="2371"/>
    <n v="572"/>
    <n v="3206"/>
    <n v="497"/>
    <n v="772"/>
    <n v="1832"/>
    <n v="745"/>
    <n v="2670"/>
    <n v="290"/>
    <n v="8881"/>
    <n v="25662"/>
    <n v="25"/>
    <n v="6769"/>
    <n v="2286"/>
    <n v="1124"/>
    <n v="10558"/>
    <n v="1399"/>
    <n v="9786"/>
    <n v="224"/>
    <n v="8650"/>
    <n v="13713"/>
    <n v="3005"/>
    <n v="400"/>
    <s v="N/A"/>
    <n v="7266"/>
    <n v="4999"/>
    <n v="771"/>
    <n v="580"/>
    <n v="392"/>
    <x v="2"/>
    <x v="2"/>
    <n v="3.8"/>
  </r>
  <r>
    <x v="47"/>
    <n v="1171"/>
    <n v="2421"/>
    <n v="12645"/>
    <n v="264"/>
    <n v="30544"/>
    <n v="7583"/>
    <n v="2084"/>
    <n v="377"/>
    <n v="284"/>
    <n v="3573"/>
    <n v="4495"/>
    <n v="2705"/>
    <n v="10876"/>
    <n v="1642"/>
    <n v="571"/>
    <n v="538"/>
    <n v="1175"/>
    <n v="716"/>
    <n v="1509"/>
    <n v="381"/>
    <n v="1542"/>
    <n v="1627"/>
    <n v="1427"/>
    <n v="1328"/>
    <n v="508"/>
    <n v="1107"/>
    <n v="3250"/>
    <n v="1230"/>
    <n v="3290"/>
    <n v="261"/>
    <n v="964"/>
    <n v="3004"/>
    <n v="2503"/>
    <n v="2874"/>
    <n v="696"/>
    <n v="2567"/>
    <n v="2035"/>
    <n v="22793"/>
    <n v="2495"/>
    <n v="160"/>
    <n v="3070"/>
    <n v="1564"/>
    <n v="1412"/>
    <n v="8847"/>
    <n v="3792"/>
    <n v="128"/>
    <n v="4373"/>
    <s v="N/A"/>
    <n v="192"/>
    <n v="1013"/>
    <n v="556"/>
    <n v="0"/>
    <x v="2"/>
    <x v="2"/>
    <n v="2.2999999999999998"/>
  </r>
  <r>
    <x v="48"/>
    <n v="41"/>
    <n v="0"/>
    <n v="595"/>
    <n v="0"/>
    <n v="1446"/>
    <n v="623"/>
    <n v="442"/>
    <n v="0"/>
    <n v="860"/>
    <n v="5634"/>
    <n v="358"/>
    <n v="483"/>
    <n v="133"/>
    <n v="812"/>
    <n v="669"/>
    <n v="0"/>
    <n v="0"/>
    <n v="2297"/>
    <n v="210"/>
    <n v="0"/>
    <n v="4363"/>
    <n v="0"/>
    <n v="446"/>
    <n v="200"/>
    <n v="94"/>
    <n v="177"/>
    <n v="0"/>
    <n v="73"/>
    <n v="56"/>
    <n v="0"/>
    <n v="358"/>
    <n v="0"/>
    <n v="444"/>
    <n v="3025"/>
    <n v="0"/>
    <n v="7814"/>
    <n v="221"/>
    <n v="358"/>
    <n v="4258"/>
    <n v="150"/>
    <n v="1190"/>
    <n v="0"/>
    <n v="2201"/>
    <n v="2221"/>
    <n v="0"/>
    <n v="0"/>
    <n v="6779"/>
    <n v="62"/>
    <s v="N/A"/>
    <n v="256"/>
    <n v="0"/>
    <n v="141"/>
    <x v="2"/>
    <x v="2"/>
    <n v="3.3"/>
  </r>
  <r>
    <x v="49"/>
    <n v="1155"/>
    <n v="158"/>
    <n v="5556"/>
    <n v="821"/>
    <n v="6031"/>
    <n v="2499"/>
    <n v="1092"/>
    <n v="0"/>
    <n v="391"/>
    <n v="8081"/>
    <n v="3416"/>
    <n v="1168"/>
    <n v="233"/>
    <n v="15364"/>
    <n v="1762"/>
    <n v="2705"/>
    <n v="1233"/>
    <n v="1993"/>
    <n v="237"/>
    <n v="0"/>
    <n v="324"/>
    <n v="546"/>
    <n v="6291"/>
    <n v="17929"/>
    <n v="879"/>
    <n v="1331"/>
    <n v="357"/>
    <n v="1046"/>
    <n v="419"/>
    <n v="268"/>
    <n v="586"/>
    <n v="407"/>
    <n v="2354"/>
    <n v="2012"/>
    <n v="749"/>
    <n v="1771"/>
    <n v="551"/>
    <n v="1981"/>
    <n v="1300"/>
    <n v="0"/>
    <n v="1057"/>
    <n v="736"/>
    <n v="2831"/>
    <n v="5927"/>
    <n v="338"/>
    <n v="377"/>
    <n v="2648"/>
    <n v="2180"/>
    <n v="150"/>
    <s v="N/A"/>
    <n v="0"/>
    <n v="585"/>
    <x v="2"/>
    <x v="2"/>
    <n v="3.1"/>
  </r>
  <r>
    <x v="50"/>
    <n v="27"/>
    <n v="81"/>
    <n v="593"/>
    <n v="443"/>
    <n v="1336"/>
    <n v="4418"/>
    <n v="47"/>
    <n v="0"/>
    <n v="0"/>
    <n v="191"/>
    <n v="102"/>
    <n v="18"/>
    <n v="1410"/>
    <n v="586"/>
    <n v="413"/>
    <n v="111"/>
    <n v="573"/>
    <n v="292"/>
    <n v="31"/>
    <n v="500"/>
    <n v="230"/>
    <n v="0"/>
    <n v="568"/>
    <n v="343"/>
    <n v="490"/>
    <n v="359"/>
    <n v="1689"/>
    <n v="1478"/>
    <n v="144"/>
    <n v="0"/>
    <n v="0"/>
    <n v="752"/>
    <n v="151"/>
    <n v="870"/>
    <n v="219"/>
    <n v="144"/>
    <n v="1713"/>
    <n v="523"/>
    <n v="1069"/>
    <n v="0"/>
    <n v="382"/>
    <n v="648"/>
    <n v="0"/>
    <n v="1874"/>
    <n v="2126"/>
    <n v="52"/>
    <n v="423"/>
    <n v="638"/>
    <n v="0"/>
    <n v="129"/>
    <s v="N/A"/>
    <n v="0"/>
    <x v="2"/>
    <x v="2"/>
    <n v="-1.3"/>
  </r>
  <r>
    <x v="51"/>
    <n v="228"/>
    <n v="19"/>
    <n v="599"/>
    <n v="87"/>
    <n v="1223"/>
    <n v="874"/>
    <n v="2027"/>
    <n v="954"/>
    <n v="0"/>
    <n v="12968"/>
    <n v="1010"/>
    <n v="0"/>
    <n v="233"/>
    <n v="2055"/>
    <n v="572"/>
    <n v="149"/>
    <n v="68"/>
    <n v="179"/>
    <n v="402"/>
    <n v="204"/>
    <n v="612"/>
    <n v="3085"/>
    <n v="1432"/>
    <n v="39"/>
    <n v="814"/>
    <n v="867"/>
    <n v="11"/>
    <n v="0"/>
    <n v="502"/>
    <n v="56"/>
    <n v="2732"/>
    <n v="632"/>
    <n v="6740"/>
    <n v="1950"/>
    <n v="0"/>
    <n v="2140"/>
    <n v="209"/>
    <n v="821"/>
    <n v="6275"/>
    <n v="276"/>
    <n v="269"/>
    <n v="0"/>
    <n v="0"/>
    <n v="4180"/>
    <n v="383"/>
    <n v="0"/>
    <n v="1306"/>
    <n v="0"/>
    <n v="182"/>
    <n v="521"/>
    <n v="0"/>
    <s v="N/A"/>
    <x v="2"/>
    <x v="2"/>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9" dataOnRows="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B5:C58" firstHeaderRow="1" firstDataRow="1" firstDataCol="1" rowPageCount="2" colPageCount="1"/>
  <pivotFields count="56">
    <pivotField axis="axisPage"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51"/>
        <item x="39"/>
        <item x="40"/>
        <item x="41"/>
        <item x="42"/>
        <item x="43"/>
        <item x="44"/>
        <item x="45"/>
        <item x="46"/>
        <item x="47"/>
        <item x="48"/>
        <item x="49"/>
        <item x="5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axis="axisRow" showAll="0">
      <items count="4">
        <item x="2"/>
        <item x="1"/>
        <item x="0"/>
        <item t="default"/>
      </items>
    </pivotField>
    <pivotField axis="axisPage" showAll="0" defaultSubtotal="0">
      <items count="3">
        <item x="2"/>
        <item x="1"/>
        <item x="0"/>
      </items>
    </pivotField>
    <pivotField showAll="0" defaultSubtotal="0"/>
  </pivotFields>
  <rowFields count="2">
    <field x="53"/>
    <field x="-2"/>
  </rowFields>
  <rowItems count="53">
    <i>
      <x v="2"/>
    </i>
    <i r="1">
      <x/>
    </i>
    <i r="1" i="1">
      <x v="1"/>
    </i>
    <i r="1" i="2">
      <x v="2"/>
    </i>
    <i r="1" i="3">
      <x v="3"/>
    </i>
    <i r="1" i="4">
      <x v="4"/>
    </i>
    <i r="1" i="5">
      <x v="5"/>
    </i>
    <i r="1" i="6">
      <x v="6"/>
    </i>
    <i r="1" i="7">
      <x v="7"/>
    </i>
    <i r="1" i="8">
      <x v="8"/>
    </i>
    <i r="1" i="9">
      <x v="9"/>
    </i>
    <i r="1" i="10">
      <x v="10"/>
    </i>
    <i r="1" i="11">
      <x v="11"/>
    </i>
    <i r="1" i="12">
      <x v="12"/>
    </i>
    <i r="1" i="13">
      <x v="13"/>
    </i>
    <i r="1" i="14">
      <x v="14"/>
    </i>
    <i r="1" i="15">
      <x v="15"/>
    </i>
    <i r="1" i="16">
      <x v="16"/>
    </i>
    <i r="1" i="17">
      <x v="17"/>
    </i>
    <i r="1" i="18">
      <x v="18"/>
    </i>
    <i r="1" i="19">
      <x v="19"/>
    </i>
    <i r="1" i="20">
      <x v="20"/>
    </i>
    <i r="1" i="21">
      <x v="21"/>
    </i>
    <i r="1" i="22">
      <x v="22"/>
    </i>
    <i r="1" i="23">
      <x v="23"/>
    </i>
    <i r="1" i="24">
      <x v="24"/>
    </i>
    <i r="1" i="25">
      <x v="25"/>
    </i>
    <i r="1" i="26">
      <x v="26"/>
    </i>
    <i r="1" i="27">
      <x v="27"/>
    </i>
    <i r="1" i="28">
      <x v="28"/>
    </i>
    <i r="1" i="29">
      <x v="29"/>
    </i>
    <i r="1" i="30">
      <x v="30"/>
    </i>
    <i r="1" i="31">
      <x v="31"/>
    </i>
    <i r="1" i="32">
      <x v="32"/>
    </i>
    <i r="1" i="33">
      <x v="33"/>
    </i>
    <i r="1" i="34">
      <x v="34"/>
    </i>
    <i r="1" i="35">
      <x v="35"/>
    </i>
    <i r="1" i="36">
      <x v="36"/>
    </i>
    <i r="1" i="37">
      <x v="37"/>
    </i>
    <i r="1" i="38">
      <x v="38"/>
    </i>
    <i r="1" i="39">
      <x v="39"/>
    </i>
    <i r="1" i="40">
      <x v="40"/>
    </i>
    <i r="1" i="41">
      <x v="41"/>
    </i>
    <i r="1" i="42">
      <x v="42"/>
    </i>
    <i r="1" i="43">
      <x v="43"/>
    </i>
    <i r="1" i="44">
      <x v="44"/>
    </i>
    <i r="1" i="45">
      <x v="45"/>
    </i>
    <i r="1" i="46">
      <x v="46"/>
    </i>
    <i r="1" i="47">
      <x v="47"/>
    </i>
    <i r="1" i="48">
      <x v="48"/>
    </i>
    <i r="1" i="49">
      <x v="49"/>
    </i>
    <i r="1" i="50">
      <x v="50"/>
    </i>
    <i r="1" i="51">
      <x v="51"/>
    </i>
  </rowItems>
  <colItems count="1">
    <i/>
  </colItems>
  <pageFields count="2">
    <pageField fld="0" hier="-1"/>
    <pageField fld="54" item="2" hier="-1"/>
  </pageFields>
  <dataFields count="52">
    <dataField name=" Alabama" fld="1" baseField="53" baseItem="0"/>
    <dataField name=" Alaska" fld="2" baseField="53" baseItem="0"/>
    <dataField name=" Arizona" fld="3" baseField="53" baseItem="0"/>
    <dataField name=" Arkansas" fld="4" baseField="53" baseItem="0"/>
    <dataField name=" California" fld="5" baseField="53" baseItem="0"/>
    <dataField name=" Colorado" fld="6" baseField="53" baseItem="0"/>
    <dataField name=" Connecticut" fld="7" baseField="53" baseItem="0"/>
    <dataField name=" Delaware" fld="8" baseField="53" baseItem="0"/>
    <dataField name=" District of Columbia " fld="9" baseField="53" baseItem="0"/>
    <dataField name=" Florida" fld="10" baseField="53" baseItem="0"/>
    <dataField name=" Georgia" fld="11" baseField="53" baseItem="0"/>
    <dataField name=" Hawaii" fld="12" baseField="53" baseItem="0"/>
    <dataField name=" Idaho" fld="13" baseField="53" baseItem="0"/>
    <dataField name=" Illinois" fld="14" baseField="53" baseItem="0"/>
    <dataField name=" Indiana" fld="15" baseField="53" baseItem="0"/>
    <dataField name=" Iowa" fld="16" baseField="53" baseItem="0"/>
    <dataField name=" Kansas" fld="17" baseField="53" baseItem="0"/>
    <dataField name=" Kentucky" fld="18" baseField="53" baseItem="0"/>
    <dataField name=" Louisiana" fld="19" baseField="53" baseItem="0"/>
    <dataField name=" Maine" fld="20" baseField="53" baseItem="0"/>
    <dataField name=" Maryland" fld="21" baseField="53" baseItem="0"/>
    <dataField name=" Massachusetts" fld="22" baseField="53" baseItem="0"/>
    <dataField name=" Michigan" fld="23" baseField="53" baseItem="0"/>
    <dataField name=" Minnesota" fld="24" baseField="53" baseItem="0"/>
    <dataField name=" Mississippi" fld="25" baseField="53" baseItem="0"/>
    <dataField name=" Missouri" fld="26" baseField="53" baseItem="0"/>
    <dataField name=" Montana" fld="27" baseField="53" baseItem="0"/>
    <dataField name=" Nebraska" fld="28" baseField="53" baseItem="0"/>
    <dataField name=" Nevada" fld="29" baseField="53" baseItem="0"/>
    <dataField name=" New Hampshire" fld="30" baseField="53" baseItem="0"/>
    <dataField name=" New Jersey" fld="31" baseField="53" baseItem="0"/>
    <dataField name=" New Mexico" fld="32" baseField="53" baseItem="0"/>
    <dataField name=" New York" fld="33" baseField="53" baseItem="0"/>
    <dataField name=" North Carolina" fld="34" baseField="53" baseItem="0"/>
    <dataField name=" North Dakota" fld="35" baseField="53" baseItem="0"/>
    <dataField name=" Ohio" fld="36" baseField="53" baseItem="0"/>
    <dataField name=" Oklahoma" fld="37" baseField="53" baseItem="0"/>
    <dataField name=" Oregon" fld="38" baseField="53" baseItem="0"/>
    <dataField name=" Pennsylvania" fld="39" baseField="53" baseItem="0"/>
    <dataField name=" Rhode Island" fld="40" baseField="53" baseItem="0"/>
    <dataField name=" South Carolina" fld="41" baseField="53" baseItem="0"/>
    <dataField name=" South Dakota" fld="42" baseField="53" baseItem="0"/>
    <dataField name=" Tennessee" fld="43" baseField="53" baseItem="0"/>
    <dataField name=" Texas" fld="44" baseField="53" baseItem="0"/>
    <dataField name=" Utah" fld="45" baseField="53" baseItem="0"/>
    <dataField name=" Vermont" fld="46" baseField="53" baseItem="0"/>
    <dataField name=" Virginia" fld="47" baseField="53" baseItem="0"/>
    <dataField name=" Washington" fld="48" baseField="53" baseItem="0"/>
    <dataField name=" West Virginia" fld="49" baseField="53" baseItem="0"/>
    <dataField name=" Wisconsin" fld="50" baseField="53" baseItem="0"/>
    <dataField name=" Wyoming" fld="51" baseField="53" baseItem="0"/>
    <dataField name=" Puerto Rico" fld="52" baseField="53" baseItem="0"/>
  </dataFields>
  <formats count="4">
    <format dxfId="48">
      <pivotArea dataOnly="0" labelOnly="1" outline="0" fieldPosition="0">
        <references count="1">
          <reference field="429496729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
      <pivotArea dataOnly="0" labelOnly="1" outline="0" fieldPosition="0">
        <references count="1">
          <reference field="4294967294" count="2">
            <x v="50"/>
            <x v="51"/>
          </reference>
        </references>
      </pivotArea>
    </format>
    <format dxfId="50">
      <pivotArea type="all" dataOnly="0" outline="0" fieldPosition="0"/>
    </format>
    <format dxfId="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49"/>
  <sheetViews>
    <sheetView showGridLines="0" workbookViewId="0"/>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52" customFormat="1" ht="54" customHeight="1" x14ac:dyDescent="0.25">
      <c r="B1" s="52" t="s">
        <v>76</v>
      </c>
    </row>
    <row r="3" spans="2:3" s="53" customFormat="1" x14ac:dyDescent="0.25">
      <c r="B3" s="53" t="s">
        <v>75</v>
      </c>
    </row>
    <row r="5" spans="2:3" x14ac:dyDescent="0.25">
      <c r="C5" t="s">
        <v>110</v>
      </c>
    </row>
    <row r="6" spans="2:3" x14ac:dyDescent="0.25">
      <c r="C6" t="s">
        <v>77</v>
      </c>
    </row>
    <row r="7" spans="2:3" x14ac:dyDescent="0.25">
      <c r="C7" t="s">
        <v>78</v>
      </c>
    </row>
    <row r="8" spans="2:3" x14ac:dyDescent="0.25">
      <c r="C8" t="s">
        <v>109</v>
      </c>
    </row>
    <row r="9" spans="2:3" x14ac:dyDescent="0.25">
      <c r="C9" t="s">
        <v>79</v>
      </c>
    </row>
    <row r="10" spans="2:3" x14ac:dyDescent="0.25">
      <c r="C10" s="54" t="s">
        <v>80</v>
      </c>
    </row>
    <row r="11" spans="2:3" x14ac:dyDescent="0.25">
      <c r="C11" s="54" t="s">
        <v>81</v>
      </c>
    </row>
    <row r="12" spans="2:3" x14ac:dyDescent="0.25">
      <c r="C12" s="54" t="s">
        <v>82</v>
      </c>
    </row>
    <row r="13" spans="2:3" x14ac:dyDescent="0.25">
      <c r="C13" t="s">
        <v>83</v>
      </c>
    </row>
    <row r="14" spans="2:3" x14ac:dyDescent="0.25">
      <c r="C14" t="s">
        <v>108</v>
      </c>
    </row>
    <row r="16" spans="2:3" s="53" customFormat="1" x14ac:dyDescent="0.25">
      <c r="B16" s="53" t="s">
        <v>84</v>
      </c>
    </row>
    <row r="18" spans="2:10" x14ac:dyDescent="0.25">
      <c r="C18" t="s">
        <v>85</v>
      </c>
      <c r="E18" t="s">
        <v>86</v>
      </c>
    </row>
    <row r="19" spans="2:10" x14ac:dyDescent="0.25">
      <c r="C19" t="s">
        <v>87</v>
      </c>
      <c r="E19" s="35" t="s">
        <v>88</v>
      </c>
      <c r="G19" s="82">
        <f ca="1">DATE(2014,4,20)-TODAY()</f>
        <v>1</v>
      </c>
      <c r="H19" s="82"/>
      <c r="I19" s="82"/>
      <c r="J19" s="82"/>
    </row>
    <row r="21" spans="2:10" s="53" customFormat="1" x14ac:dyDescent="0.25">
      <c r="B21" s="53" t="s">
        <v>89</v>
      </c>
    </row>
    <row r="23" spans="2:10" x14ac:dyDescent="0.25">
      <c r="C23" s="35" t="s">
        <v>90</v>
      </c>
    </row>
    <row r="24" spans="2:10" x14ac:dyDescent="0.25">
      <c r="C24" s="50" t="s">
        <v>91</v>
      </c>
    </row>
    <row r="25" spans="2:10" x14ac:dyDescent="0.25">
      <c r="C25" s="50" t="s">
        <v>92</v>
      </c>
    </row>
    <row r="26" spans="2:10" x14ac:dyDescent="0.25">
      <c r="C26" s="50" t="s">
        <v>93</v>
      </c>
    </row>
    <row r="27" spans="2:10" x14ac:dyDescent="0.25">
      <c r="C27" s="50"/>
    </row>
    <row r="28" spans="2:10" x14ac:dyDescent="0.25">
      <c r="C28" s="35" t="s">
        <v>94</v>
      </c>
    </row>
    <row r="29" spans="2:10" x14ac:dyDescent="0.25">
      <c r="C29" s="51" t="s">
        <v>96</v>
      </c>
    </row>
    <row r="30" spans="2:10" x14ac:dyDescent="0.25">
      <c r="C30" s="50" t="s">
        <v>95</v>
      </c>
    </row>
    <row r="31" spans="2:10" x14ac:dyDescent="0.25">
      <c r="C31" s="50" t="s">
        <v>93</v>
      </c>
    </row>
    <row r="33" spans="2:14" s="53" customFormat="1" x14ac:dyDescent="0.25">
      <c r="B33" s="53" t="s">
        <v>97</v>
      </c>
    </row>
    <row r="34" spans="2:14" x14ac:dyDescent="0.25">
      <c r="C34" t="s">
        <v>98</v>
      </c>
    </row>
    <row r="35" spans="2:14" x14ac:dyDescent="0.25">
      <c r="C35" s="50" t="s">
        <v>99</v>
      </c>
    </row>
    <row r="37" spans="2:14" x14ac:dyDescent="0.25">
      <c r="C37" t="s">
        <v>100</v>
      </c>
    </row>
    <row r="38" spans="2:14" x14ac:dyDescent="0.25">
      <c r="C38" s="50" t="s">
        <v>101</v>
      </c>
    </row>
    <row r="40" spans="2:14" x14ac:dyDescent="0.25">
      <c r="C40" t="s">
        <v>102</v>
      </c>
    </row>
    <row r="41" spans="2:14" x14ac:dyDescent="0.25">
      <c r="C41" s="50" t="s">
        <v>103</v>
      </c>
    </row>
    <row r="43" spans="2:14" s="53" customFormat="1" x14ac:dyDescent="0.25">
      <c r="B43" s="53" t="s">
        <v>105</v>
      </c>
    </row>
    <row r="44" spans="2:14" x14ac:dyDescent="0.25">
      <c r="C44" t="s">
        <v>106</v>
      </c>
    </row>
    <row r="46" spans="2:14" s="53" customFormat="1" x14ac:dyDescent="0.25">
      <c r="B46" s="53" t="s">
        <v>104</v>
      </c>
    </row>
    <row r="47" spans="2:14" ht="168" customHeight="1" x14ac:dyDescent="0.25">
      <c r="C47" s="80" t="s">
        <v>107</v>
      </c>
      <c r="D47" s="81"/>
      <c r="E47" s="81"/>
      <c r="F47" s="81"/>
      <c r="G47" s="81"/>
      <c r="H47" s="81"/>
      <c r="I47" s="81"/>
      <c r="J47" s="81"/>
      <c r="K47" s="81"/>
      <c r="L47" s="81"/>
      <c r="M47" s="81"/>
      <c r="N47" s="81"/>
    </row>
    <row r="48" spans="2:14" x14ac:dyDescent="0.25">
      <c r="C48" t="s">
        <v>111</v>
      </c>
    </row>
    <row r="49" spans="3:8" x14ac:dyDescent="0.25">
      <c r="C49" s="83" t="s">
        <v>112</v>
      </c>
      <c r="D49" s="83"/>
      <c r="E49" s="83"/>
      <c r="F49" s="83"/>
      <c r="G49" s="83"/>
      <c r="H49" s="83"/>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D2" sqref="D2:H4"/>
    </sheetView>
  </sheetViews>
  <sheetFormatPr defaultRowHeight="15" x14ac:dyDescent="0.25"/>
  <cols>
    <col min="3" max="3" width="15.140625" bestFit="1" customWidth="1"/>
  </cols>
  <sheetData>
    <row r="1" spans="1:8" x14ac:dyDescent="0.25">
      <c r="A1" t="s">
        <v>187</v>
      </c>
      <c r="B1" t="s">
        <v>201</v>
      </c>
      <c r="C1" t="s">
        <v>113</v>
      </c>
      <c r="D1" t="s">
        <v>172</v>
      </c>
      <c r="E1" t="s">
        <v>196</v>
      </c>
      <c r="F1" t="s">
        <v>211</v>
      </c>
      <c r="G1" t="s">
        <v>202</v>
      </c>
      <c r="H1" t="s">
        <v>203</v>
      </c>
    </row>
    <row r="2" spans="1:8" x14ac:dyDescent="0.25">
      <c r="A2" t="s">
        <v>198</v>
      </c>
      <c r="B2" t="str">
        <f>VLOOKUP(1,'Population Migration by State'!$A$7:$B$58,2,FALSE)</f>
        <v xml:space="preserve"> Florida</v>
      </c>
      <c r="C2" t="str">
        <f>CONCATENATE(B2,'Population Migration by State'!$C$3)</f>
        <v xml:space="preserve"> Florida2012</v>
      </c>
      <c r="D2">
        <f>ROUND(VLOOKUP($C2,'Data Table'!$BE$3:$BJ$158,2,FALSE),1)</f>
        <v>2.4</v>
      </c>
      <c r="E2" s="165">
        <f>ROUND(VLOOKUP($C2,'Data Table'!$BE$3:$BJ$158,3,FALSE),1)</f>
        <v>1.8</v>
      </c>
      <c r="F2">
        <f>ROUND(VLOOKUP($C2,'Data Table'!$BE$3:$BJ$158,4,FALSE),1)</f>
        <v>70.7</v>
      </c>
      <c r="G2">
        <f>VLOOKUP($C2,'Data Table'!$BE$3:$BJ$158,5,FALSE)</f>
        <v>31</v>
      </c>
      <c r="H2">
        <f>VLOOKUP($C2,'Data Table'!$BE$3:$BJ$158,6,FALSE)</f>
        <v>3</v>
      </c>
    </row>
    <row r="3" spans="1:8" x14ac:dyDescent="0.25">
      <c r="A3" t="s">
        <v>199</v>
      </c>
      <c r="B3" t="str">
        <f>VLOOKUP(2,'Population Migration by State'!$A$7:$B$58,2,FALSE)</f>
        <v xml:space="preserve"> Texas</v>
      </c>
      <c r="C3" t="str">
        <f>CONCATENATE(B3,'Population Migration by State'!$C$3)</f>
        <v xml:space="preserve"> Texas2012</v>
      </c>
      <c r="D3">
        <f>ROUND(VLOOKUP($C3,'Data Table'!$BE$3:$BJ$158,2,FALSE),1)</f>
        <v>4.8</v>
      </c>
      <c r="E3" s="165">
        <f>ROUND(VLOOKUP($C3,'Data Table'!$BE$3:$BJ$158,3,FALSE),1)</f>
        <v>3.3</v>
      </c>
      <c r="F3">
        <f>ROUND(VLOOKUP($C3,'Data Table'!$BE$3:$BJ$158,4,FALSE),1)</f>
        <v>64.8</v>
      </c>
      <c r="G3">
        <f>VLOOKUP($C3,'Data Table'!$BE$3:$BJ$158,5,FALSE)</f>
        <v>35</v>
      </c>
      <c r="H3">
        <f>VLOOKUP($C3,'Data Table'!$BE$3:$BJ$158,6,FALSE)</f>
        <v>7</v>
      </c>
    </row>
    <row r="4" spans="1:8" x14ac:dyDescent="0.25">
      <c r="A4" t="s">
        <v>200</v>
      </c>
      <c r="B4" t="str">
        <f>VLOOKUP(3,'Population Migration by State'!$A$7:$B$58,2,FALSE)</f>
        <v xml:space="preserve"> California</v>
      </c>
      <c r="C4" t="str">
        <f>CONCATENATE(B4,'Population Migration by State'!$C$3)</f>
        <v xml:space="preserve"> California2012</v>
      </c>
      <c r="D4">
        <f>ROUND(VLOOKUP($C4,'Data Table'!$BE$3:$BJ$158,2,FALSE),1)</f>
        <v>3.5</v>
      </c>
      <c r="E4" s="165">
        <f>ROUND(VLOOKUP($C4,'Data Table'!$BE$3:$BJ$158,3,FALSE),1)</f>
        <v>3.1</v>
      </c>
      <c r="F4">
        <f>ROUND(VLOOKUP($C4,'Data Table'!$BE$3:$BJ$158,4,FALSE),1)</f>
        <v>59.4</v>
      </c>
      <c r="G4">
        <f>VLOOKUP($C4,'Data Table'!$BE$3:$BJ$158,5,FALSE)</f>
        <v>21</v>
      </c>
      <c r="H4">
        <f>VLOOKUP($C4,'Data Table'!$BE$3:$BJ$158,6,FALSE)</f>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2" sqref="B2"/>
    </sheetView>
  </sheetViews>
  <sheetFormatPr defaultRowHeight="15" x14ac:dyDescent="0.25"/>
  <cols>
    <col min="1" max="1" width="23" bestFit="1" customWidth="1"/>
  </cols>
  <sheetData>
    <row r="1" spans="1:2" x14ac:dyDescent="0.25">
      <c r="A1" t="s">
        <v>204</v>
      </c>
      <c r="B1" t="s">
        <v>184</v>
      </c>
    </row>
    <row r="2" spans="1:2" x14ac:dyDescent="0.25">
      <c r="A2" t="s">
        <v>205</v>
      </c>
      <c r="B2" t="s">
        <v>207</v>
      </c>
    </row>
    <row r="3" spans="1:2" x14ac:dyDescent="0.25">
      <c r="A3" t="s">
        <v>202</v>
      </c>
      <c r="B3" t="s">
        <v>208</v>
      </c>
    </row>
    <row r="4" spans="1:2" x14ac:dyDescent="0.25">
      <c r="A4" t="s">
        <v>197</v>
      </c>
      <c r="B4"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J120"/>
  <sheetViews>
    <sheetView showGridLines="0" topLeftCell="A5" zoomScaleNormal="100" workbookViewId="0">
      <selection activeCell="J12" sqref="J12"/>
    </sheetView>
  </sheetViews>
  <sheetFormatPr defaultRowHeight="15" x14ac:dyDescent="0.2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bestFit="1" customWidth="1"/>
    <col min="8" max="8" width="10" style="19" bestFit="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4" x14ac:dyDescent="0.25">
      <c r="B2" s="26" t="s">
        <v>0</v>
      </c>
    </row>
    <row r="3" spans="2:114" x14ac:dyDescent="0.25">
      <c r="B3" s="27" t="s">
        <v>1</v>
      </c>
    </row>
    <row r="4" spans="2:114" x14ac:dyDescent="0.25">
      <c r="B4" s="27" t="s">
        <v>2</v>
      </c>
    </row>
    <row r="5" spans="2:114" x14ac:dyDescent="0.25">
      <c r="B5" s="19" t="s">
        <v>3</v>
      </c>
    </row>
    <row r="6" spans="2:114" x14ac:dyDescent="0.25">
      <c r="C6" s="150"/>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4" ht="15.75" customHeight="1" x14ac:dyDescent="0.25">
      <c r="B7" s="84" t="s">
        <v>4</v>
      </c>
      <c r="C7" s="84" t="s">
        <v>5</v>
      </c>
      <c r="D7" s="84"/>
      <c r="E7" s="84" t="s">
        <v>6</v>
      </c>
      <c r="F7" s="84"/>
      <c r="G7" s="84" t="s">
        <v>7</v>
      </c>
      <c r="H7" s="84"/>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4" ht="15" customHeight="1" x14ac:dyDescent="0.25">
      <c r="B8" s="84"/>
      <c r="C8" s="84"/>
      <c r="D8" s="84"/>
      <c r="E8" s="84"/>
      <c r="F8" s="84"/>
      <c r="G8" s="84"/>
      <c r="H8" s="84"/>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4" s="35" customFormat="1" x14ac:dyDescent="0.25">
      <c r="B9" s="84"/>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4" x14ac:dyDescent="0.25">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row>
    <row r="11" spans="2:114" x14ac:dyDescent="0.25">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row>
    <row r="12" spans="2:114" x14ac:dyDescent="0.25">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row>
    <row r="13" spans="2:114" x14ac:dyDescent="0.25">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row>
    <row r="14" spans="2:114" x14ac:dyDescent="0.25">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row>
    <row r="15" spans="2:114" x14ac:dyDescent="0.25">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row>
    <row r="16" spans="2:114" x14ac:dyDescent="0.25">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row>
    <row r="17" spans="2:114" x14ac:dyDescent="0.25">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row>
    <row r="18" spans="2:114" x14ac:dyDescent="0.25">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row>
    <row r="19" spans="2:114" x14ac:dyDescent="0.25">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row>
    <row r="20" spans="2:114" x14ac:dyDescent="0.25">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row>
    <row r="21" spans="2:114" x14ac:dyDescent="0.25">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row>
    <row r="22" spans="2:114" x14ac:dyDescent="0.25">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row>
    <row r="23" spans="2:114" x14ac:dyDescent="0.25">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row>
    <row r="24" spans="2:114" x14ac:dyDescent="0.25">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row>
    <row r="25" spans="2:114" x14ac:dyDescent="0.25">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row>
    <row r="26" spans="2:114" x14ac:dyDescent="0.25">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row>
    <row r="27" spans="2:114" x14ac:dyDescent="0.25">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row>
    <row r="28" spans="2:114" x14ac:dyDescent="0.25">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row>
    <row r="29" spans="2:114" x14ac:dyDescent="0.25">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row>
    <row r="30" spans="2:114" x14ac:dyDescent="0.25">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row>
    <row r="31" spans="2:114" x14ac:dyDescent="0.25">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row>
    <row r="32" spans="2:114" x14ac:dyDescent="0.25">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row>
    <row r="33" spans="2:114" x14ac:dyDescent="0.25">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row>
    <row r="34" spans="2:114" x14ac:dyDescent="0.25">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row>
    <row r="35" spans="2:114" x14ac:dyDescent="0.25">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row>
    <row r="36" spans="2:114" x14ac:dyDescent="0.25">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row>
    <row r="37" spans="2:114" x14ac:dyDescent="0.25">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row>
    <row r="38" spans="2:114" x14ac:dyDescent="0.25">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row>
    <row r="39" spans="2:114" x14ac:dyDescent="0.25">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row>
    <row r="40" spans="2:114" x14ac:dyDescent="0.25">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row>
    <row r="41" spans="2:114" x14ac:dyDescent="0.25">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row>
    <row r="42" spans="2:114" x14ac:dyDescent="0.25">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row>
    <row r="43" spans="2:114" x14ac:dyDescent="0.25">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row>
    <row r="44" spans="2:114" x14ac:dyDescent="0.25">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row>
    <row r="45" spans="2:114" x14ac:dyDescent="0.25">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row>
    <row r="46" spans="2:114" x14ac:dyDescent="0.25">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row>
    <row r="47" spans="2:114" x14ac:dyDescent="0.25">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row>
    <row r="48" spans="2:114" x14ac:dyDescent="0.25">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row>
    <row r="49" spans="2:114" x14ac:dyDescent="0.25">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row>
    <row r="50" spans="2:114" x14ac:dyDescent="0.25">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row>
    <row r="51" spans="2:114" x14ac:dyDescent="0.25">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row>
    <row r="52" spans="2:114" x14ac:dyDescent="0.25">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row>
    <row r="53" spans="2:114" x14ac:dyDescent="0.25">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row>
    <row r="54" spans="2:114" x14ac:dyDescent="0.25">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row>
    <row r="55" spans="2:114" x14ac:dyDescent="0.25">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row>
    <row r="56" spans="2:114" x14ac:dyDescent="0.25">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row>
    <row r="57" spans="2:114" x14ac:dyDescent="0.25">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row>
    <row r="58" spans="2:114" x14ac:dyDescent="0.25">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row>
    <row r="59" spans="2:114" x14ac:dyDescent="0.25">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row>
    <row r="60" spans="2:114" x14ac:dyDescent="0.25">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row>
    <row r="61" spans="2:114" x14ac:dyDescent="0.25">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row>
    <row r="62" spans="2:114" x14ac:dyDescent="0.25">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row>
    <row r="66" spans="9:114"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4"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4" x14ac:dyDescent="0.25">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4" x14ac:dyDescent="0.25">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4" x14ac:dyDescent="0.25">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4" x14ac:dyDescent="0.25">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4" x14ac:dyDescent="0.25">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4" x14ac:dyDescent="0.25">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4" x14ac:dyDescent="0.25">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4" x14ac:dyDescent="0.25">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4" x14ac:dyDescent="0.25">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4" x14ac:dyDescent="0.25">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4" x14ac:dyDescent="0.25">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4" x14ac:dyDescent="0.25">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4" x14ac:dyDescent="0.25">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x14ac:dyDescent="0.25">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x14ac:dyDescent="0.25">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x14ac:dyDescent="0.25">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x14ac:dyDescent="0.25">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x14ac:dyDescent="0.25">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x14ac:dyDescent="0.25">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x14ac:dyDescent="0.25">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x14ac:dyDescent="0.25">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x14ac:dyDescent="0.25">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x14ac:dyDescent="0.25">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x14ac:dyDescent="0.25">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x14ac:dyDescent="0.25">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x14ac:dyDescent="0.25">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x14ac:dyDescent="0.25">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x14ac:dyDescent="0.25">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x14ac:dyDescent="0.25">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x14ac:dyDescent="0.25">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x14ac:dyDescent="0.25">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x14ac:dyDescent="0.25">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x14ac:dyDescent="0.25">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x14ac:dyDescent="0.25">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x14ac:dyDescent="0.25">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x14ac:dyDescent="0.25">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x14ac:dyDescent="0.25">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x14ac:dyDescent="0.25">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x14ac:dyDescent="0.25">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x14ac:dyDescent="0.25">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x14ac:dyDescent="0.25">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x14ac:dyDescent="0.25">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x14ac:dyDescent="0.25">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x14ac:dyDescent="0.25">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x14ac:dyDescent="0.25">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x14ac:dyDescent="0.25">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x14ac:dyDescent="0.25">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x14ac:dyDescent="0.25">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x14ac:dyDescent="0.25">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x14ac:dyDescent="0.25">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x14ac:dyDescent="0.25">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x14ac:dyDescent="0.25">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x14ac:dyDescent="0.25">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P120"/>
  <sheetViews>
    <sheetView showGridLines="0" zoomScaleNormal="100" workbookViewId="0">
      <selection activeCell="J11" sqref="J11"/>
    </sheetView>
  </sheetViews>
  <sheetFormatPr defaultRowHeight="15" x14ac:dyDescent="0.2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x14ac:dyDescent="0.25">
      <c r="B2" s="26" t="s">
        <v>69</v>
      </c>
    </row>
    <row r="3" spans="2:120" x14ac:dyDescent="0.25">
      <c r="B3" s="27" t="s">
        <v>67</v>
      </c>
    </row>
    <row r="4" spans="2:120" x14ac:dyDescent="0.25">
      <c r="B4" s="27" t="s">
        <v>2</v>
      </c>
    </row>
    <row r="5" spans="2:120" x14ac:dyDescent="0.25">
      <c r="B5" s="19" t="s">
        <v>68</v>
      </c>
    </row>
    <row r="6" spans="2:120"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x14ac:dyDescent="0.25">
      <c r="B7" s="85" t="s">
        <v>4</v>
      </c>
      <c r="C7" s="84" t="s">
        <v>5</v>
      </c>
      <c r="D7" s="84"/>
      <c r="E7" s="84" t="s">
        <v>6</v>
      </c>
      <c r="F7" s="84"/>
      <c r="G7" s="84" t="s">
        <v>7</v>
      </c>
      <c r="H7" s="84"/>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x14ac:dyDescent="0.25">
      <c r="B8" s="85"/>
      <c r="C8" s="84"/>
      <c r="D8" s="84"/>
      <c r="E8" s="84"/>
      <c r="F8" s="84"/>
      <c r="G8" s="84"/>
      <c r="H8" s="84"/>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x14ac:dyDescent="0.25">
      <c r="B9" s="85"/>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x14ac:dyDescent="0.25">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x14ac:dyDescent="0.25">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x14ac:dyDescent="0.25">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x14ac:dyDescent="0.25">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x14ac:dyDescent="0.25">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x14ac:dyDescent="0.25">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x14ac:dyDescent="0.25">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x14ac:dyDescent="0.25">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x14ac:dyDescent="0.25">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x14ac:dyDescent="0.25">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x14ac:dyDescent="0.25">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x14ac:dyDescent="0.25">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x14ac:dyDescent="0.25">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x14ac:dyDescent="0.25">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x14ac:dyDescent="0.25">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x14ac:dyDescent="0.25">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x14ac:dyDescent="0.25">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x14ac:dyDescent="0.25">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x14ac:dyDescent="0.25">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x14ac:dyDescent="0.25">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x14ac:dyDescent="0.25">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x14ac:dyDescent="0.25">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x14ac:dyDescent="0.25">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x14ac:dyDescent="0.25">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x14ac:dyDescent="0.25">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x14ac:dyDescent="0.25">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x14ac:dyDescent="0.25">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x14ac:dyDescent="0.25">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x14ac:dyDescent="0.25">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x14ac:dyDescent="0.25">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x14ac:dyDescent="0.25">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x14ac:dyDescent="0.25">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x14ac:dyDescent="0.25">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x14ac:dyDescent="0.25">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x14ac:dyDescent="0.25">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x14ac:dyDescent="0.25">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x14ac:dyDescent="0.25">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x14ac:dyDescent="0.25">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x14ac:dyDescent="0.25">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x14ac:dyDescent="0.25">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x14ac:dyDescent="0.25">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x14ac:dyDescent="0.25">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x14ac:dyDescent="0.25">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x14ac:dyDescent="0.25">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x14ac:dyDescent="0.25">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x14ac:dyDescent="0.25">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x14ac:dyDescent="0.25">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x14ac:dyDescent="0.25">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x14ac:dyDescent="0.25">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x14ac:dyDescent="0.25">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x14ac:dyDescent="0.25">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x14ac:dyDescent="0.25">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x14ac:dyDescent="0.25">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x14ac:dyDescent="0.25">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x14ac:dyDescent="0.25">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x14ac:dyDescent="0.25">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x14ac:dyDescent="0.25">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x14ac:dyDescent="0.25">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x14ac:dyDescent="0.25">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x14ac:dyDescent="0.25">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x14ac:dyDescent="0.25">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x14ac:dyDescent="0.25">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x14ac:dyDescent="0.25">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x14ac:dyDescent="0.25">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x14ac:dyDescent="0.25">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x14ac:dyDescent="0.25">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x14ac:dyDescent="0.25">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x14ac:dyDescent="0.25">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x14ac:dyDescent="0.25">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x14ac:dyDescent="0.25">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x14ac:dyDescent="0.25">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x14ac:dyDescent="0.25">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x14ac:dyDescent="0.25">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x14ac:dyDescent="0.25">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x14ac:dyDescent="0.25">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x14ac:dyDescent="0.25">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x14ac:dyDescent="0.25">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x14ac:dyDescent="0.25">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x14ac:dyDescent="0.25">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x14ac:dyDescent="0.25">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x14ac:dyDescent="0.25">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x14ac:dyDescent="0.25">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x14ac:dyDescent="0.25">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x14ac:dyDescent="0.25">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x14ac:dyDescent="0.25">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x14ac:dyDescent="0.25">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x14ac:dyDescent="0.25">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x14ac:dyDescent="0.25">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x14ac:dyDescent="0.25">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x14ac:dyDescent="0.25">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x14ac:dyDescent="0.25">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x14ac:dyDescent="0.25">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x14ac:dyDescent="0.25">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x14ac:dyDescent="0.25">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x14ac:dyDescent="0.25">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x14ac:dyDescent="0.25">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x14ac:dyDescent="0.25">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x14ac:dyDescent="0.25">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x14ac:dyDescent="0.25">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x14ac:dyDescent="0.25">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x14ac:dyDescent="0.25">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x14ac:dyDescent="0.25">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x14ac:dyDescent="0.25">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x14ac:dyDescent="0.25">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x14ac:dyDescent="0.25">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x14ac:dyDescent="0.3">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DP120"/>
  <sheetViews>
    <sheetView showGridLines="0" zoomScaleNormal="100" workbookViewId="0">
      <selection activeCell="J11" sqref="J11"/>
    </sheetView>
  </sheetViews>
  <sheetFormatPr defaultRowHeight="15" x14ac:dyDescent="0.2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x14ac:dyDescent="0.25">
      <c r="B2" s="26" t="s">
        <v>72</v>
      </c>
    </row>
    <row r="3" spans="1:114" x14ac:dyDescent="0.25">
      <c r="B3" s="27" t="s">
        <v>73</v>
      </c>
    </row>
    <row r="4" spans="1:114" x14ac:dyDescent="0.25">
      <c r="B4" s="27" t="s">
        <v>2</v>
      </c>
    </row>
    <row r="5" spans="1:114" x14ac:dyDescent="0.25">
      <c r="B5" s="19" t="s">
        <v>74</v>
      </c>
    </row>
    <row r="6" spans="1: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x14ac:dyDescent="0.25">
      <c r="A7" s="19"/>
      <c r="B7" s="85" t="s">
        <v>4</v>
      </c>
      <c r="C7" s="84" t="s">
        <v>5</v>
      </c>
      <c r="D7" s="84"/>
      <c r="E7" s="84" t="s">
        <v>6</v>
      </c>
      <c r="F7" s="84"/>
      <c r="G7" s="84" t="s">
        <v>7</v>
      </c>
      <c r="H7" s="84"/>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x14ac:dyDescent="0.25">
      <c r="A8" s="19"/>
      <c r="B8" s="85"/>
      <c r="C8" s="84"/>
      <c r="D8" s="84"/>
      <c r="E8" s="84"/>
      <c r="F8" s="84"/>
      <c r="G8" s="84"/>
      <c r="H8" s="84"/>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x14ac:dyDescent="0.25">
      <c r="B9" s="85"/>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x14ac:dyDescent="0.25">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x14ac:dyDescent="0.25">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x14ac:dyDescent="0.25">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x14ac:dyDescent="0.25">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x14ac:dyDescent="0.25">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x14ac:dyDescent="0.25">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x14ac:dyDescent="0.25">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x14ac:dyDescent="0.25">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x14ac:dyDescent="0.25">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x14ac:dyDescent="0.25">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x14ac:dyDescent="0.25">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x14ac:dyDescent="0.25">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x14ac:dyDescent="0.25">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x14ac:dyDescent="0.25">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x14ac:dyDescent="0.25">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x14ac:dyDescent="0.25">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x14ac:dyDescent="0.25">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x14ac:dyDescent="0.25">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x14ac:dyDescent="0.25">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x14ac:dyDescent="0.25">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x14ac:dyDescent="0.25">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x14ac:dyDescent="0.25">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x14ac:dyDescent="0.25">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x14ac:dyDescent="0.25">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x14ac:dyDescent="0.25">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x14ac:dyDescent="0.25">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x14ac:dyDescent="0.25">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x14ac:dyDescent="0.25">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x14ac:dyDescent="0.25">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x14ac:dyDescent="0.25">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x14ac:dyDescent="0.25">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x14ac:dyDescent="0.25">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x14ac:dyDescent="0.25">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x14ac:dyDescent="0.25">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x14ac:dyDescent="0.25">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x14ac:dyDescent="0.25">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x14ac:dyDescent="0.25">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x14ac:dyDescent="0.25">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x14ac:dyDescent="0.25">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x14ac:dyDescent="0.25">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x14ac:dyDescent="0.25">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x14ac:dyDescent="0.25">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x14ac:dyDescent="0.25">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x14ac:dyDescent="0.25">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x14ac:dyDescent="0.25">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x14ac:dyDescent="0.25">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x14ac:dyDescent="0.25">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x14ac:dyDescent="0.25">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x14ac:dyDescent="0.25">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x14ac:dyDescent="0.25">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x14ac:dyDescent="0.25">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x14ac:dyDescent="0.25">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x14ac:dyDescent="0.25">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x14ac:dyDescent="0.25">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x14ac:dyDescent="0.25">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x14ac:dyDescent="0.25">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x14ac:dyDescent="0.25">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x14ac:dyDescent="0.25">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x14ac:dyDescent="0.25">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x14ac:dyDescent="0.25">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x14ac:dyDescent="0.25">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x14ac:dyDescent="0.25">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x14ac:dyDescent="0.25">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x14ac:dyDescent="0.25">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x14ac:dyDescent="0.25">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x14ac:dyDescent="0.25">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x14ac:dyDescent="0.25">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x14ac:dyDescent="0.25">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x14ac:dyDescent="0.25">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x14ac:dyDescent="0.25">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x14ac:dyDescent="0.25">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x14ac:dyDescent="0.25">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x14ac:dyDescent="0.25">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x14ac:dyDescent="0.25">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x14ac:dyDescent="0.25">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x14ac:dyDescent="0.25">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x14ac:dyDescent="0.25">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x14ac:dyDescent="0.25">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x14ac:dyDescent="0.25">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x14ac:dyDescent="0.25">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x14ac:dyDescent="0.25">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x14ac:dyDescent="0.25">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x14ac:dyDescent="0.25">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x14ac:dyDescent="0.25">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x14ac:dyDescent="0.25">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x14ac:dyDescent="0.25">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x14ac:dyDescent="0.25">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x14ac:dyDescent="0.25">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x14ac:dyDescent="0.25">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x14ac:dyDescent="0.25">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x14ac:dyDescent="0.25">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x14ac:dyDescent="0.25">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x14ac:dyDescent="0.25">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x14ac:dyDescent="0.25">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x14ac:dyDescent="0.25">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x14ac:dyDescent="0.25">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x14ac:dyDescent="0.25">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x14ac:dyDescent="0.25">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x14ac:dyDescent="0.25">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x14ac:dyDescent="0.25">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x14ac:dyDescent="0.25">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x14ac:dyDescent="0.25">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x14ac:dyDescent="0.25">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x14ac:dyDescent="0.25">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x14ac:dyDescent="0.25">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x14ac:dyDescent="0.25">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H332"/>
  <sheetViews>
    <sheetView tabSelected="1" topLeftCell="B1" zoomScale="10" zoomScaleNormal="10" workbookViewId="0">
      <selection activeCell="B1" sqref="B1:HH1"/>
    </sheetView>
  </sheetViews>
  <sheetFormatPr defaultRowHeight="15" x14ac:dyDescent="0.25"/>
  <cols>
    <col min="1" max="1" width="33.42578125" hidden="1" customWidth="1"/>
    <col min="2" max="2" width="150.85546875" customWidth="1"/>
    <col min="3" max="3" width="67.28515625" customWidth="1"/>
    <col min="4" max="49" width="8.7109375" customWidth="1"/>
    <col min="50" max="176" width="9.140625" customWidth="1"/>
    <col min="198" max="198" width="9.140625" customWidth="1"/>
  </cols>
  <sheetData>
    <row r="1" spans="1:216" ht="255.75" thickBot="1" x14ac:dyDescent="3.7">
      <c r="B1" s="240" t="s">
        <v>222</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2"/>
    </row>
    <row r="2" spans="1:216" ht="153.75" thickBot="1" x14ac:dyDescent="1.4">
      <c r="B2" s="231" t="s">
        <v>115</v>
      </c>
      <c r="C2" s="232" t="s">
        <v>116</v>
      </c>
      <c r="D2" s="190" t="s">
        <v>223</v>
      </c>
      <c r="E2" s="190"/>
      <c r="F2" s="190"/>
      <c r="G2" s="190"/>
      <c r="H2" s="190"/>
      <c r="I2" s="190"/>
      <c r="J2" s="190"/>
      <c r="K2" s="190"/>
      <c r="L2" s="56"/>
      <c r="M2" s="56"/>
      <c r="N2" s="56"/>
      <c r="O2" s="56"/>
      <c r="P2" s="56"/>
      <c r="Q2" s="56"/>
      <c r="R2" s="56"/>
      <c r="S2" s="56"/>
      <c r="T2" s="5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243" t="str">
        <f>IF(C2="(All)","States with largest migration inflows in "&amp;C3&amp;" were:","In "&amp;C3&amp;" residents from "&amp;C2&amp;" migrated the most to:")</f>
        <v>States with largest migration inflows in 2012 were:</v>
      </c>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5"/>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56"/>
      <c r="HB2" s="56"/>
      <c r="HC2" s="56"/>
      <c r="HD2" s="56"/>
      <c r="HE2" s="56"/>
      <c r="HF2" s="56"/>
      <c r="HG2" s="56"/>
      <c r="HH2" s="217"/>
    </row>
    <row r="3" spans="1:216" ht="153.75" thickBot="1" x14ac:dyDescent="1.4">
      <c r="B3" s="231" t="s">
        <v>122</v>
      </c>
      <c r="C3" s="233">
        <v>2012</v>
      </c>
      <c r="D3" s="190" t="s">
        <v>171</v>
      </c>
      <c r="E3" s="181"/>
      <c r="F3" s="181"/>
      <c r="G3" s="181"/>
      <c r="H3" s="181"/>
      <c r="I3" s="181"/>
      <c r="J3" s="181"/>
      <c r="K3" s="181"/>
      <c r="L3" s="56"/>
      <c r="M3" s="56"/>
      <c r="N3" s="56"/>
      <c r="O3" s="56"/>
      <c r="P3" s="56"/>
      <c r="Q3" s="56"/>
      <c r="R3" s="56"/>
      <c r="S3" s="5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246" t="str">
        <f>IF(C2="(All)",'Formula Table'!B2&amp;", "&amp;'Formula Table'!B3&amp;", and "&amp;'Formula Table'!B4,'Formula Table'!B2&amp;", "&amp;'Formula Table'!B3&amp;", and "&amp;'Formula Table'!B4&amp;"; possibly due to:")</f>
        <v xml:space="preserve"> Florida,  Texas, and  California</v>
      </c>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8"/>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56"/>
      <c r="HB3" s="56"/>
      <c r="HC3" s="56"/>
      <c r="HD3" s="56"/>
      <c r="HE3" s="56"/>
      <c r="HF3" s="56"/>
      <c r="HG3" s="56"/>
      <c r="HH3" s="217"/>
    </row>
    <row r="4" spans="1:216" ht="92.25" hidden="1" customHeight="1" x14ac:dyDescent="1.35">
      <c r="B4" s="218"/>
      <c r="C4" s="190"/>
      <c r="D4" s="190"/>
      <c r="E4" s="190"/>
      <c r="F4" s="190"/>
      <c r="G4" s="190"/>
      <c r="H4" s="190"/>
      <c r="I4" s="190"/>
      <c r="J4" s="190"/>
      <c r="K4" s="190"/>
      <c r="L4" s="190"/>
      <c r="M4" s="56"/>
      <c r="N4" s="56"/>
      <c r="O4" s="56"/>
      <c r="P4" s="56"/>
      <c r="Q4" s="56"/>
      <c r="R4" s="56"/>
      <c r="S4" s="5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249"/>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1"/>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56"/>
      <c r="HB4" s="56"/>
      <c r="HC4" s="56"/>
      <c r="HD4" s="56"/>
      <c r="HE4" s="56"/>
      <c r="HF4" s="56"/>
      <c r="HG4" s="56"/>
      <c r="HH4" s="217"/>
    </row>
    <row r="5" spans="1:216" ht="165" hidden="1" x14ac:dyDescent="1.35">
      <c r="B5" s="234" t="s">
        <v>117</v>
      </c>
      <c r="C5" s="235"/>
      <c r="D5" s="190"/>
      <c r="E5" s="190"/>
      <c r="F5" s="190"/>
      <c r="G5" s="190"/>
      <c r="H5" s="190"/>
      <c r="I5" s="190"/>
      <c r="J5" s="190"/>
      <c r="K5" s="190"/>
      <c r="L5" s="190"/>
      <c r="M5" s="56"/>
      <c r="N5" s="56"/>
      <c r="O5" s="56"/>
      <c r="P5" s="56"/>
      <c r="Q5" s="56"/>
      <c r="R5" s="56"/>
      <c r="S5" s="5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249"/>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1"/>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56"/>
      <c r="HB5" s="56"/>
      <c r="HC5" s="56"/>
      <c r="HD5" s="56"/>
      <c r="HE5" s="56"/>
      <c r="HF5" s="56"/>
      <c r="HG5" s="56"/>
      <c r="HH5" s="217"/>
    </row>
    <row r="6" spans="1:216" ht="165" hidden="1" x14ac:dyDescent="1.35">
      <c r="A6" s="63" t="s">
        <v>187</v>
      </c>
      <c r="B6" s="180">
        <v>2012</v>
      </c>
      <c r="C6" s="236"/>
      <c r="D6" s="219"/>
      <c r="E6" s="219"/>
      <c r="F6" s="219"/>
      <c r="G6" s="219"/>
      <c r="H6" s="219"/>
      <c r="I6" s="219"/>
      <c r="J6" s="219"/>
      <c r="K6" s="219"/>
      <c r="L6" s="190"/>
      <c r="M6" s="56"/>
      <c r="N6" s="56"/>
      <c r="O6" s="56"/>
      <c r="P6" s="56"/>
      <c r="Q6" s="56"/>
      <c r="R6" s="56"/>
      <c r="S6" s="5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249"/>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1"/>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56"/>
      <c r="HB6" s="56"/>
      <c r="HC6" s="56"/>
      <c r="HD6" s="56"/>
      <c r="HE6" s="56"/>
      <c r="HF6" s="56"/>
      <c r="HG6" s="56"/>
      <c r="HH6" s="217"/>
    </row>
    <row r="7" spans="1:216" ht="165" hidden="1" x14ac:dyDescent="1.35">
      <c r="A7" s="63">
        <f>RANK(GETPIVOTDATA(" Alabama",$B$5,"Year",$C$3),$C$7:$C$58)</f>
        <v>26</v>
      </c>
      <c r="B7" s="220" t="s">
        <v>118</v>
      </c>
      <c r="C7" s="236">
        <v>105219</v>
      </c>
      <c r="D7" s="219"/>
      <c r="E7" s="219"/>
      <c r="F7" s="219"/>
      <c r="G7" s="219"/>
      <c r="H7" s="219"/>
      <c r="I7" s="219"/>
      <c r="J7" s="219"/>
      <c r="K7" s="219"/>
      <c r="L7" s="190"/>
      <c r="M7" s="56"/>
      <c r="N7" s="56"/>
      <c r="O7" s="56"/>
      <c r="P7" s="56"/>
      <c r="Q7" s="56"/>
      <c r="R7" s="56"/>
      <c r="S7" s="5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249"/>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1"/>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56"/>
      <c r="HB7" s="56"/>
      <c r="HC7" s="56"/>
      <c r="HD7" s="56"/>
      <c r="HE7" s="56"/>
      <c r="HF7" s="56"/>
      <c r="HG7" s="56"/>
      <c r="HH7" s="217"/>
    </row>
    <row r="8" spans="1:216" ht="165" hidden="1" x14ac:dyDescent="1.35">
      <c r="A8" s="63">
        <f>RANK(GETPIVOTDATA(" Alaska",$B$5,"Year",$C$3),$C$7:$C$58)</f>
        <v>47</v>
      </c>
      <c r="B8" s="220" t="s">
        <v>119</v>
      </c>
      <c r="C8" s="236">
        <v>33440</v>
      </c>
      <c r="D8" s="219"/>
      <c r="E8" s="219"/>
      <c r="F8" s="219"/>
      <c r="G8" s="219"/>
      <c r="H8" s="219"/>
      <c r="I8" s="219"/>
      <c r="J8" s="219"/>
      <c r="K8" s="219"/>
      <c r="L8" s="190"/>
      <c r="M8" s="56"/>
      <c r="N8" s="56"/>
      <c r="O8" s="56"/>
      <c r="P8" s="56"/>
      <c r="Q8" s="56"/>
      <c r="R8" s="56"/>
      <c r="S8" s="5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249"/>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1"/>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56"/>
      <c r="HB8" s="56"/>
      <c r="HC8" s="56"/>
      <c r="HD8" s="56"/>
      <c r="HE8" s="56"/>
      <c r="HF8" s="56"/>
      <c r="HG8" s="56"/>
      <c r="HH8" s="217"/>
    </row>
    <row r="9" spans="1:216" ht="165" hidden="1" x14ac:dyDescent="1.35">
      <c r="A9" s="63">
        <f>RANK(GETPIVOTDATA(" Arizona",$B$5,"Year",$C$3),$C$7:$C$58)</f>
        <v>8</v>
      </c>
      <c r="B9" s="220" t="s">
        <v>120</v>
      </c>
      <c r="C9" s="236">
        <v>234248</v>
      </c>
      <c r="D9" s="219"/>
      <c r="E9" s="219"/>
      <c r="F9" s="219"/>
      <c r="G9" s="219"/>
      <c r="H9" s="219"/>
      <c r="I9" s="219"/>
      <c r="J9" s="219"/>
      <c r="K9" s="219"/>
      <c r="L9" s="190"/>
      <c r="M9" s="56"/>
      <c r="N9" s="56"/>
      <c r="O9" s="56"/>
      <c r="P9" s="56"/>
      <c r="Q9" s="56"/>
      <c r="R9" s="56"/>
      <c r="S9" s="5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249"/>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1"/>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56"/>
      <c r="HB9" s="56"/>
      <c r="HC9" s="56"/>
      <c r="HD9" s="56"/>
      <c r="HE9" s="56"/>
      <c r="HF9" s="56"/>
      <c r="HG9" s="56"/>
      <c r="HH9" s="217"/>
    </row>
    <row r="10" spans="1:216" ht="165" hidden="1" x14ac:dyDescent="1.35">
      <c r="A10" s="63">
        <f>RANK(GETPIVOTDATA(" Arkansas",$B$5,"Year",$C$3),$C$7:$C$58)</f>
        <v>33</v>
      </c>
      <c r="B10" s="220" t="s">
        <v>123</v>
      </c>
      <c r="C10" s="236">
        <v>76948</v>
      </c>
      <c r="D10" s="219"/>
      <c r="E10" s="219"/>
      <c r="F10" s="219"/>
      <c r="G10" s="219"/>
      <c r="H10" s="219"/>
      <c r="I10" s="219"/>
      <c r="J10" s="219"/>
      <c r="K10" s="219"/>
      <c r="L10" s="190"/>
      <c r="M10" s="56"/>
      <c r="N10" s="56"/>
      <c r="O10" s="56"/>
      <c r="P10" s="56"/>
      <c r="Q10" s="56"/>
      <c r="R10" s="56"/>
      <c r="S10" s="5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249"/>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1"/>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56"/>
      <c r="HB10" s="56"/>
      <c r="HC10" s="56"/>
      <c r="HD10" s="56"/>
      <c r="HE10" s="56"/>
      <c r="HF10" s="56"/>
      <c r="HG10" s="56"/>
      <c r="HH10" s="217"/>
    </row>
    <row r="11" spans="1:216" ht="165" hidden="1" x14ac:dyDescent="1.35">
      <c r="A11" s="63">
        <f>RANK(GETPIVOTDATA(" California",$B$5,"Year",$C$3),$C$7:$C$58)</f>
        <v>3</v>
      </c>
      <c r="B11" s="220" t="s">
        <v>124</v>
      </c>
      <c r="C11" s="236">
        <v>495964</v>
      </c>
      <c r="D11" s="219"/>
      <c r="E11" s="219"/>
      <c r="F11" s="219"/>
      <c r="G11" s="219"/>
      <c r="H11" s="219"/>
      <c r="I11" s="219"/>
      <c r="J11" s="219"/>
      <c r="K11" s="219"/>
      <c r="L11" s="190"/>
      <c r="M11" s="56"/>
      <c r="N11" s="56"/>
      <c r="O11" s="56"/>
      <c r="P11" s="56"/>
      <c r="Q11" s="56"/>
      <c r="R11" s="56"/>
      <c r="S11" s="5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249"/>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1"/>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56"/>
      <c r="HB11" s="56"/>
      <c r="HC11" s="56"/>
      <c r="HD11" s="56"/>
      <c r="HE11" s="56"/>
      <c r="HF11" s="56"/>
      <c r="HG11" s="56"/>
      <c r="HH11" s="217"/>
    </row>
    <row r="12" spans="1:216" ht="165" hidden="1" x14ac:dyDescent="1.35">
      <c r="A12" s="63">
        <f>RANK(GETPIVOTDATA(" Colorado",$B$5,"Year",$C$3),$C$7:$C$58)</f>
        <v>12</v>
      </c>
      <c r="B12" s="220" t="s">
        <v>125</v>
      </c>
      <c r="C12" s="236">
        <v>206204</v>
      </c>
      <c r="D12" s="219"/>
      <c r="E12" s="219"/>
      <c r="F12" s="219"/>
      <c r="G12" s="219"/>
      <c r="H12" s="219"/>
      <c r="I12" s="219"/>
      <c r="J12" s="219"/>
      <c r="K12" s="219"/>
      <c r="L12" s="190"/>
      <c r="M12" s="56"/>
      <c r="N12" s="56"/>
      <c r="O12" s="56"/>
      <c r="P12" s="56"/>
      <c r="Q12" s="56"/>
      <c r="R12" s="56"/>
      <c r="S12" s="5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249"/>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1"/>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56"/>
      <c r="HB12" s="56"/>
      <c r="HC12" s="56"/>
      <c r="HD12" s="56"/>
      <c r="HE12" s="56"/>
      <c r="HF12" s="56"/>
      <c r="HG12" s="56"/>
      <c r="HH12" s="217"/>
    </row>
    <row r="13" spans="1:216" ht="165" hidden="1" x14ac:dyDescent="1.35">
      <c r="A13" s="63">
        <f>RANK(GETPIVOTDATA(" Connecticut",$B$5,"Year",$C$3),$C$7:$C$58)</f>
        <v>32</v>
      </c>
      <c r="B13" s="220" t="s">
        <v>126</v>
      </c>
      <c r="C13" s="236">
        <v>83539</v>
      </c>
      <c r="D13" s="219"/>
      <c r="E13" s="219"/>
      <c r="F13" s="219"/>
      <c r="G13" s="219"/>
      <c r="H13" s="219"/>
      <c r="I13" s="219"/>
      <c r="J13" s="219"/>
      <c r="K13" s="219"/>
      <c r="L13" s="190"/>
      <c r="M13" s="56"/>
      <c r="N13" s="56"/>
      <c r="O13" s="56"/>
      <c r="P13" s="56"/>
      <c r="Q13" s="56"/>
      <c r="R13" s="56"/>
      <c r="S13" s="5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249"/>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1"/>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56"/>
      <c r="HB13" s="56"/>
      <c r="HC13" s="56"/>
      <c r="HD13" s="56"/>
      <c r="HE13" s="56"/>
      <c r="HF13" s="56"/>
      <c r="HG13" s="56"/>
      <c r="HH13" s="217"/>
    </row>
    <row r="14" spans="1:216" ht="165" hidden="1" x14ac:dyDescent="1.35">
      <c r="A14" s="63">
        <f>RANK(GETPIVOTDATA(" Delaware",$B$5,"Year",$C$3),$C$7:$C$58)</f>
        <v>45</v>
      </c>
      <c r="B14" s="220" t="s">
        <v>127</v>
      </c>
      <c r="C14" s="236">
        <v>34813</v>
      </c>
      <c r="D14" s="219"/>
      <c r="E14" s="219"/>
      <c r="F14" s="219"/>
      <c r="G14" s="219"/>
      <c r="H14" s="219"/>
      <c r="I14" s="219"/>
      <c r="J14" s="219"/>
      <c r="K14" s="219"/>
      <c r="L14" s="190"/>
      <c r="M14" s="56"/>
      <c r="N14" s="56"/>
      <c r="O14" s="56"/>
      <c r="P14" s="56"/>
      <c r="Q14" s="56"/>
      <c r="R14" s="56"/>
      <c r="S14" s="5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249"/>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1"/>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56"/>
      <c r="HB14" s="56"/>
      <c r="HC14" s="56"/>
      <c r="HD14" s="56"/>
      <c r="HE14" s="56"/>
      <c r="HF14" s="56"/>
      <c r="HG14" s="56"/>
      <c r="HH14" s="217"/>
    </row>
    <row r="15" spans="1:216" ht="165" hidden="1" x14ac:dyDescent="1.35">
      <c r="A15" s="63">
        <f>RANK(GETPIVOTDATA(" District of Columbia ",$B$5,"Year",$C$3),$C$7:$C$58)</f>
        <v>39</v>
      </c>
      <c r="B15" s="220" t="s">
        <v>128</v>
      </c>
      <c r="C15" s="236">
        <v>53830</v>
      </c>
      <c r="D15" s="219"/>
      <c r="E15" s="219"/>
      <c r="F15" s="219"/>
      <c r="G15" s="219"/>
      <c r="H15" s="219"/>
      <c r="I15" s="219"/>
      <c r="J15" s="219"/>
      <c r="K15" s="219"/>
      <c r="L15" s="190"/>
      <c r="M15" s="56"/>
      <c r="N15" s="56"/>
      <c r="O15" s="56"/>
      <c r="P15" s="56"/>
      <c r="Q15" s="56"/>
      <c r="R15" s="56"/>
      <c r="S15" s="5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249"/>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1"/>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56"/>
      <c r="HB15" s="56"/>
      <c r="HC15" s="56"/>
      <c r="HD15" s="56"/>
      <c r="HE15" s="56"/>
      <c r="HF15" s="56"/>
      <c r="HG15" s="56"/>
      <c r="HH15" s="217"/>
    </row>
    <row r="16" spans="1:216" ht="165" hidden="1" x14ac:dyDescent="1.35">
      <c r="A16" s="63">
        <f>RANK(GETPIVOTDATA(" Florida",$B$5,"Year",$C$3),$C$7:$C$58)</f>
        <v>1</v>
      </c>
      <c r="B16" s="220" t="s">
        <v>129</v>
      </c>
      <c r="C16" s="236">
        <v>558786</v>
      </c>
      <c r="D16" s="219"/>
      <c r="E16" s="219"/>
      <c r="F16" s="219"/>
      <c r="G16" s="219"/>
      <c r="H16" s="219"/>
      <c r="I16" s="219"/>
      <c r="J16" s="219"/>
      <c r="K16" s="219"/>
      <c r="L16" s="190"/>
      <c r="M16" s="56"/>
      <c r="N16" s="56"/>
      <c r="O16" s="56"/>
      <c r="P16" s="56"/>
      <c r="Q16" s="56"/>
      <c r="R16" s="56"/>
      <c r="S16" s="5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249"/>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1"/>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56"/>
      <c r="HB16" s="56"/>
      <c r="HC16" s="56"/>
      <c r="HD16" s="56"/>
      <c r="HE16" s="56"/>
      <c r="HF16" s="56"/>
      <c r="HG16" s="56"/>
      <c r="HH16" s="217"/>
    </row>
    <row r="17" spans="1:216" ht="165" hidden="1" x14ac:dyDescent="1.35">
      <c r="A17" s="63">
        <f>RANK(GETPIVOTDATA(" Georgia",$B$5,"Year",$C$3),$C$7:$C$58)</f>
        <v>4</v>
      </c>
      <c r="B17" s="220" t="s">
        <v>130</v>
      </c>
      <c r="C17" s="236">
        <v>279196</v>
      </c>
      <c r="D17" s="219"/>
      <c r="E17" s="219"/>
      <c r="F17" s="219"/>
      <c r="G17" s="219"/>
      <c r="H17" s="219"/>
      <c r="I17" s="219"/>
      <c r="J17" s="219"/>
      <c r="K17" s="219"/>
      <c r="L17" s="190"/>
      <c r="M17" s="56"/>
      <c r="N17" s="56"/>
      <c r="O17" s="56"/>
      <c r="P17" s="56"/>
      <c r="Q17" s="56"/>
      <c r="R17" s="56"/>
      <c r="S17" s="5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249"/>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1"/>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56"/>
      <c r="HB17" s="56"/>
      <c r="HC17" s="56"/>
      <c r="HD17" s="56"/>
      <c r="HE17" s="56"/>
      <c r="HF17" s="56"/>
      <c r="HG17" s="56"/>
      <c r="HH17" s="217"/>
    </row>
    <row r="18" spans="1:216" ht="165" hidden="1" x14ac:dyDescent="1.35">
      <c r="A18" s="63">
        <f>RANK(GETPIVOTDATA(" Hawaii",$B$5,"Year",$C$3),$C$7:$C$58)</f>
        <v>37</v>
      </c>
      <c r="B18" s="220" t="s">
        <v>131</v>
      </c>
      <c r="C18" s="236">
        <v>55481</v>
      </c>
      <c r="D18" s="219"/>
      <c r="E18" s="219"/>
      <c r="F18" s="219"/>
      <c r="G18" s="219"/>
      <c r="H18" s="219"/>
      <c r="I18" s="219"/>
      <c r="J18" s="219"/>
      <c r="K18" s="219"/>
      <c r="L18" s="190"/>
      <c r="M18" s="56"/>
      <c r="N18" s="56"/>
      <c r="O18" s="56"/>
      <c r="P18" s="56"/>
      <c r="Q18" s="56"/>
      <c r="R18" s="56"/>
      <c r="S18" s="5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249"/>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1"/>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56"/>
      <c r="HB18" s="56"/>
      <c r="HC18" s="56"/>
      <c r="HD18" s="56"/>
      <c r="HE18" s="56"/>
      <c r="HF18" s="56"/>
      <c r="HG18" s="56"/>
      <c r="HH18" s="217"/>
    </row>
    <row r="19" spans="1:216" ht="165" hidden="1" x14ac:dyDescent="1.35">
      <c r="A19" s="63">
        <f>RANK(GETPIVOTDATA(" Idaho",$B$5,"Year",$C$3),$C$7:$C$58)</f>
        <v>36</v>
      </c>
      <c r="B19" s="220" t="s">
        <v>132</v>
      </c>
      <c r="C19" s="236">
        <v>59419</v>
      </c>
      <c r="D19" s="219"/>
      <c r="E19" s="219"/>
      <c r="F19" s="219"/>
      <c r="G19" s="219"/>
      <c r="H19" s="219"/>
      <c r="I19" s="219"/>
      <c r="J19" s="219"/>
      <c r="K19" s="219"/>
      <c r="L19" s="190"/>
      <c r="M19" s="56"/>
      <c r="N19" s="56"/>
      <c r="O19" s="56"/>
      <c r="P19" s="56"/>
      <c r="Q19" s="56"/>
      <c r="R19" s="56"/>
      <c r="S19" s="5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249"/>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1"/>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56"/>
      <c r="HB19" s="56"/>
      <c r="HC19" s="56"/>
      <c r="HD19" s="56"/>
      <c r="HE19" s="56"/>
      <c r="HF19" s="56"/>
      <c r="HG19" s="56"/>
      <c r="HH19" s="217"/>
    </row>
    <row r="20" spans="1:216" ht="165" hidden="1" x14ac:dyDescent="1.35">
      <c r="A20" s="63">
        <f>RANK(GETPIVOTDATA(" Illinois",$B$5,"Year",$C$3),$C$7:$C$58)</f>
        <v>11</v>
      </c>
      <c r="B20" s="220" t="s">
        <v>133</v>
      </c>
      <c r="C20" s="236">
        <v>210804</v>
      </c>
      <c r="D20" s="219"/>
      <c r="E20" s="219"/>
      <c r="F20" s="219"/>
      <c r="G20" s="219"/>
      <c r="H20" s="219"/>
      <c r="I20" s="219"/>
      <c r="J20" s="219"/>
      <c r="K20" s="219"/>
      <c r="L20" s="190"/>
      <c r="M20" s="56"/>
      <c r="N20" s="56"/>
      <c r="O20" s="56"/>
      <c r="P20" s="56"/>
      <c r="Q20" s="56"/>
      <c r="R20" s="56"/>
      <c r="S20" s="5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249"/>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1"/>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56"/>
      <c r="HB20" s="56"/>
      <c r="HC20" s="56"/>
      <c r="HD20" s="56"/>
      <c r="HE20" s="56"/>
      <c r="HF20" s="56"/>
      <c r="HG20" s="56"/>
      <c r="HH20" s="217"/>
    </row>
    <row r="21" spans="1:216" ht="165" hidden="1" x14ac:dyDescent="1.35">
      <c r="A21" s="63">
        <f>RANK(GETPIVOTDATA(" Indiana",$B$5,"Year",$C$3),$C$7:$C$58)</f>
        <v>20</v>
      </c>
      <c r="B21" s="220" t="s">
        <v>134</v>
      </c>
      <c r="C21" s="236">
        <v>134273</v>
      </c>
      <c r="D21" s="219"/>
      <c r="E21" s="219"/>
      <c r="F21" s="219"/>
      <c r="G21" s="219"/>
      <c r="H21" s="219"/>
      <c r="I21" s="219"/>
      <c r="J21" s="219"/>
      <c r="K21" s="219"/>
      <c r="L21" s="190"/>
      <c r="M21" s="56"/>
      <c r="N21" s="56"/>
      <c r="O21" s="56"/>
      <c r="P21" s="56"/>
      <c r="Q21" s="56"/>
      <c r="R21" s="56"/>
      <c r="S21" s="5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249"/>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1"/>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56"/>
      <c r="HB21" s="56"/>
      <c r="HC21" s="56"/>
      <c r="HD21" s="56"/>
      <c r="HE21" s="56"/>
      <c r="HF21" s="56"/>
      <c r="HG21" s="56"/>
      <c r="HH21" s="217"/>
    </row>
    <row r="22" spans="1:216" ht="165" hidden="1" x14ac:dyDescent="1.35">
      <c r="A22" s="63">
        <f>RANK(GETPIVOTDATA(" Iowa",$B$5,"Year",$C$3),$C$7:$C$58)</f>
        <v>34</v>
      </c>
      <c r="B22" s="220" t="s">
        <v>135</v>
      </c>
      <c r="C22" s="236">
        <v>76546</v>
      </c>
      <c r="D22" s="219"/>
      <c r="E22" s="219"/>
      <c r="F22" s="219"/>
      <c r="G22" s="219"/>
      <c r="H22" s="219"/>
      <c r="I22" s="219"/>
      <c r="J22" s="219"/>
      <c r="K22" s="219"/>
      <c r="L22" s="190"/>
      <c r="M22" s="56"/>
      <c r="N22" s="56"/>
      <c r="O22" s="56"/>
      <c r="P22" s="56"/>
      <c r="Q22" s="56"/>
      <c r="R22" s="56"/>
      <c r="S22" s="5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249"/>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0"/>
      <c r="CL22" s="250"/>
      <c r="CM22" s="250"/>
      <c r="CN22" s="250"/>
      <c r="CO22" s="250"/>
      <c r="CP22" s="250"/>
      <c r="CQ22" s="250"/>
      <c r="CR22" s="250"/>
      <c r="CS22" s="250"/>
      <c r="CT22" s="250"/>
      <c r="CU22" s="250"/>
      <c r="CV22" s="250"/>
      <c r="CW22" s="250"/>
      <c r="CX22" s="250"/>
      <c r="CY22" s="250"/>
      <c r="CZ22" s="250"/>
      <c r="DA22" s="250"/>
      <c r="DB22" s="250"/>
      <c r="DC22" s="250"/>
      <c r="DD22" s="250"/>
      <c r="DE22" s="250"/>
      <c r="DF22" s="250"/>
      <c r="DG22" s="250"/>
      <c r="DH22" s="250"/>
      <c r="DI22" s="250"/>
      <c r="DJ22" s="250"/>
      <c r="DK22" s="250"/>
      <c r="DL22" s="250"/>
      <c r="DM22" s="250"/>
      <c r="DN22" s="250"/>
      <c r="DO22" s="250"/>
      <c r="DP22" s="250"/>
      <c r="DQ22" s="250"/>
      <c r="DR22" s="250"/>
      <c r="DS22" s="250"/>
      <c r="DT22" s="250"/>
      <c r="DU22" s="250"/>
      <c r="DV22" s="250"/>
      <c r="DW22" s="250"/>
      <c r="DX22" s="250"/>
      <c r="DY22" s="250"/>
      <c r="DZ22" s="250"/>
      <c r="EA22" s="250"/>
      <c r="EB22" s="250"/>
      <c r="EC22" s="250"/>
      <c r="ED22" s="250"/>
      <c r="EE22" s="250"/>
      <c r="EF22" s="250"/>
      <c r="EG22" s="250"/>
      <c r="EH22" s="250"/>
      <c r="EI22" s="250"/>
      <c r="EJ22" s="251"/>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56"/>
      <c r="HB22" s="56"/>
      <c r="HC22" s="56"/>
      <c r="HD22" s="56"/>
      <c r="HE22" s="56"/>
      <c r="HF22" s="56"/>
      <c r="HG22" s="56"/>
      <c r="HH22" s="217"/>
    </row>
    <row r="23" spans="1:216" ht="165" hidden="1" x14ac:dyDescent="1.35">
      <c r="A23" s="63">
        <f>RANK(GETPIVOTDATA(" Kansas",$B$5,"Year",$C$3),$C$7:$C$58)</f>
        <v>30</v>
      </c>
      <c r="B23" s="220" t="s">
        <v>136</v>
      </c>
      <c r="C23" s="236">
        <v>88366</v>
      </c>
      <c r="D23" s="219"/>
      <c r="E23" s="219"/>
      <c r="F23" s="219"/>
      <c r="G23" s="219"/>
      <c r="H23" s="219"/>
      <c r="I23" s="219"/>
      <c r="J23" s="219"/>
      <c r="K23" s="219"/>
      <c r="L23" s="190"/>
      <c r="M23" s="56"/>
      <c r="N23" s="56"/>
      <c r="O23" s="56"/>
      <c r="P23" s="56"/>
      <c r="Q23" s="56"/>
      <c r="R23" s="56"/>
      <c r="S23" s="5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249"/>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0"/>
      <c r="DR23" s="250"/>
      <c r="DS23" s="250"/>
      <c r="DT23" s="250"/>
      <c r="DU23" s="250"/>
      <c r="DV23" s="250"/>
      <c r="DW23" s="250"/>
      <c r="DX23" s="250"/>
      <c r="DY23" s="250"/>
      <c r="DZ23" s="250"/>
      <c r="EA23" s="250"/>
      <c r="EB23" s="250"/>
      <c r="EC23" s="250"/>
      <c r="ED23" s="250"/>
      <c r="EE23" s="250"/>
      <c r="EF23" s="250"/>
      <c r="EG23" s="250"/>
      <c r="EH23" s="250"/>
      <c r="EI23" s="250"/>
      <c r="EJ23" s="251"/>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56"/>
      <c r="HB23" s="56"/>
      <c r="HC23" s="56"/>
      <c r="HD23" s="56"/>
      <c r="HE23" s="56"/>
      <c r="HF23" s="56"/>
      <c r="HG23" s="56"/>
      <c r="HH23" s="217"/>
    </row>
    <row r="24" spans="1:216" ht="165" hidden="1" x14ac:dyDescent="1.35">
      <c r="A24" s="63">
        <f>RANK(GETPIVOTDATA(" Kentucky",$B$5,"Year",$C$3),$C$7:$C$58)</f>
        <v>24</v>
      </c>
      <c r="B24" s="220" t="s">
        <v>137</v>
      </c>
      <c r="C24" s="236">
        <v>112957</v>
      </c>
      <c r="D24" s="219"/>
      <c r="E24" s="219"/>
      <c r="F24" s="219"/>
      <c r="G24" s="219"/>
      <c r="H24" s="219"/>
      <c r="I24" s="219"/>
      <c r="J24" s="219"/>
      <c r="K24" s="219"/>
      <c r="L24" s="190"/>
      <c r="M24" s="56"/>
      <c r="N24" s="56"/>
      <c r="O24" s="56"/>
      <c r="P24" s="56"/>
      <c r="Q24" s="56"/>
      <c r="R24" s="56"/>
      <c r="S24" s="5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249"/>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1"/>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56"/>
      <c r="HB24" s="56"/>
      <c r="HC24" s="56"/>
      <c r="HD24" s="56"/>
      <c r="HE24" s="56"/>
      <c r="HF24" s="56"/>
      <c r="HG24" s="56"/>
      <c r="HH24" s="217"/>
    </row>
    <row r="25" spans="1:216" ht="165" hidden="1" x14ac:dyDescent="1.35">
      <c r="A25" s="63">
        <f>RANK(GETPIVOTDATA(" Louisiana",$B$5,"Year",$C$3),$C$7:$C$58)</f>
        <v>29</v>
      </c>
      <c r="B25" s="220" t="s">
        <v>138</v>
      </c>
      <c r="C25" s="236">
        <v>91870</v>
      </c>
      <c r="D25" s="219"/>
      <c r="E25" s="219"/>
      <c r="F25" s="219"/>
      <c r="G25" s="219"/>
      <c r="H25" s="219"/>
      <c r="I25" s="219"/>
      <c r="J25" s="219"/>
      <c r="K25" s="219"/>
      <c r="L25" s="190"/>
      <c r="M25" s="56"/>
      <c r="N25" s="56"/>
      <c r="O25" s="56"/>
      <c r="P25" s="56"/>
      <c r="Q25" s="56"/>
      <c r="R25" s="56"/>
      <c r="S25" s="5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249"/>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250"/>
      <c r="DX25" s="250"/>
      <c r="DY25" s="250"/>
      <c r="DZ25" s="250"/>
      <c r="EA25" s="250"/>
      <c r="EB25" s="250"/>
      <c r="EC25" s="250"/>
      <c r="ED25" s="250"/>
      <c r="EE25" s="250"/>
      <c r="EF25" s="250"/>
      <c r="EG25" s="250"/>
      <c r="EH25" s="250"/>
      <c r="EI25" s="250"/>
      <c r="EJ25" s="251"/>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56"/>
      <c r="HB25" s="56"/>
      <c r="HC25" s="56"/>
      <c r="HD25" s="56"/>
      <c r="HE25" s="56"/>
      <c r="HF25" s="56"/>
      <c r="HG25" s="56"/>
      <c r="HH25" s="217"/>
    </row>
    <row r="26" spans="1:216" ht="165" hidden="1" x14ac:dyDescent="1.35">
      <c r="A26" s="63">
        <f>RANK(GETPIVOTDATA("Maine",$B$5,"Year",$C$3),$C$7:$C$58)</f>
        <v>49</v>
      </c>
      <c r="B26" s="220" t="s">
        <v>139</v>
      </c>
      <c r="C26" s="236">
        <v>27561</v>
      </c>
      <c r="D26" s="219"/>
      <c r="E26" s="219"/>
      <c r="F26" s="219"/>
      <c r="G26" s="219"/>
      <c r="H26" s="219"/>
      <c r="I26" s="219"/>
      <c r="J26" s="219"/>
      <c r="K26" s="219"/>
      <c r="L26" s="190"/>
      <c r="M26" s="56"/>
      <c r="N26" s="56"/>
      <c r="O26" s="56"/>
      <c r="P26" s="56"/>
      <c r="Q26" s="56"/>
      <c r="R26" s="56"/>
      <c r="S26" s="5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249"/>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50"/>
      <c r="CC26" s="250"/>
      <c r="CD26" s="250"/>
      <c r="CE26" s="250"/>
      <c r="CF26" s="250"/>
      <c r="CG26" s="250"/>
      <c r="CH26" s="250"/>
      <c r="CI26" s="250"/>
      <c r="CJ26" s="250"/>
      <c r="CK26" s="250"/>
      <c r="CL26" s="250"/>
      <c r="CM26" s="250"/>
      <c r="CN26" s="250"/>
      <c r="CO26" s="250"/>
      <c r="CP26" s="250"/>
      <c r="CQ26" s="250"/>
      <c r="CR26" s="250"/>
      <c r="CS26" s="250"/>
      <c r="CT26" s="250"/>
      <c r="CU26" s="250"/>
      <c r="CV26" s="250"/>
      <c r="CW26" s="250"/>
      <c r="CX26" s="250"/>
      <c r="CY26" s="250"/>
      <c r="CZ26" s="250"/>
      <c r="DA26" s="250"/>
      <c r="DB26" s="250"/>
      <c r="DC26" s="250"/>
      <c r="DD26" s="250"/>
      <c r="DE26" s="250"/>
      <c r="DF26" s="250"/>
      <c r="DG26" s="250"/>
      <c r="DH26" s="250"/>
      <c r="DI26" s="250"/>
      <c r="DJ26" s="250"/>
      <c r="DK26" s="250"/>
      <c r="DL26" s="250"/>
      <c r="DM26" s="250"/>
      <c r="DN26" s="250"/>
      <c r="DO26" s="250"/>
      <c r="DP26" s="250"/>
      <c r="DQ26" s="250"/>
      <c r="DR26" s="250"/>
      <c r="DS26" s="250"/>
      <c r="DT26" s="250"/>
      <c r="DU26" s="250"/>
      <c r="DV26" s="250"/>
      <c r="DW26" s="250"/>
      <c r="DX26" s="250"/>
      <c r="DY26" s="250"/>
      <c r="DZ26" s="250"/>
      <c r="EA26" s="250"/>
      <c r="EB26" s="250"/>
      <c r="EC26" s="250"/>
      <c r="ED26" s="250"/>
      <c r="EE26" s="250"/>
      <c r="EF26" s="250"/>
      <c r="EG26" s="250"/>
      <c r="EH26" s="250"/>
      <c r="EI26" s="250"/>
      <c r="EJ26" s="251"/>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56"/>
      <c r="HB26" s="56"/>
      <c r="HC26" s="56"/>
      <c r="HD26" s="56"/>
      <c r="HE26" s="56"/>
      <c r="HF26" s="56"/>
      <c r="HG26" s="56"/>
      <c r="HH26" s="217"/>
    </row>
    <row r="27" spans="1:216" ht="165" hidden="1" x14ac:dyDescent="1.35">
      <c r="A27" s="63">
        <f>RANK(GETPIVOTDATA(" Maryland",$B$5,"Year",$C$3),$C$7:$C$58)</f>
        <v>17</v>
      </c>
      <c r="B27" s="220" t="s">
        <v>140</v>
      </c>
      <c r="C27" s="236">
        <v>155277</v>
      </c>
      <c r="D27" s="219"/>
      <c r="E27" s="219"/>
      <c r="F27" s="219"/>
      <c r="G27" s="219"/>
      <c r="H27" s="219"/>
      <c r="I27" s="219"/>
      <c r="J27" s="219"/>
      <c r="K27" s="219"/>
      <c r="L27" s="190"/>
      <c r="M27" s="56"/>
      <c r="N27" s="56"/>
      <c r="O27" s="56"/>
      <c r="P27" s="56"/>
      <c r="Q27" s="56"/>
      <c r="R27" s="56"/>
      <c r="S27" s="5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249"/>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250"/>
      <c r="DS27" s="250"/>
      <c r="DT27" s="250"/>
      <c r="DU27" s="250"/>
      <c r="DV27" s="250"/>
      <c r="DW27" s="250"/>
      <c r="DX27" s="250"/>
      <c r="DY27" s="250"/>
      <c r="DZ27" s="250"/>
      <c r="EA27" s="250"/>
      <c r="EB27" s="250"/>
      <c r="EC27" s="250"/>
      <c r="ED27" s="250"/>
      <c r="EE27" s="250"/>
      <c r="EF27" s="250"/>
      <c r="EG27" s="250"/>
      <c r="EH27" s="250"/>
      <c r="EI27" s="250"/>
      <c r="EJ27" s="251"/>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56"/>
      <c r="HB27" s="56"/>
      <c r="HC27" s="56"/>
      <c r="HD27" s="56"/>
      <c r="HE27" s="56"/>
      <c r="HF27" s="56"/>
      <c r="HG27" s="56"/>
      <c r="HH27" s="217"/>
    </row>
    <row r="28" spans="1:216" ht="165" hidden="1" x14ac:dyDescent="1.35">
      <c r="A28" s="63">
        <f>RANK(GETPIVOTDATA(" Massachusetts",$B$5,"Year",$C$3),$C$7:$C$58)</f>
        <v>18</v>
      </c>
      <c r="B28" s="220" t="s">
        <v>141</v>
      </c>
      <c r="C28" s="236">
        <v>146633</v>
      </c>
      <c r="D28" s="219"/>
      <c r="E28" s="219"/>
      <c r="F28" s="219"/>
      <c r="G28" s="219"/>
      <c r="H28" s="219"/>
      <c r="I28" s="219"/>
      <c r="J28" s="219"/>
      <c r="K28" s="219"/>
      <c r="L28" s="190"/>
      <c r="M28" s="56"/>
      <c r="N28" s="56"/>
      <c r="O28" s="56"/>
      <c r="P28" s="56"/>
      <c r="Q28" s="56"/>
      <c r="R28" s="56"/>
      <c r="S28" s="5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249"/>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1"/>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56"/>
      <c r="HB28" s="56"/>
      <c r="HC28" s="56"/>
      <c r="HD28" s="56"/>
      <c r="HE28" s="56"/>
      <c r="HF28" s="56"/>
      <c r="HG28" s="56"/>
      <c r="HH28" s="217"/>
    </row>
    <row r="29" spans="1:216" ht="165" hidden="1" x14ac:dyDescent="1.35">
      <c r="A29" s="63">
        <f>RANK(GETPIVOTDATA(" Michigan",$B$5,"Year",$C$3),$C$7:$C$58)</f>
        <v>19</v>
      </c>
      <c r="B29" s="220" t="s">
        <v>142</v>
      </c>
      <c r="C29" s="236">
        <v>134763</v>
      </c>
      <c r="D29" s="219"/>
      <c r="E29" s="219"/>
      <c r="F29" s="219"/>
      <c r="G29" s="219"/>
      <c r="H29" s="219"/>
      <c r="I29" s="219"/>
      <c r="J29" s="219"/>
      <c r="K29" s="219"/>
      <c r="L29" s="190"/>
      <c r="M29" s="56"/>
      <c r="N29" s="56"/>
      <c r="O29" s="56"/>
      <c r="P29" s="56"/>
      <c r="Q29" s="56"/>
      <c r="R29" s="56"/>
      <c r="S29" s="5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249"/>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c r="CF29" s="250"/>
      <c r="CG29" s="250"/>
      <c r="CH29" s="250"/>
      <c r="CI29" s="250"/>
      <c r="CJ29" s="250"/>
      <c r="CK29" s="250"/>
      <c r="CL29" s="250"/>
      <c r="CM29" s="250"/>
      <c r="CN29" s="250"/>
      <c r="CO29" s="250"/>
      <c r="CP29" s="250"/>
      <c r="CQ29" s="250"/>
      <c r="CR29" s="250"/>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c r="DT29" s="250"/>
      <c r="DU29" s="250"/>
      <c r="DV29" s="250"/>
      <c r="DW29" s="250"/>
      <c r="DX29" s="250"/>
      <c r="DY29" s="250"/>
      <c r="DZ29" s="250"/>
      <c r="EA29" s="250"/>
      <c r="EB29" s="250"/>
      <c r="EC29" s="250"/>
      <c r="ED29" s="250"/>
      <c r="EE29" s="250"/>
      <c r="EF29" s="250"/>
      <c r="EG29" s="250"/>
      <c r="EH29" s="250"/>
      <c r="EI29" s="250"/>
      <c r="EJ29" s="251"/>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56"/>
      <c r="HB29" s="56"/>
      <c r="HC29" s="56"/>
      <c r="HD29" s="56"/>
      <c r="HE29" s="56"/>
      <c r="HF29" s="56"/>
      <c r="HG29" s="56"/>
      <c r="HH29" s="217"/>
    </row>
    <row r="30" spans="1:216" ht="165" hidden="1" x14ac:dyDescent="1.35">
      <c r="A30" s="63">
        <f>RANK(GETPIVOTDATA(" Minnesota",$B$5,"Year",$C$3),$C$7:$C$58)</f>
        <v>27</v>
      </c>
      <c r="B30" s="220" t="s">
        <v>143</v>
      </c>
      <c r="C30" s="236">
        <v>101176</v>
      </c>
      <c r="D30" s="219"/>
      <c r="E30" s="219"/>
      <c r="F30" s="219"/>
      <c r="G30" s="219"/>
      <c r="H30" s="219"/>
      <c r="I30" s="219"/>
      <c r="J30" s="219"/>
      <c r="K30" s="219"/>
      <c r="L30" s="190"/>
      <c r="M30" s="56"/>
      <c r="N30" s="56"/>
      <c r="O30" s="56"/>
      <c r="P30" s="56"/>
      <c r="Q30" s="56"/>
      <c r="R30" s="56"/>
      <c r="S30" s="5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249"/>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50"/>
      <c r="DW30" s="250"/>
      <c r="DX30" s="250"/>
      <c r="DY30" s="250"/>
      <c r="DZ30" s="250"/>
      <c r="EA30" s="250"/>
      <c r="EB30" s="250"/>
      <c r="EC30" s="250"/>
      <c r="ED30" s="250"/>
      <c r="EE30" s="250"/>
      <c r="EF30" s="250"/>
      <c r="EG30" s="250"/>
      <c r="EH30" s="250"/>
      <c r="EI30" s="250"/>
      <c r="EJ30" s="251"/>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56"/>
      <c r="HB30" s="56"/>
      <c r="HC30" s="56"/>
      <c r="HD30" s="56"/>
      <c r="HE30" s="56"/>
      <c r="HF30" s="56"/>
      <c r="HG30" s="56"/>
      <c r="HH30" s="217"/>
    </row>
    <row r="31" spans="1:216" ht="165" hidden="1" x14ac:dyDescent="1.35">
      <c r="A31" s="63">
        <f>RANK(GETPIVOTDATA(" Mississippi",$B$5,"Year",$C$3),$C$7:$C$58)</f>
        <v>35</v>
      </c>
      <c r="B31" s="220" t="s">
        <v>144</v>
      </c>
      <c r="C31" s="236">
        <v>73581</v>
      </c>
      <c r="D31" s="219"/>
      <c r="E31" s="219"/>
      <c r="F31" s="219"/>
      <c r="G31" s="219"/>
      <c r="H31" s="219"/>
      <c r="I31" s="219"/>
      <c r="J31" s="219"/>
      <c r="K31" s="219"/>
      <c r="L31" s="190"/>
      <c r="M31" s="56"/>
      <c r="N31" s="56"/>
      <c r="O31" s="56"/>
      <c r="P31" s="56"/>
      <c r="Q31" s="56"/>
      <c r="R31" s="56"/>
      <c r="S31" s="5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249"/>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1"/>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56"/>
      <c r="HB31" s="56"/>
      <c r="HC31" s="56"/>
      <c r="HD31" s="56"/>
      <c r="HE31" s="56"/>
      <c r="HF31" s="56"/>
      <c r="HG31" s="56"/>
      <c r="HH31" s="217"/>
    </row>
    <row r="32" spans="1:216" ht="165" hidden="1" x14ac:dyDescent="1.35">
      <c r="A32" s="63">
        <f>RANK(GETPIVOTDATA(" Missouri",$B$5,"Year",$C$3),$C$7:$C$58)</f>
        <v>15</v>
      </c>
      <c r="B32" s="220" t="s">
        <v>145</v>
      </c>
      <c r="C32" s="236">
        <v>163756</v>
      </c>
      <c r="D32" s="219"/>
      <c r="E32" s="219"/>
      <c r="F32" s="219"/>
      <c r="G32" s="219"/>
      <c r="H32" s="219"/>
      <c r="I32" s="219"/>
      <c r="J32" s="219"/>
      <c r="K32" s="219"/>
      <c r="L32" s="190"/>
      <c r="M32" s="56"/>
      <c r="N32" s="56"/>
      <c r="O32" s="56"/>
      <c r="P32" s="56"/>
      <c r="Q32" s="56"/>
      <c r="R32" s="56"/>
      <c r="S32" s="5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249"/>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250"/>
      <c r="DC32" s="250"/>
      <c r="DD32" s="250"/>
      <c r="DE32" s="250"/>
      <c r="DF32" s="250"/>
      <c r="DG32" s="250"/>
      <c r="DH32" s="250"/>
      <c r="DI32" s="250"/>
      <c r="DJ32" s="250"/>
      <c r="DK32" s="250"/>
      <c r="DL32" s="250"/>
      <c r="DM32" s="250"/>
      <c r="DN32" s="250"/>
      <c r="DO32" s="250"/>
      <c r="DP32" s="250"/>
      <c r="DQ32" s="250"/>
      <c r="DR32" s="250"/>
      <c r="DS32" s="250"/>
      <c r="DT32" s="250"/>
      <c r="DU32" s="250"/>
      <c r="DV32" s="250"/>
      <c r="DW32" s="250"/>
      <c r="DX32" s="250"/>
      <c r="DY32" s="250"/>
      <c r="DZ32" s="250"/>
      <c r="EA32" s="250"/>
      <c r="EB32" s="250"/>
      <c r="EC32" s="250"/>
      <c r="ED32" s="250"/>
      <c r="EE32" s="250"/>
      <c r="EF32" s="250"/>
      <c r="EG32" s="250"/>
      <c r="EH32" s="250"/>
      <c r="EI32" s="250"/>
      <c r="EJ32" s="251"/>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56"/>
      <c r="HB32" s="56"/>
      <c r="HC32" s="56"/>
      <c r="HD32" s="56"/>
      <c r="HE32" s="56"/>
      <c r="HF32" s="56"/>
      <c r="HG32" s="56"/>
      <c r="HH32" s="217"/>
    </row>
    <row r="33" spans="1:216" ht="165" hidden="1" x14ac:dyDescent="1.35">
      <c r="A33" s="63">
        <f>RANK(GETPIVOTDATA(" Montana",$B$5,"Year",$C$3),$C$7:$C$58)</f>
        <v>44</v>
      </c>
      <c r="B33" s="220" t="s">
        <v>146</v>
      </c>
      <c r="C33" s="236">
        <v>37690</v>
      </c>
      <c r="D33" s="219"/>
      <c r="E33" s="219"/>
      <c r="F33" s="219"/>
      <c r="G33" s="219"/>
      <c r="H33" s="219"/>
      <c r="I33" s="219"/>
      <c r="J33" s="219"/>
      <c r="K33" s="219"/>
      <c r="L33" s="190"/>
      <c r="M33" s="56"/>
      <c r="N33" s="56"/>
      <c r="O33" s="56"/>
      <c r="P33" s="56"/>
      <c r="Q33" s="56"/>
      <c r="R33" s="56"/>
      <c r="S33" s="5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249"/>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S33" s="250"/>
      <c r="BT33" s="250"/>
      <c r="BU33" s="250"/>
      <c r="BV33" s="250"/>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51"/>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56"/>
      <c r="HB33" s="56"/>
      <c r="HC33" s="56"/>
      <c r="HD33" s="56"/>
      <c r="HE33" s="56"/>
      <c r="HF33" s="56"/>
      <c r="HG33" s="56"/>
      <c r="HH33" s="217"/>
    </row>
    <row r="34" spans="1:216" ht="165" hidden="1" x14ac:dyDescent="1.35">
      <c r="A34" s="63">
        <f>RANK(GETPIVOTDATA(" Nebraska",$B$5,"Year",$C$3),$C$7:$C$58)</f>
        <v>42</v>
      </c>
      <c r="B34" s="220" t="s">
        <v>147</v>
      </c>
      <c r="C34" s="236">
        <v>43266</v>
      </c>
      <c r="D34" s="219"/>
      <c r="E34" s="219"/>
      <c r="F34" s="219"/>
      <c r="G34" s="219"/>
      <c r="H34" s="219"/>
      <c r="I34" s="219"/>
      <c r="J34" s="219"/>
      <c r="K34" s="219"/>
      <c r="L34" s="190"/>
      <c r="M34" s="56"/>
      <c r="N34" s="56"/>
      <c r="O34" s="56"/>
      <c r="P34" s="56"/>
      <c r="Q34" s="56"/>
      <c r="R34" s="56"/>
      <c r="S34" s="5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249"/>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1"/>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56"/>
      <c r="HB34" s="56"/>
      <c r="HC34" s="56"/>
      <c r="HD34" s="56"/>
      <c r="HE34" s="56"/>
      <c r="HF34" s="56"/>
      <c r="HG34" s="56"/>
      <c r="HH34" s="217"/>
    </row>
    <row r="35" spans="1:216" ht="165" hidden="1" x14ac:dyDescent="1.35">
      <c r="A35" s="63">
        <f>RANK(GETPIVOTDATA(" Nevada",$B$5,"Year",$C$3),$C$7:$C$58)</f>
        <v>22</v>
      </c>
      <c r="B35" s="220" t="s">
        <v>148</v>
      </c>
      <c r="C35" s="236">
        <v>124522</v>
      </c>
      <c r="D35" s="219"/>
      <c r="E35" s="219"/>
      <c r="F35" s="219"/>
      <c r="G35" s="219"/>
      <c r="H35" s="219"/>
      <c r="I35" s="219"/>
      <c r="J35" s="219"/>
      <c r="K35" s="219"/>
      <c r="L35" s="190"/>
      <c r="M35" s="56"/>
      <c r="N35" s="56"/>
      <c r="O35" s="56"/>
      <c r="P35" s="56"/>
      <c r="Q35" s="56"/>
      <c r="R35" s="56"/>
      <c r="S35" s="5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249"/>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1"/>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c r="GR35" s="166"/>
      <c r="GS35" s="166"/>
      <c r="GT35" s="166"/>
      <c r="GU35" s="166"/>
      <c r="GV35" s="166"/>
      <c r="GW35" s="166"/>
      <c r="GX35" s="166"/>
      <c r="GY35" s="166"/>
      <c r="GZ35" s="166"/>
      <c r="HA35" s="56"/>
      <c r="HB35" s="56"/>
      <c r="HC35" s="56"/>
      <c r="HD35" s="56"/>
      <c r="HE35" s="56"/>
      <c r="HF35" s="56"/>
      <c r="HG35" s="56"/>
      <c r="HH35" s="217"/>
    </row>
    <row r="36" spans="1:216" ht="165" hidden="1" x14ac:dyDescent="1.35">
      <c r="A36" s="63">
        <f>RANK(GETPIVOTDATA(" New Hampshire",$B$5,"Year",$C$3),$C$7:$C$58)</f>
        <v>40</v>
      </c>
      <c r="B36" s="220" t="s">
        <v>149</v>
      </c>
      <c r="C36" s="236">
        <v>50559</v>
      </c>
      <c r="D36" s="219"/>
      <c r="E36" s="219"/>
      <c r="F36" s="219"/>
      <c r="G36" s="219"/>
      <c r="H36" s="219"/>
      <c r="I36" s="219"/>
      <c r="J36" s="219"/>
      <c r="K36" s="219"/>
      <c r="L36" s="190"/>
      <c r="M36" s="56"/>
      <c r="N36" s="56"/>
      <c r="O36" s="56"/>
      <c r="P36" s="56"/>
      <c r="Q36" s="56"/>
      <c r="R36" s="56"/>
      <c r="S36" s="5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249"/>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1"/>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c r="GZ36" s="166"/>
      <c r="HA36" s="56"/>
      <c r="HB36" s="56"/>
      <c r="HC36" s="56"/>
      <c r="HD36" s="56"/>
      <c r="HE36" s="56"/>
      <c r="HF36" s="56"/>
      <c r="HG36" s="56"/>
      <c r="HH36" s="217"/>
    </row>
    <row r="37" spans="1:216" ht="165" hidden="1" x14ac:dyDescent="1.35">
      <c r="A37" s="63">
        <f>RANK(GETPIVOTDATA(" New Jersey",$B$5,"Year",$C$3),$C$7:$C$58)</f>
        <v>21</v>
      </c>
      <c r="B37" s="220" t="s">
        <v>150</v>
      </c>
      <c r="C37" s="236">
        <v>132797</v>
      </c>
      <c r="D37" s="219"/>
      <c r="E37" s="219"/>
      <c r="F37" s="219"/>
      <c r="G37" s="219"/>
      <c r="H37" s="219"/>
      <c r="I37" s="219"/>
      <c r="J37" s="219"/>
      <c r="K37" s="219"/>
      <c r="L37" s="190"/>
      <c r="M37" s="56"/>
      <c r="N37" s="56"/>
      <c r="O37" s="56"/>
      <c r="P37" s="56"/>
      <c r="Q37" s="56"/>
      <c r="R37" s="56"/>
      <c r="S37" s="5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249"/>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1"/>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56"/>
      <c r="HB37" s="56"/>
      <c r="HC37" s="56"/>
      <c r="HD37" s="56"/>
      <c r="HE37" s="56"/>
      <c r="HF37" s="56"/>
      <c r="HG37" s="56"/>
      <c r="HH37" s="217"/>
    </row>
    <row r="38" spans="1:216" ht="165" hidden="1" x14ac:dyDescent="1.35">
      <c r="A38" s="63">
        <f>RANK(GETPIVOTDATA(" New Mexico",$B$5,"Year",$C$3),$C$7:$C$58)</f>
        <v>38</v>
      </c>
      <c r="B38" s="220" t="s">
        <v>151</v>
      </c>
      <c r="C38" s="236">
        <v>55122</v>
      </c>
      <c r="D38" s="219"/>
      <c r="E38" s="219"/>
      <c r="F38" s="219"/>
      <c r="G38" s="219"/>
      <c r="H38" s="219"/>
      <c r="I38" s="219"/>
      <c r="J38" s="219"/>
      <c r="K38" s="219"/>
      <c r="L38" s="190"/>
      <c r="M38" s="56"/>
      <c r="N38" s="56"/>
      <c r="O38" s="56"/>
      <c r="P38" s="56"/>
      <c r="Q38" s="56"/>
      <c r="R38" s="56"/>
      <c r="S38" s="5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249"/>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250"/>
      <c r="DC38" s="250"/>
      <c r="DD38" s="250"/>
      <c r="DE38" s="250"/>
      <c r="DF38" s="250"/>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51"/>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56"/>
      <c r="HB38" s="56"/>
      <c r="HC38" s="56"/>
      <c r="HD38" s="56"/>
      <c r="HE38" s="56"/>
      <c r="HF38" s="56"/>
      <c r="HG38" s="56"/>
      <c r="HH38" s="217"/>
    </row>
    <row r="39" spans="1:216" ht="165" hidden="1" x14ac:dyDescent="1.35">
      <c r="A39" s="63">
        <f>RANK(GETPIVOTDATA(" New York",$B$5,"Year",$C$3),$C$7:$C$58)</f>
        <v>5</v>
      </c>
      <c r="B39" s="220" t="s">
        <v>152</v>
      </c>
      <c r="C39" s="236">
        <v>277374</v>
      </c>
      <c r="D39" s="219"/>
      <c r="E39" s="219"/>
      <c r="F39" s="219"/>
      <c r="G39" s="219"/>
      <c r="H39" s="219"/>
      <c r="I39" s="219"/>
      <c r="J39" s="219"/>
      <c r="K39" s="219"/>
      <c r="L39" s="190"/>
      <c r="M39" s="56"/>
      <c r="N39" s="56"/>
      <c r="O39" s="56"/>
      <c r="P39" s="56"/>
      <c r="Q39" s="56"/>
      <c r="R39" s="56"/>
      <c r="S39" s="5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249"/>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51"/>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56"/>
      <c r="HB39" s="56"/>
      <c r="HC39" s="56"/>
      <c r="HD39" s="56"/>
      <c r="HE39" s="56"/>
      <c r="HF39" s="56"/>
      <c r="HG39" s="56"/>
      <c r="HH39" s="217"/>
    </row>
    <row r="40" spans="1:216" ht="165" hidden="1" x14ac:dyDescent="1.35">
      <c r="A40" s="63">
        <f>RANK(GETPIVOTDATA(" North Carolina",$B$5,"Year",$C$3),$C$7:$C$58)</f>
        <v>6</v>
      </c>
      <c r="B40" s="220" t="s">
        <v>153</v>
      </c>
      <c r="C40" s="236">
        <v>275174</v>
      </c>
      <c r="D40" s="219"/>
      <c r="E40" s="219"/>
      <c r="F40" s="219"/>
      <c r="G40" s="219"/>
      <c r="H40" s="219"/>
      <c r="I40" s="219"/>
      <c r="J40" s="219"/>
      <c r="K40" s="219"/>
      <c r="L40" s="190"/>
      <c r="M40" s="56"/>
      <c r="N40" s="56"/>
      <c r="O40" s="56"/>
      <c r="P40" s="56"/>
      <c r="Q40" s="56"/>
      <c r="R40" s="56"/>
      <c r="S40" s="5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249"/>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1"/>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56"/>
      <c r="HB40" s="56"/>
      <c r="HC40" s="56"/>
      <c r="HD40" s="56"/>
      <c r="HE40" s="56"/>
      <c r="HF40" s="56"/>
      <c r="HG40" s="56"/>
      <c r="HH40" s="217"/>
    </row>
    <row r="41" spans="1:216" ht="165" hidden="1" x14ac:dyDescent="1.35">
      <c r="A41" s="63">
        <f>RANK(GETPIVOTDATA(" North Dakota",$B$5,"Year",$C$3),$C$7:$C$58)</f>
        <v>43</v>
      </c>
      <c r="B41" s="220" t="s">
        <v>154</v>
      </c>
      <c r="C41" s="236">
        <v>38213</v>
      </c>
      <c r="D41" s="219"/>
      <c r="E41" s="219"/>
      <c r="F41" s="219"/>
      <c r="G41" s="219"/>
      <c r="H41" s="219"/>
      <c r="I41" s="219"/>
      <c r="J41" s="219"/>
      <c r="K41" s="219"/>
      <c r="L41" s="190"/>
      <c r="M41" s="56"/>
      <c r="N41" s="56"/>
      <c r="O41" s="56"/>
      <c r="P41" s="56"/>
      <c r="Q41" s="56"/>
      <c r="R41" s="56"/>
      <c r="S41" s="5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249"/>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51"/>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56"/>
      <c r="HB41" s="56"/>
      <c r="HC41" s="56"/>
      <c r="HD41" s="56"/>
      <c r="HE41" s="56"/>
      <c r="HF41" s="56"/>
      <c r="HG41" s="56"/>
      <c r="HH41" s="217"/>
    </row>
    <row r="42" spans="1:216" ht="165" hidden="1" x14ac:dyDescent="1.35">
      <c r="A42" s="63">
        <f>RANK(GETPIVOTDATA(" Ohio",$B$5,"Year",$C$3),$C$7:$C$58)</f>
        <v>13</v>
      </c>
      <c r="B42" s="220" t="s">
        <v>155</v>
      </c>
      <c r="C42" s="236">
        <v>197794</v>
      </c>
      <c r="D42" s="219"/>
      <c r="E42" s="219"/>
      <c r="F42" s="219"/>
      <c r="G42" s="219"/>
      <c r="H42" s="219"/>
      <c r="I42" s="219"/>
      <c r="J42" s="219"/>
      <c r="K42" s="219"/>
      <c r="L42" s="190"/>
      <c r="M42" s="56"/>
      <c r="N42" s="56"/>
      <c r="O42" s="56"/>
      <c r="P42" s="56"/>
      <c r="Q42" s="56"/>
      <c r="R42" s="56"/>
      <c r="S42" s="5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249"/>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1"/>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56"/>
      <c r="HB42" s="56"/>
      <c r="HC42" s="56"/>
      <c r="HD42" s="56"/>
      <c r="HE42" s="56"/>
      <c r="HF42" s="56"/>
      <c r="HG42" s="56"/>
      <c r="HH42" s="217"/>
    </row>
    <row r="43" spans="1:216" ht="165" hidden="1" x14ac:dyDescent="1.35">
      <c r="A43" s="63">
        <f>RANK(GETPIVOTDATA(" Oklahoma",$B$5,"Year",$C$3),$C$7:$C$58)</f>
        <v>25</v>
      </c>
      <c r="B43" s="220" t="s">
        <v>156</v>
      </c>
      <c r="C43" s="236">
        <v>108972</v>
      </c>
      <c r="D43" s="219"/>
      <c r="E43" s="219"/>
      <c r="F43" s="219"/>
      <c r="G43" s="219"/>
      <c r="H43" s="219"/>
      <c r="I43" s="219"/>
      <c r="J43" s="219"/>
      <c r="K43" s="219"/>
      <c r="L43" s="190"/>
      <c r="M43" s="56"/>
      <c r="N43" s="56"/>
      <c r="O43" s="56"/>
      <c r="P43" s="56"/>
      <c r="Q43" s="56"/>
      <c r="R43" s="56"/>
      <c r="S43" s="5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249"/>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1"/>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56"/>
      <c r="HB43" s="56"/>
      <c r="HC43" s="56"/>
      <c r="HD43" s="56"/>
      <c r="HE43" s="56"/>
      <c r="HF43" s="56"/>
      <c r="HG43" s="56"/>
      <c r="HH43" s="217"/>
    </row>
    <row r="44" spans="1:216" ht="165" hidden="1" x14ac:dyDescent="1.35">
      <c r="A44" s="63">
        <f>RANK(GETPIVOTDATA(" Oregon",$B$5,"Year",$C$3),$C$7:$C$58)</f>
        <v>23</v>
      </c>
      <c r="B44" s="220" t="s">
        <v>157</v>
      </c>
      <c r="C44" s="236">
        <v>119077</v>
      </c>
      <c r="D44" s="219"/>
      <c r="E44" s="219"/>
      <c r="F44" s="219"/>
      <c r="G44" s="219"/>
      <c r="H44" s="219"/>
      <c r="I44" s="219"/>
      <c r="J44" s="219"/>
      <c r="K44" s="219"/>
      <c r="L44" s="190"/>
      <c r="M44" s="56"/>
      <c r="N44" s="56"/>
      <c r="O44" s="56"/>
      <c r="P44" s="56"/>
      <c r="Q44" s="56"/>
      <c r="R44" s="56"/>
      <c r="S44" s="5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249"/>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51"/>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56"/>
      <c r="HB44" s="56"/>
      <c r="HC44" s="56"/>
      <c r="HD44" s="56"/>
      <c r="HE44" s="56"/>
      <c r="HF44" s="56"/>
      <c r="HG44" s="56"/>
      <c r="HH44" s="217"/>
    </row>
    <row r="45" spans="1:216" ht="165" hidden="1" x14ac:dyDescent="1.35">
      <c r="A45" s="63">
        <f>RANK(GETPIVOTDATA(" Pennsylvania",$B$5,"Year",$C$3),$C$7:$C$58)</f>
        <v>9</v>
      </c>
      <c r="B45" s="220" t="s">
        <v>158</v>
      </c>
      <c r="C45" s="236">
        <v>223347</v>
      </c>
      <c r="D45" s="219"/>
      <c r="E45" s="219"/>
      <c r="F45" s="219"/>
      <c r="G45" s="219"/>
      <c r="H45" s="219"/>
      <c r="I45" s="219"/>
      <c r="J45" s="219"/>
      <c r="K45" s="219"/>
      <c r="L45" s="190"/>
      <c r="M45" s="56"/>
      <c r="N45" s="56"/>
      <c r="O45" s="56"/>
      <c r="P45" s="56"/>
      <c r="Q45" s="56"/>
      <c r="R45" s="56"/>
      <c r="S45" s="5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249"/>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1"/>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56"/>
      <c r="HB45" s="56"/>
      <c r="HC45" s="56"/>
      <c r="HD45" s="56"/>
      <c r="HE45" s="56"/>
      <c r="HF45" s="56"/>
      <c r="HG45" s="56"/>
      <c r="HH45" s="217"/>
    </row>
    <row r="46" spans="1:216" ht="165" hidden="1" x14ac:dyDescent="1.35">
      <c r="A46" s="63">
        <f>RANK(GETPIVOTDATA(" Rhode Island",$B$5,"Year",$C$3),$C$7:$C$58)</f>
        <v>46</v>
      </c>
      <c r="B46" s="220" t="s">
        <v>159</v>
      </c>
      <c r="C46" s="236">
        <v>33562</v>
      </c>
      <c r="D46" s="219"/>
      <c r="E46" s="219"/>
      <c r="F46" s="219"/>
      <c r="G46" s="219"/>
      <c r="H46" s="219"/>
      <c r="I46" s="219"/>
      <c r="J46" s="219"/>
      <c r="K46" s="219"/>
      <c r="L46" s="190"/>
      <c r="M46" s="56"/>
      <c r="N46" s="56"/>
      <c r="O46" s="56"/>
      <c r="P46" s="56"/>
      <c r="Q46" s="56"/>
      <c r="R46" s="56"/>
      <c r="S46" s="5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249"/>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250"/>
      <c r="DC46" s="250"/>
      <c r="DD46" s="250"/>
      <c r="DE46" s="250"/>
      <c r="DF46" s="25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51"/>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56"/>
      <c r="HB46" s="56"/>
      <c r="HC46" s="56"/>
      <c r="HD46" s="56"/>
      <c r="HE46" s="56"/>
      <c r="HF46" s="56"/>
      <c r="HG46" s="56"/>
      <c r="HH46" s="217"/>
    </row>
    <row r="47" spans="1:216" ht="165" hidden="1" x14ac:dyDescent="1.35">
      <c r="A47" s="63">
        <f>RANK(GETPIVOTDATA(" South Carolina",$B$5,"Year",$C$3),$C$7:$C$58)</f>
        <v>16</v>
      </c>
      <c r="B47" s="220" t="s">
        <v>160</v>
      </c>
      <c r="C47" s="236">
        <v>157775</v>
      </c>
      <c r="D47" s="219"/>
      <c r="E47" s="219"/>
      <c r="F47" s="219"/>
      <c r="G47" s="219"/>
      <c r="H47" s="219"/>
      <c r="I47" s="219"/>
      <c r="J47" s="219"/>
      <c r="K47" s="219"/>
      <c r="L47" s="190"/>
      <c r="M47" s="56"/>
      <c r="N47" s="56"/>
      <c r="O47" s="56"/>
      <c r="P47" s="56"/>
      <c r="Q47" s="56"/>
      <c r="R47" s="56"/>
      <c r="S47" s="5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249"/>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1"/>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56"/>
      <c r="HB47" s="56"/>
      <c r="HC47" s="56"/>
      <c r="HD47" s="56"/>
      <c r="HE47" s="56"/>
      <c r="HF47" s="56"/>
      <c r="HG47" s="56"/>
      <c r="HH47" s="217"/>
    </row>
    <row r="48" spans="1:216" ht="165" hidden="1" x14ac:dyDescent="1.35">
      <c r="A48" s="63">
        <f>RANK(GETPIVOTDATA(" South Dakota",$B$5,"Year",$C$3),$C$7:$C$58)</f>
        <v>50</v>
      </c>
      <c r="B48" s="220" t="s">
        <v>161</v>
      </c>
      <c r="C48" s="236">
        <v>26185</v>
      </c>
      <c r="D48" s="219"/>
      <c r="E48" s="219"/>
      <c r="F48" s="219"/>
      <c r="G48" s="219"/>
      <c r="H48" s="219"/>
      <c r="I48" s="219"/>
      <c r="J48" s="219"/>
      <c r="K48" s="219"/>
      <c r="L48" s="190"/>
      <c r="M48" s="56"/>
      <c r="N48" s="56"/>
      <c r="O48" s="56"/>
      <c r="P48" s="56"/>
      <c r="Q48" s="56"/>
      <c r="R48" s="56"/>
      <c r="S48" s="5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249"/>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1"/>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56"/>
      <c r="HB48" s="56"/>
      <c r="HC48" s="56"/>
      <c r="HD48" s="56"/>
      <c r="HE48" s="56"/>
      <c r="HF48" s="56"/>
      <c r="HG48" s="56"/>
      <c r="HH48" s="217"/>
    </row>
    <row r="49" spans="1:216" ht="165" hidden="1" x14ac:dyDescent="1.35">
      <c r="A49" s="63">
        <f>RANK(GETPIVOTDATA(" Tennessee",$B$5,"Year",$C$3),$C$7:$C$58)</f>
        <v>14</v>
      </c>
      <c r="B49" s="220" t="s">
        <v>162</v>
      </c>
      <c r="C49" s="236">
        <v>177815</v>
      </c>
      <c r="D49" s="219"/>
      <c r="E49" s="219"/>
      <c r="F49" s="219"/>
      <c r="G49" s="219"/>
      <c r="H49" s="219"/>
      <c r="I49" s="219"/>
      <c r="J49" s="219"/>
      <c r="K49" s="219"/>
      <c r="L49" s="190"/>
      <c r="M49" s="56"/>
      <c r="N49" s="56"/>
      <c r="O49" s="56"/>
      <c r="P49" s="56"/>
      <c r="Q49" s="56"/>
      <c r="R49" s="56"/>
      <c r="S49" s="5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249"/>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1"/>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56"/>
      <c r="HB49" s="56"/>
      <c r="HC49" s="56"/>
      <c r="HD49" s="56"/>
      <c r="HE49" s="56"/>
      <c r="HF49" s="56"/>
      <c r="HG49" s="56"/>
      <c r="HH49" s="217"/>
    </row>
    <row r="50" spans="1:216" ht="165" hidden="1" x14ac:dyDescent="1.35">
      <c r="A50" s="63">
        <f>RANK(GETPIVOTDATA(" Texas",$B$5,"Year",$C$3),$C$7:$C$58)</f>
        <v>2</v>
      </c>
      <c r="B50" s="220" t="s">
        <v>163</v>
      </c>
      <c r="C50" s="236">
        <v>512187</v>
      </c>
      <c r="D50" s="219"/>
      <c r="E50" s="219"/>
      <c r="F50" s="219"/>
      <c r="G50" s="219"/>
      <c r="H50" s="219"/>
      <c r="I50" s="219"/>
      <c r="J50" s="219"/>
      <c r="K50" s="219"/>
      <c r="L50" s="190"/>
      <c r="M50" s="56"/>
      <c r="N50" s="56"/>
      <c r="O50" s="56"/>
      <c r="P50" s="56"/>
      <c r="Q50" s="56"/>
      <c r="R50" s="56"/>
      <c r="S50" s="5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249"/>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250"/>
      <c r="DC50" s="250"/>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1"/>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56"/>
      <c r="HB50" s="56"/>
      <c r="HC50" s="56"/>
      <c r="HD50" s="56"/>
      <c r="HE50" s="56"/>
      <c r="HF50" s="56"/>
      <c r="HG50" s="56"/>
      <c r="HH50" s="217"/>
    </row>
    <row r="51" spans="1:216" ht="165" hidden="1" x14ac:dyDescent="1.35">
      <c r="A51" s="63">
        <f>RANK(GETPIVOTDATA(" Utah",$B$5,"Year",$C$3),$C$7:$C$58)</f>
        <v>31</v>
      </c>
      <c r="B51" s="220" t="s">
        <v>164</v>
      </c>
      <c r="C51" s="236">
        <v>88109</v>
      </c>
      <c r="D51" s="219"/>
      <c r="E51" s="219"/>
      <c r="F51" s="219"/>
      <c r="G51" s="219"/>
      <c r="H51" s="219"/>
      <c r="I51" s="219"/>
      <c r="J51" s="219"/>
      <c r="K51" s="219"/>
      <c r="L51" s="190"/>
      <c r="M51" s="56"/>
      <c r="N51" s="56"/>
      <c r="O51" s="56"/>
      <c r="P51" s="56"/>
      <c r="Q51" s="56"/>
      <c r="R51" s="56"/>
      <c r="S51" s="5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249"/>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1"/>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56"/>
      <c r="HB51" s="56"/>
      <c r="HC51" s="56"/>
      <c r="HD51" s="56"/>
      <c r="HE51" s="56"/>
      <c r="HF51" s="56"/>
      <c r="HG51" s="56"/>
      <c r="HH51" s="217"/>
    </row>
    <row r="52" spans="1:216" ht="165" hidden="1" x14ac:dyDescent="1.35">
      <c r="A52" s="63">
        <f>RANK(GETPIVOTDATA(" Vermont",$B$5,"Year",$C$3),$C$7:$C$58)</f>
        <v>51</v>
      </c>
      <c r="B52" s="220" t="s">
        <v>165</v>
      </c>
      <c r="C52" s="236">
        <v>24431</v>
      </c>
      <c r="D52" s="219"/>
      <c r="E52" s="219"/>
      <c r="F52" s="219"/>
      <c r="G52" s="219"/>
      <c r="H52" s="219"/>
      <c r="I52" s="219"/>
      <c r="J52" s="219"/>
      <c r="K52" s="219"/>
      <c r="L52" s="190"/>
      <c r="M52" s="56"/>
      <c r="N52" s="56"/>
      <c r="O52" s="56"/>
      <c r="P52" s="56"/>
      <c r="Q52" s="56"/>
      <c r="R52" s="56"/>
      <c r="S52" s="5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249"/>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50"/>
      <c r="DK52" s="250"/>
      <c r="DL52" s="250"/>
      <c r="DM52" s="250"/>
      <c r="DN52" s="250"/>
      <c r="DO52" s="250"/>
      <c r="DP52" s="250"/>
      <c r="DQ52" s="250"/>
      <c r="DR52" s="250"/>
      <c r="DS52" s="250"/>
      <c r="DT52" s="250"/>
      <c r="DU52" s="250"/>
      <c r="DV52" s="250"/>
      <c r="DW52" s="250"/>
      <c r="DX52" s="250"/>
      <c r="DY52" s="250"/>
      <c r="DZ52" s="250"/>
      <c r="EA52" s="250"/>
      <c r="EB52" s="250"/>
      <c r="EC52" s="250"/>
      <c r="ED52" s="250"/>
      <c r="EE52" s="250"/>
      <c r="EF52" s="250"/>
      <c r="EG52" s="250"/>
      <c r="EH52" s="250"/>
      <c r="EI52" s="250"/>
      <c r="EJ52" s="251"/>
      <c r="EK52" s="166"/>
      <c r="EL52" s="166"/>
      <c r="EM52" s="166"/>
      <c r="EN52" s="166"/>
      <c r="EO52" s="166"/>
      <c r="EP52" s="166"/>
      <c r="EQ52" s="166"/>
      <c r="ER52" s="166"/>
      <c r="ES52" s="166"/>
      <c r="ET52" s="166"/>
      <c r="EU52" s="166"/>
      <c r="EV52" s="166"/>
      <c r="EW52" s="166"/>
      <c r="EX52" s="166"/>
      <c r="EY52" s="166"/>
      <c r="EZ52" s="166"/>
      <c r="FA52" s="166"/>
      <c r="FB52" s="166"/>
      <c r="FC52" s="166"/>
      <c r="FD52" s="166"/>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56"/>
      <c r="HB52" s="56"/>
      <c r="HC52" s="56"/>
      <c r="HD52" s="56"/>
      <c r="HE52" s="56"/>
      <c r="HF52" s="56"/>
      <c r="HG52" s="56"/>
      <c r="HH52" s="217"/>
    </row>
    <row r="53" spans="1:216" ht="165" hidden="1" x14ac:dyDescent="1.35">
      <c r="A53" s="63">
        <f>RANK(GETPIVOTDATA(" Virginia",$B$5,"Year",$C$3),$C$7:$C$58)</f>
        <v>7</v>
      </c>
      <c r="B53" s="220" t="s">
        <v>166</v>
      </c>
      <c r="C53" s="236">
        <v>251169</v>
      </c>
      <c r="D53" s="219"/>
      <c r="E53" s="219"/>
      <c r="F53" s="219"/>
      <c r="G53" s="219"/>
      <c r="H53" s="219"/>
      <c r="I53" s="219"/>
      <c r="J53" s="219"/>
      <c r="K53" s="219"/>
      <c r="L53" s="190"/>
      <c r="M53" s="56"/>
      <c r="N53" s="56"/>
      <c r="O53" s="56"/>
      <c r="P53" s="56"/>
      <c r="Q53" s="56"/>
      <c r="R53" s="56"/>
      <c r="S53" s="5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249"/>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50"/>
      <c r="DJ53" s="250"/>
      <c r="DK53" s="250"/>
      <c r="DL53" s="250"/>
      <c r="DM53" s="250"/>
      <c r="DN53" s="250"/>
      <c r="DO53" s="250"/>
      <c r="DP53" s="250"/>
      <c r="DQ53" s="250"/>
      <c r="DR53" s="250"/>
      <c r="DS53" s="250"/>
      <c r="DT53" s="250"/>
      <c r="DU53" s="250"/>
      <c r="DV53" s="250"/>
      <c r="DW53" s="250"/>
      <c r="DX53" s="250"/>
      <c r="DY53" s="250"/>
      <c r="DZ53" s="250"/>
      <c r="EA53" s="250"/>
      <c r="EB53" s="250"/>
      <c r="EC53" s="250"/>
      <c r="ED53" s="250"/>
      <c r="EE53" s="250"/>
      <c r="EF53" s="250"/>
      <c r="EG53" s="250"/>
      <c r="EH53" s="250"/>
      <c r="EI53" s="250"/>
      <c r="EJ53" s="251"/>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56"/>
      <c r="HB53" s="56"/>
      <c r="HC53" s="56"/>
      <c r="HD53" s="56"/>
      <c r="HE53" s="56"/>
      <c r="HF53" s="56"/>
      <c r="HG53" s="56"/>
      <c r="HH53" s="217"/>
    </row>
    <row r="54" spans="1:216" ht="165" hidden="1" x14ac:dyDescent="1.35">
      <c r="A54" s="63">
        <f>RANK(GETPIVOTDATA(" Washington",$B$5,"Year",$C$3),$C$7:$C$58)</f>
        <v>10</v>
      </c>
      <c r="B54" s="220" t="s">
        <v>121</v>
      </c>
      <c r="C54" s="236">
        <v>216519</v>
      </c>
      <c r="D54" s="219"/>
      <c r="E54" s="219"/>
      <c r="F54" s="219"/>
      <c r="G54" s="219"/>
      <c r="H54" s="219"/>
      <c r="I54" s="219"/>
      <c r="J54" s="219"/>
      <c r="K54" s="219"/>
      <c r="L54" s="190"/>
      <c r="M54" s="56"/>
      <c r="N54" s="56"/>
      <c r="O54" s="56"/>
      <c r="P54" s="56"/>
      <c r="Q54" s="56"/>
      <c r="R54" s="56"/>
      <c r="S54" s="5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249"/>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c r="EI54" s="250"/>
      <c r="EJ54" s="251"/>
      <c r="EK54" s="166"/>
      <c r="EL54" s="166"/>
      <c r="EM54" s="166"/>
      <c r="EN54" s="166"/>
      <c r="EO54" s="166"/>
      <c r="EP54" s="166"/>
      <c r="EQ54" s="166"/>
      <c r="ER54" s="166"/>
      <c r="ES54" s="166"/>
      <c r="ET54" s="166"/>
      <c r="EU54" s="166"/>
      <c r="EV54" s="166"/>
      <c r="EW54" s="166"/>
      <c r="EX54" s="166"/>
      <c r="EY54" s="166"/>
      <c r="EZ54" s="166"/>
      <c r="FA54" s="166"/>
      <c r="FB54" s="166"/>
      <c r="FC54" s="166"/>
      <c r="FD54" s="166"/>
      <c r="FE54" s="166"/>
      <c r="FF54" s="166"/>
      <c r="FG54" s="166"/>
      <c r="FH54" s="166"/>
      <c r="FI54" s="166"/>
      <c r="FJ54" s="166"/>
      <c r="FK54" s="166"/>
      <c r="FL54" s="166"/>
      <c r="FM54" s="166"/>
      <c r="FN54" s="166"/>
      <c r="FO54" s="166"/>
      <c r="FP54" s="166"/>
      <c r="FQ54" s="166"/>
      <c r="FR54" s="166"/>
      <c r="FS54" s="166"/>
      <c r="FT54" s="166"/>
      <c r="FU54" s="166"/>
      <c r="FV54" s="166"/>
      <c r="FW54" s="166"/>
      <c r="FX54" s="166"/>
      <c r="FY54" s="166"/>
      <c r="FZ54" s="166"/>
      <c r="GA54" s="166"/>
      <c r="GB54" s="166"/>
      <c r="GC54" s="166"/>
      <c r="GD54" s="166"/>
      <c r="GE54" s="166"/>
      <c r="GF54" s="166"/>
      <c r="GG54" s="166"/>
      <c r="GH54" s="166"/>
      <c r="GI54" s="166"/>
      <c r="GJ54" s="166"/>
      <c r="GK54" s="166"/>
      <c r="GL54" s="166"/>
      <c r="GM54" s="166"/>
      <c r="GN54" s="166"/>
      <c r="GO54" s="166"/>
      <c r="GP54" s="166"/>
      <c r="GQ54" s="166"/>
      <c r="GR54" s="166"/>
      <c r="GS54" s="166"/>
      <c r="GT54" s="166"/>
      <c r="GU54" s="166"/>
      <c r="GV54" s="166"/>
      <c r="GW54" s="166"/>
      <c r="GX54" s="166"/>
      <c r="GY54" s="166"/>
      <c r="GZ54" s="166"/>
      <c r="HA54" s="56"/>
      <c r="HB54" s="56"/>
      <c r="HC54" s="56"/>
      <c r="HD54" s="56"/>
      <c r="HE54" s="56"/>
      <c r="HF54" s="56"/>
      <c r="HG54" s="56"/>
      <c r="HH54" s="217"/>
    </row>
    <row r="55" spans="1:216" ht="165" hidden="1" x14ac:dyDescent="1.35">
      <c r="A55" s="63">
        <f>RANK(GETPIVOTDATA(" West Virginia",$B$5,"Year",$C$3),$C$7:$C$58)</f>
        <v>41</v>
      </c>
      <c r="B55" s="220" t="s">
        <v>167</v>
      </c>
      <c r="C55" s="236">
        <v>47204</v>
      </c>
      <c r="D55" s="219"/>
      <c r="E55" s="219"/>
      <c r="F55" s="219"/>
      <c r="G55" s="219"/>
      <c r="H55" s="219"/>
      <c r="I55" s="219"/>
      <c r="J55" s="219"/>
      <c r="K55" s="219"/>
      <c r="L55" s="190"/>
      <c r="M55" s="56"/>
      <c r="N55" s="56"/>
      <c r="O55" s="56"/>
      <c r="P55" s="56"/>
      <c r="Q55" s="56"/>
      <c r="R55" s="56"/>
      <c r="S55" s="5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249"/>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c r="EI55" s="250"/>
      <c r="EJ55" s="251"/>
      <c r="EK55" s="166"/>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c r="GT55" s="166"/>
      <c r="GU55" s="166"/>
      <c r="GV55" s="166"/>
      <c r="GW55" s="166"/>
      <c r="GX55" s="166"/>
      <c r="GY55" s="166"/>
      <c r="GZ55" s="166"/>
      <c r="HA55" s="56"/>
      <c r="HB55" s="56"/>
      <c r="HC55" s="56"/>
      <c r="HD55" s="56"/>
      <c r="HE55" s="56"/>
      <c r="HF55" s="56"/>
      <c r="HG55" s="56"/>
      <c r="HH55" s="217"/>
    </row>
    <row r="56" spans="1:216" ht="165" hidden="1" x14ac:dyDescent="1.35">
      <c r="A56" s="63">
        <f>RANK(GETPIVOTDATA(" Wisconsin",$B$5,"Year",$C$3),$C$7:$C$58)</f>
        <v>28</v>
      </c>
      <c r="B56" s="220" t="s">
        <v>168</v>
      </c>
      <c r="C56" s="236">
        <v>100167</v>
      </c>
      <c r="D56" s="219"/>
      <c r="E56" s="219"/>
      <c r="F56" s="219"/>
      <c r="G56" s="219"/>
      <c r="H56" s="219"/>
      <c r="I56" s="219"/>
      <c r="J56" s="219"/>
      <c r="K56" s="219"/>
      <c r="L56" s="190"/>
      <c r="M56" s="56"/>
      <c r="N56" s="56"/>
      <c r="O56" s="56"/>
      <c r="P56" s="56"/>
      <c r="Q56" s="56"/>
      <c r="R56" s="56"/>
      <c r="S56" s="5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249"/>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1"/>
      <c r="EK56" s="166"/>
      <c r="EL56" s="166"/>
      <c r="EM56" s="166"/>
      <c r="EN56" s="166"/>
      <c r="EO56" s="166"/>
      <c r="EP56" s="166"/>
      <c r="EQ56" s="166"/>
      <c r="ER56" s="166"/>
      <c r="ES56" s="166"/>
      <c r="ET56" s="166"/>
      <c r="EU56" s="166"/>
      <c r="EV56" s="166"/>
      <c r="EW56" s="166"/>
      <c r="EX56" s="166"/>
      <c r="EY56" s="166"/>
      <c r="EZ56" s="166"/>
      <c r="FA56" s="166"/>
      <c r="FB56" s="166"/>
      <c r="FC56" s="166"/>
      <c r="FD56" s="166"/>
      <c r="FE56" s="166"/>
      <c r="FF56" s="166"/>
      <c r="FG56" s="166"/>
      <c r="FH56" s="166"/>
      <c r="FI56" s="166"/>
      <c r="FJ56" s="166"/>
      <c r="FK56" s="166"/>
      <c r="FL56" s="166"/>
      <c r="FM56" s="166"/>
      <c r="FN56" s="166"/>
      <c r="FO56" s="166"/>
      <c r="FP56" s="166"/>
      <c r="FQ56" s="166"/>
      <c r="FR56" s="166"/>
      <c r="FS56" s="166"/>
      <c r="FT56" s="166"/>
      <c r="FU56" s="166"/>
      <c r="FV56" s="166"/>
      <c r="FW56" s="166"/>
      <c r="FX56" s="166"/>
      <c r="FY56" s="166"/>
      <c r="FZ56" s="166"/>
      <c r="GA56" s="166"/>
      <c r="GB56" s="166"/>
      <c r="GC56" s="166"/>
      <c r="GD56" s="166"/>
      <c r="GE56" s="166"/>
      <c r="GF56" s="166"/>
      <c r="GG56" s="166"/>
      <c r="GH56" s="166"/>
      <c r="GI56" s="166"/>
      <c r="GJ56" s="166"/>
      <c r="GK56" s="166"/>
      <c r="GL56" s="166"/>
      <c r="GM56" s="166"/>
      <c r="GN56" s="166"/>
      <c r="GO56" s="166"/>
      <c r="GP56" s="166"/>
      <c r="GQ56" s="166"/>
      <c r="GR56" s="166"/>
      <c r="GS56" s="166"/>
      <c r="GT56" s="166"/>
      <c r="GU56" s="166"/>
      <c r="GV56" s="166"/>
      <c r="GW56" s="166"/>
      <c r="GX56" s="166"/>
      <c r="GY56" s="166"/>
      <c r="GZ56" s="166"/>
      <c r="HA56" s="56"/>
      <c r="HB56" s="56"/>
      <c r="HC56" s="56"/>
      <c r="HD56" s="56"/>
      <c r="HE56" s="56"/>
      <c r="HF56" s="56"/>
      <c r="HG56" s="56"/>
      <c r="HH56" s="217"/>
    </row>
    <row r="57" spans="1:216" ht="165" hidden="1" x14ac:dyDescent="1.35">
      <c r="A57" s="63">
        <f>RANK(GETPIVOTDATA(" Wyoming",$B$5,"Year",$C$3),$C$7:$C$58)</f>
        <v>48</v>
      </c>
      <c r="B57" s="220" t="s">
        <v>169</v>
      </c>
      <c r="C57" s="236">
        <v>31165</v>
      </c>
      <c r="D57" s="219"/>
      <c r="E57" s="219"/>
      <c r="F57" s="219"/>
      <c r="G57" s="219"/>
      <c r="H57" s="219"/>
      <c r="I57" s="219"/>
      <c r="J57" s="219"/>
      <c r="K57" s="219"/>
      <c r="L57" s="190"/>
      <c r="M57" s="56"/>
      <c r="N57" s="56"/>
      <c r="O57" s="56"/>
      <c r="P57" s="56"/>
      <c r="Q57" s="56"/>
      <c r="R57" s="56"/>
      <c r="S57" s="5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249"/>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1"/>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166"/>
      <c r="FM57" s="166"/>
      <c r="FN57" s="166"/>
      <c r="FO57" s="166"/>
      <c r="FP57" s="166"/>
      <c r="FQ57" s="166"/>
      <c r="FR57" s="166"/>
      <c r="FS57" s="166"/>
      <c r="FT57" s="166"/>
      <c r="FU57" s="166"/>
      <c r="FV57" s="166"/>
      <c r="FW57" s="166"/>
      <c r="FX57" s="166"/>
      <c r="FY57" s="166"/>
      <c r="FZ57" s="166"/>
      <c r="GA57" s="166"/>
      <c r="GB57" s="166"/>
      <c r="GC57" s="166"/>
      <c r="GD57" s="166"/>
      <c r="GE57" s="166"/>
      <c r="GF57" s="166"/>
      <c r="GG57" s="166"/>
      <c r="GH57" s="166"/>
      <c r="GI57" s="166"/>
      <c r="GJ57" s="166"/>
      <c r="GK57" s="166"/>
      <c r="GL57" s="166"/>
      <c r="GM57" s="166"/>
      <c r="GN57" s="166"/>
      <c r="GO57" s="166"/>
      <c r="GP57" s="166"/>
      <c r="GQ57" s="166"/>
      <c r="GR57" s="166"/>
      <c r="GS57" s="166"/>
      <c r="GT57" s="166"/>
      <c r="GU57" s="166"/>
      <c r="GV57" s="166"/>
      <c r="GW57" s="166"/>
      <c r="GX57" s="166"/>
      <c r="GY57" s="166"/>
      <c r="GZ57" s="166"/>
      <c r="HA57" s="56"/>
      <c r="HB57" s="56"/>
      <c r="HC57" s="56"/>
      <c r="HD57" s="56"/>
      <c r="HE57" s="56"/>
      <c r="HF57" s="56"/>
      <c r="HG57" s="56"/>
      <c r="HH57" s="217"/>
    </row>
    <row r="58" spans="1:216" ht="165.75" hidden="1" thickBot="1" x14ac:dyDescent="1.4">
      <c r="A58" s="63">
        <f>RANK(GETPIVOTDATA(" Puerto Rico",$B$5,"Year",$C$3),$C$7:$C$58)</f>
        <v>52</v>
      </c>
      <c r="B58" s="237" t="s">
        <v>170</v>
      </c>
      <c r="C58" s="238">
        <v>20044</v>
      </c>
      <c r="D58" s="219"/>
      <c r="E58" s="219"/>
      <c r="F58" s="219"/>
      <c r="G58" s="219"/>
      <c r="H58" s="219"/>
      <c r="I58" s="219"/>
      <c r="J58" s="219"/>
      <c r="K58" s="219"/>
      <c r="L58" s="190"/>
      <c r="M58" s="56"/>
      <c r="N58" s="56"/>
      <c r="O58" s="56"/>
      <c r="P58" s="56"/>
      <c r="Q58" s="56"/>
      <c r="R58" s="56"/>
      <c r="S58" s="5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249"/>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0"/>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1"/>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c r="FP58" s="166"/>
      <c r="FQ58" s="166"/>
      <c r="FR58" s="166"/>
      <c r="FS58" s="166"/>
      <c r="FT58" s="166"/>
      <c r="FU58" s="166"/>
      <c r="FV58" s="166"/>
      <c r="FW58" s="166"/>
      <c r="FX58" s="166"/>
      <c r="FY58" s="166"/>
      <c r="FZ58" s="166"/>
      <c r="GA58" s="166"/>
      <c r="GB58" s="166"/>
      <c r="GC58" s="166"/>
      <c r="GD58" s="166"/>
      <c r="GE58" s="166"/>
      <c r="GF58" s="166"/>
      <c r="GG58" s="166"/>
      <c r="GH58" s="166"/>
      <c r="GI58" s="166"/>
      <c r="GJ58" s="166"/>
      <c r="GK58" s="166"/>
      <c r="GL58" s="166"/>
      <c r="GM58" s="166"/>
      <c r="GN58" s="166"/>
      <c r="GO58" s="166"/>
      <c r="GP58" s="166"/>
      <c r="GQ58" s="166"/>
      <c r="GR58" s="166"/>
      <c r="GS58" s="166"/>
      <c r="GT58" s="166"/>
      <c r="GU58" s="166"/>
      <c r="GV58" s="166"/>
      <c r="GW58" s="166"/>
      <c r="GX58" s="166"/>
      <c r="GY58" s="166"/>
      <c r="GZ58" s="166"/>
      <c r="HA58" s="56"/>
      <c r="HB58" s="56"/>
      <c r="HC58" s="56"/>
      <c r="HD58" s="56"/>
      <c r="HE58" s="56"/>
      <c r="HF58" s="56"/>
      <c r="HG58" s="56"/>
      <c r="HH58" s="217"/>
    </row>
    <row r="59" spans="1:216" ht="15" hidden="1" customHeight="1" x14ac:dyDescent="1.35">
      <c r="B59" s="221"/>
      <c r="C59" s="56"/>
      <c r="D59" s="56"/>
      <c r="E59" s="56"/>
      <c r="F59" s="56"/>
      <c r="G59" s="56"/>
      <c r="H59" s="56"/>
      <c r="I59" s="56"/>
      <c r="J59" s="56"/>
      <c r="K59" s="56"/>
      <c r="L59" s="190"/>
      <c r="M59" s="56"/>
      <c r="N59" s="56"/>
      <c r="O59" s="56"/>
      <c r="P59" s="56"/>
      <c r="Q59" s="56"/>
      <c r="R59" s="56"/>
      <c r="S59" s="5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249"/>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0"/>
      <c r="DO59" s="250"/>
      <c r="DP59" s="250"/>
      <c r="DQ59" s="250"/>
      <c r="DR59" s="250"/>
      <c r="DS59" s="250"/>
      <c r="DT59" s="250"/>
      <c r="DU59" s="250"/>
      <c r="DV59" s="250"/>
      <c r="DW59" s="250"/>
      <c r="DX59" s="250"/>
      <c r="DY59" s="250"/>
      <c r="DZ59" s="250"/>
      <c r="EA59" s="250"/>
      <c r="EB59" s="250"/>
      <c r="EC59" s="250"/>
      <c r="ED59" s="250"/>
      <c r="EE59" s="250"/>
      <c r="EF59" s="250"/>
      <c r="EG59" s="250"/>
      <c r="EH59" s="250"/>
      <c r="EI59" s="250"/>
      <c r="EJ59" s="251"/>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56"/>
      <c r="HB59" s="56"/>
      <c r="HC59" s="56"/>
      <c r="HD59" s="56"/>
      <c r="HE59" s="56"/>
      <c r="HF59" s="56"/>
      <c r="HG59" s="56"/>
      <c r="HH59" s="217"/>
    </row>
    <row r="60" spans="1:216" ht="15" hidden="1" customHeight="1" x14ac:dyDescent="1.35">
      <c r="B60" s="221"/>
      <c r="C60" s="56"/>
      <c r="D60" s="56"/>
      <c r="E60" s="56"/>
      <c r="F60" s="56"/>
      <c r="G60" s="56"/>
      <c r="H60" s="56"/>
      <c r="I60" s="56"/>
      <c r="J60" s="56"/>
      <c r="K60" s="56"/>
      <c r="L60" s="190"/>
      <c r="M60" s="56"/>
      <c r="N60" s="56"/>
      <c r="O60" s="56"/>
      <c r="P60" s="56"/>
      <c r="Q60" s="56"/>
      <c r="R60" s="56"/>
      <c r="S60" s="5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252"/>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c r="DE60" s="253"/>
      <c r="DF60" s="253"/>
      <c r="DG60" s="253"/>
      <c r="DH60" s="253"/>
      <c r="DI60" s="253"/>
      <c r="DJ60" s="253"/>
      <c r="DK60" s="253"/>
      <c r="DL60" s="253"/>
      <c r="DM60" s="253"/>
      <c r="DN60" s="253"/>
      <c r="DO60" s="253"/>
      <c r="DP60" s="253"/>
      <c r="DQ60" s="253"/>
      <c r="DR60" s="253"/>
      <c r="DS60" s="253"/>
      <c r="DT60" s="253"/>
      <c r="DU60" s="253"/>
      <c r="DV60" s="253"/>
      <c r="DW60" s="253"/>
      <c r="DX60" s="253"/>
      <c r="DY60" s="253"/>
      <c r="DZ60" s="253"/>
      <c r="EA60" s="253"/>
      <c r="EB60" s="253"/>
      <c r="EC60" s="253"/>
      <c r="ED60" s="253"/>
      <c r="EE60" s="253"/>
      <c r="EF60" s="253"/>
      <c r="EG60" s="253"/>
      <c r="EH60" s="253"/>
      <c r="EI60" s="253"/>
      <c r="EJ60" s="254"/>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56"/>
      <c r="HB60" s="56"/>
      <c r="HC60" s="56"/>
      <c r="HD60" s="56"/>
      <c r="HE60" s="56"/>
      <c r="HF60" s="56"/>
      <c r="HG60" s="56"/>
      <c r="HH60" s="217"/>
    </row>
    <row r="61" spans="1:216" ht="92.25" customHeight="1" x14ac:dyDescent="1.85">
      <c r="B61" s="221"/>
      <c r="C61" s="56"/>
      <c r="D61" s="56"/>
      <c r="E61" s="56"/>
      <c r="F61" s="56"/>
      <c r="G61" s="56"/>
      <c r="H61" s="56"/>
      <c r="I61" s="56"/>
      <c r="J61" s="56"/>
      <c r="K61" s="56"/>
      <c r="L61" s="190"/>
      <c r="M61" s="56"/>
      <c r="N61" s="56"/>
      <c r="O61" s="56"/>
      <c r="P61" s="56"/>
      <c r="Q61" s="56"/>
      <c r="R61" s="56"/>
      <c r="S61" s="56"/>
      <c r="T61" s="56"/>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255" t="str">
        <f>IF(C2="(All)","","1)State GDP Growth vs YA of "&amp;'Formula Table'!D2&amp;"%, "&amp;'Formula Table'!D3&amp;"%, and "&amp;'Formula Table'!D4&amp;"% respectively")</f>
        <v/>
      </c>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6"/>
      <c r="BX61" s="256"/>
      <c r="BY61" s="256"/>
      <c r="BZ61" s="256"/>
      <c r="CA61" s="256"/>
      <c r="CB61" s="256"/>
      <c r="CC61" s="256"/>
      <c r="CD61" s="256"/>
      <c r="CE61" s="256"/>
      <c r="CF61" s="256"/>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6"/>
      <c r="DJ61" s="256"/>
      <c r="DK61" s="256"/>
      <c r="DL61" s="256"/>
      <c r="DM61" s="256"/>
      <c r="DN61" s="256"/>
      <c r="DO61" s="256"/>
      <c r="DP61" s="256"/>
      <c r="DQ61" s="256"/>
      <c r="DR61" s="256"/>
      <c r="DS61" s="256"/>
      <c r="DT61" s="256"/>
      <c r="DU61" s="256"/>
      <c r="DV61" s="256"/>
      <c r="DW61" s="256"/>
      <c r="DX61" s="256"/>
      <c r="DY61" s="256"/>
      <c r="DZ61" s="256"/>
      <c r="EA61" s="256"/>
      <c r="EB61" s="256"/>
      <c r="EC61" s="256"/>
      <c r="ED61" s="256"/>
      <c r="EE61" s="256"/>
      <c r="EF61" s="256"/>
      <c r="EG61" s="256"/>
      <c r="EH61" s="256"/>
      <c r="EI61" s="256"/>
      <c r="EJ61" s="257"/>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56"/>
      <c r="HB61" s="56"/>
      <c r="HC61" s="56"/>
      <c r="HD61" s="56"/>
      <c r="HE61" s="56"/>
      <c r="HF61" s="56"/>
      <c r="HG61" s="56"/>
      <c r="HH61" s="217"/>
    </row>
    <row r="62" spans="1:216" ht="92.25" customHeight="1" x14ac:dyDescent="1.35">
      <c r="B62" s="221"/>
      <c r="C62" s="56"/>
      <c r="D62" s="56"/>
      <c r="E62" s="56"/>
      <c r="F62" s="56"/>
      <c r="G62" s="56"/>
      <c r="H62" s="56"/>
      <c r="I62" s="56"/>
      <c r="J62" s="56"/>
      <c r="K62" s="56"/>
      <c r="L62" s="190"/>
      <c r="M62" s="56"/>
      <c r="N62" s="56"/>
      <c r="O62" s="56"/>
      <c r="P62" s="56"/>
      <c r="Q62" s="56"/>
      <c r="R62" s="56"/>
      <c r="S62" s="56"/>
      <c r="T62" s="56"/>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258" t="str">
        <f>IF(C2="(All)","","2)State GDP per Capita Growth vs YA of "&amp;'Formula Table'!E2&amp;"%, "&amp;'Formula Table'!E3&amp;"%, and "&amp;'Formula Table'!E4&amp;"% respectively")</f>
        <v/>
      </c>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59"/>
      <c r="DE62" s="259"/>
      <c r="DF62" s="259"/>
      <c r="DG62" s="259"/>
      <c r="DH62" s="259"/>
      <c r="DI62" s="259"/>
      <c r="DJ62" s="259"/>
      <c r="DK62" s="259"/>
      <c r="DL62" s="259"/>
      <c r="DM62" s="259"/>
      <c r="DN62" s="259"/>
      <c r="DO62" s="259"/>
      <c r="DP62" s="259"/>
      <c r="DQ62" s="259"/>
      <c r="DR62" s="259"/>
      <c r="DS62" s="259"/>
      <c r="DT62" s="259"/>
      <c r="DU62" s="259"/>
      <c r="DV62" s="259"/>
      <c r="DW62" s="259"/>
      <c r="DX62" s="259"/>
      <c r="DY62" s="259"/>
      <c r="DZ62" s="259"/>
      <c r="EA62" s="259"/>
      <c r="EB62" s="259"/>
      <c r="EC62" s="259"/>
      <c r="ED62" s="259"/>
      <c r="EE62" s="259"/>
      <c r="EF62" s="259"/>
      <c r="EG62" s="259"/>
      <c r="EH62" s="259"/>
      <c r="EI62" s="259"/>
      <c r="EJ62" s="260"/>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c r="FS62" s="184"/>
      <c r="FT62" s="184"/>
      <c r="FU62" s="184"/>
      <c r="FV62" s="184"/>
      <c r="FW62" s="184"/>
      <c r="FX62" s="184"/>
      <c r="FY62" s="184"/>
      <c r="FZ62" s="184"/>
      <c r="GA62" s="184"/>
      <c r="GB62" s="184"/>
      <c r="GC62" s="184"/>
      <c r="GD62" s="184"/>
      <c r="GE62" s="184"/>
      <c r="GF62" s="184"/>
      <c r="GG62" s="184"/>
      <c r="GH62" s="184"/>
      <c r="GI62" s="184"/>
      <c r="GJ62" s="184"/>
      <c r="GK62" s="184"/>
      <c r="GL62" s="184"/>
      <c r="GM62" s="184"/>
      <c r="GN62" s="184"/>
      <c r="GO62" s="184"/>
      <c r="GP62" s="184"/>
      <c r="GQ62" s="184"/>
      <c r="GR62" s="184"/>
      <c r="GS62" s="184"/>
      <c r="GT62" s="184"/>
      <c r="GU62" s="184"/>
      <c r="GV62" s="184"/>
      <c r="GW62" s="184"/>
      <c r="GX62" s="184"/>
      <c r="GY62" s="184"/>
      <c r="GZ62" s="184"/>
      <c r="HA62" s="56"/>
      <c r="HB62" s="56"/>
      <c r="HC62" s="56"/>
      <c r="HD62" s="56"/>
      <c r="HE62" s="56"/>
      <c r="HF62" s="56"/>
      <c r="HG62" s="56"/>
      <c r="HH62" s="217"/>
    </row>
    <row r="63" spans="1:216" ht="92.25" customHeight="1" x14ac:dyDescent="1.35">
      <c r="B63" s="221"/>
      <c r="C63" s="56"/>
      <c r="D63" s="56"/>
      <c r="E63" s="56"/>
      <c r="F63" s="56"/>
      <c r="G63" s="56"/>
      <c r="H63" s="56"/>
      <c r="I63" s="56"/>
      <c r="J63" s="56"/>
      <c r="K63" s="56"/>
      <c r="L63" s="190"/>
      <c r="M63" s="56"/>
      <c r="N63" s="56"/>
      <c r="O63" s="56"/>
      <c r="P63" s="56"/>
      <c r="Q63" s="56"/>
      <c r="R63" s="56"/>
      <c r="S63" s="56"/>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258" t="str">
        <f>IF(C2="(All)","","3)State Average Historical Temp (F) of "&amp;'Formula Table'!F2&amp;"%, "&amp;'Formula Table'!F3&amp;"%, and "&amp;'Formula Table'!F4&amp;"% respectively")</f>
        <v/>
      </c>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c r="DT63" s="259"/>
      <c r="DU63" s="259"/>
      <c r="DV63" s="259"/>
      <c r="DW63" s="259"/>
      <c r="DX63" s="259"/>
      <c r="DY63" s="259"/>
      <c r="DZ63" s="259"/>
      <c r="EA63" s="259"/>
      <c r="EB63" s="259"/>
      <c r="EC63" s="259"/>
      <c r="ED63" s="259"/>
      <c r="EE63" s="259"/>
      <c r="EF63" s="259"/>
      <c r="EG63" s="259"/>
      <c r="EH63" s="259"/>
      <c r="EI63" s="259"/>
      <c r="EJ63" s="260"/>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c r="FS63" s="184"/>
      <c r="FT63" s="184"/>
      <c r="FU63" s="184"/>
      <c r="FV63" s="184"/>
      <c r="FW63" s="184"/>
      <c r="FX63" s="184"/>
      <c r="FY63" s="184"/>
      <c r="FZ63" s="184"/>
      <c r="GA63" s="184"/>
      <c r="GB63" s="184"/>
      <c r="GC63" s="184"/>
      <c r="GD63" s="184"/>
      <c r="GE63" s="184"/>
      <c r="GF63" s="184"/>
      <c r="GG63" s="184"/>
      <c r="GH63" s="184"/>
      <c r="GI63" s="184"/>
      <c r="GJ63" s="184"/>
      <c r="GK63" s="184"/>
      <c r="GL63" s="184"/>
      <c r="GM63" s="184"/>
      <c r="GN63" s="184"/>
      <c r="GO63" s="184"/>
      <c r="GP63" s="184"/>
      <c r="GQ63" s="184"/>
      <c r="GR63" s="184"/>
      <c r="GS63" s="184"/>
      <c r="GT63" s="184"/>
      <c r="GU63" s="184"/>
      <c r="GV63" s="184"/>
      <c r="GW63" s="184"/>
      <c r="GX63" s="184"/>
      <c r="GY63" s="184"/>
      <c r="GZ63" s="184"/>
      <c r="HA63" s="56"/>
      <c r="HB63" s="56"/>
      <c r="HC63" s="56"/>
      <c r="HD63" s="56"/>
      <c r="HE63" s="56"/>
      <c r="HF63" s="56"/>
      <c r="HG63" s="56"/>
      <c r="HH63" s="217"/>
    </row>
    <row r="64" spans="1:216" ht="92.25" customHeight="1" x14ac:dyDescent="1.35">
      <c r="B64" s="221"/>
      <c r="C64" s="56"/>
      <c r="D64" s="56"/>
      <c r="E64" s="56"/>
      <c r="F64" s="56"/>
      <c r="G64" s="56"/>
      <c r="H64" s="56"/>
      <c r="I64" s="56"/>
      <c r="J64" s="56"/>
      <c r="K64" s="56"/>
      <c r="L64" s="190"/>
      <c r="M64" s="56"/>
      <c r="N64" s="56"/>
      <c r="O64" s="56"/>
      <c r="P64" s="56"/>
      <c r="Q64" s="56"/>
      <c r="R64" s="56"/>
      <c r="S64" s="56"/>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258" t="str">
        <f>IF(C2="(All)","","4)State Health Ranking of "&amp;'Formula Table'!G2&amp;", "&amp;'Formula Table'!G3&amp;", and "&amp;'Formula Table'!G4&amp;" respectively in the country (50=Worst)")</f>
        <v/>
      </c>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c r="DT64" s="259"/>
      <c r="DU64" s="259"/>
      <c r="DV64" s="259"/>
      <c r="DW64" s="259"/>
      <c r="DX64" s="259"/>
      <c r="DY64" s="259"/>
      <c r="DZ64" s="259"/>
      <c r="EA64" s="259"/>
      <c r="EB64" s="259"/>
      <c r="EC64" s="259"/>
      <c r="ED64" s="259"/>
      <c r="EE64" s="259"/>
      <c r="EF64" s="259"/>
      <c r="EG64" s="259"/>
      <c r="EH64" s="259"/>
      <c r="EI64" s="259"/>
      <c r="EJ64" s="260"/>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4"/>
      <c r="GZ64" s="184"/>
      <c r="HA64" s="56"/>
      <c r="HB64" s="56"/>
      <c r="HC64" s="56"/>
      <c r="HD64" s="56"/>
      <c r="HE64" s="56"/>
      <c r="HF64" s="56"/>
      <c r="HG64" s="56"/>
      <c r="HH64" s="217"/>
    </row>
    <row r="65" spans="2:216" ht="92.25" customHeight="1" x14ac:dyDescent="1.35">
      <c r="B65" s="221"/>
      <c r="C65" s="56"/>
      <c r="D65" s="56"/>
      <c r="E65" s="56"/>
      <c r="F65" s="56"/>
      <c r="G65" s="56"/>
      <c r="H65" s="56"/>
      <c r="I65" s="56"/>
      <c r="J65" s="56"/>
      <c r="K65" s="56"/>
      <c r="L65" s="190"/>
      <c r="M65" s="56"/>
      <c r="N65" s="56"/>
      <c r="O65" s="56"/>
      <c r="P65" s="56"/>
      <c r="Q65" s="56"/>
      <c r="R65" s="56"/>
      <c r="S65" s="56"/>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258" t="str">
        <f>IF(C2="(All)","","5)Top states may be geographically close to "&amp;C2)</f>
        <v/>
      </c>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S65" s="259"/>
      <c r="CT65" s="259"/>
      <c r="CU65" s="259"/>
      <c r="CV65" s="259"/>
      <c r="CW65" s="259"/>
      <c r="CX65" s="259"/>
      <c r="CY65" s="259"/>
      <c r="CZ65" s="259"/>
      <c r="DA65" s="259"/>
      <c r="DB65" s="259"/>
      <c r="DC65" s="259"/>
      <c r="DD65" s="259"/>
      <c r="DE65" s="259"/>
      <c r="DF65" s="259"/>
      <c r="DG65" s="259"/>
      <c r="DH65" s="259"/>
      <c r="DI65" s="259"/>
      <c r="DJ65" s="259"/>
      <c r="DK65" s="259"/>
      <c r="DL65" s="259"/>
      <c r="DM65" s="259"/>
      <c r="DN65" s="259"/>
      <c r="DO65" s="259"/>
      <c r="DP65" s="259"/>
      <c r="DQ65" s="259"/>
      <c r="DR65" s="259"/>
      <c r="DS65" s="259"/>
      <c r="DT65" s="259"/>
      <c r="DU65" s="259"/>
      <c r="DV65" s="259"/>
      <c r="DW65" s="259"/>
      <c r="DX65" s="259"/>
      <c r="DY65" s="259"/>
      <c r="DZ65" s="259"/>
      <c r="EA65" s="259"/>
      <c r="EB65" s="259"/>
      <c r="EC65" s="259"/>
      <c r="ED65" s="259"/>
      <c r="EE65" s="259"/>
      <c r="EF65" s="259"/>
      <c r="EG65" s="259"/>
      <c r="EH65" s="259"/>
      <c r="EI65" s="259"/>
      <c r="EJ65" s="260"/>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c r="GJ65" s="184"/>
      <c r="GK65" s="184"/>
      <c r="GL65" s="184"/>
      <c r="GM65" s="184"/>
      <c r="GN65" s="184"/>
      <c r="GO65" s="184"/>
      <c r="GP65" s="184"/>
      <c r="GQ65" s="184"/>
      <c r="GR65" s="184"/>
      <c r="GS65" s="184"/>
      <c r="GT65" s="184"/>
      <c r="GU65" s="184"/>
      <c r="GV65" s="184"/>
      <c r="GW65" s="184"/>
      <c r="GX65" s="184"/>
      <c r="GY65" s="184"/>
      <c r="GZ65" s="184"/>
      <c r="HA65" s="56"/>
      <c r="HB65" s="56"/>
      <c r="HC65" s="56"/>
      <c r="HD65" s="56"/>
      <c r="HE65" s="56"/>
      <c r="HF65" s="56"/>
      <c r="HG65" s="56"/>
      <c r="HH65" s="217"/>
    </row>
    <row r="66" spans="2:216" ht="92.25" customHeight="1" thickBot="1" x14ac:dyDescent="1.4">
      <c r="B66" s="221"/>
      <c r="C66" s="56"/>
      <c r="D66" s="56"/>
      <c r="E66" s="56"/>
      <c r="F66" s="56"/>
      <c r="G66" s="56"/>
      <c r="H66" s="56"/>
      <c r="I66" s="56"/>
      <c r="J66" s="56"/>
      <c r="K66" s="56"/>
      <c r="L66" s="190"/>
      <c r="M66" s="56"/>
      <c r="N66" s="56"/>
      <c r="O66" s="56"/>
      <c r="P66" s="56"/>
      <c r="Q66" s="56"/>
      <c r="R66" s="56"/>
      <c r="S66" s="56"/>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261" t="s">
        <v>212</v>
      </c>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c r="EI66" s="262"/>
      <c r="EJ66" s="263"/>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c r="FS66" s="184"/>
      <c r="FT66" s="184"/>
      <c r="FU66" s="184"/>
      <c r="FV66" s="184"/>
      <c r="FW66" s="184"/>
      <c r="FX66" s="184"/>
      <c r="FY66" s="184"/>
      <c r="FZ66" s="184"/>
      <c r="GA66" s="184"/>
      <c r="GB66" s="184"/>
      <c r="GC66" s="184"/>
      <c r="GD66" s="184"/>
      <c r="GE66" s="184"/>
      <c r="GF66" s="184"/>
      <c r="GG66" s="184"/>
      <c r="GH66" s="184"/>
      <c r="GI66" s="184"/>
      <c r="GJ66" s="184"/>
      <c r="GK66" s="184"/>
      <c r="GL66" s="184"/>
      <c r="GM66" s="184"/>
      <c r="GN66" s="184"/>
      <c r="GO66" s="184"/>
      <c r="GP66" s="184"/>
      <c r="GQ66" s="184"/>
      <c r="GR66" s="184"/>
      <c r="GS66" s="184"/>
      <c r="GT66" s="184"/>
      <c r="GU66" s="184"/>
      <c r="GV66" s="184"/>
      <c r="GW66" s="184"/>
      <c r="GX66" s="184"/>
      <c r="GY66" s="184"/>
      <c r="GZ66" s="184"/>
      <c r="HA66" s="56"/>
      <c r="HB66" s="56"/>
      <c r="HC66" s="56"/>
      <c r="HD66" s="56"/>
      <c r="HE66" s="56"/>
      <c r="HF66" s="56"/>
      <c r="HG66" s="56"/>
      <c r="HH66" s="217"/>
    </row>
    <row r="67" spans="2:216" ht="15.75" thickBot="1" x14ac:dyDescent="0.3">
      <c r="B67" s="221"/>
      <c r="C67" s="56"/>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56"/>
      <c r="ER67" s="56"/>
      <c r="ES67" s="56"/>
      <c r="ET67" s="56"/>
      <c r="EU67" s="56"/>
      <c r="EV67" s="56"/>
      <c r="EW67" s="105"/>
      <c r="EX67" s="105"/>
      <c r="EY67" s="105"/>
      <c r="EZ67" s="105"/>
      <c r="FA67" s="105"/>
      <c r="FB67" s="105"/>
      <c r="FC67" s="105"/>
      <c r="FD67" s="105"/>
      <c r="FE67" s="105"/>
      <c r="FF67" s="105"/>
      <c r="FG67" s="105"/>
      <c r="FH67" s="105"/>
      <c r="FI67" s="105"/>
      <c r="FJ67" s="105"/>
      <c r="FK67" s="105"/>
      <c r="FL67" s="105"/>
      <c r="FM67" s="105"/>
      <c r="FN67" s="105"/>
      <c r="FO67" s="105"/>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217"/>
    </row>
    <row r="68" spans="2:216" ht="15.75" thickTop="1" x14ac:dyDescent="0.25">
      <c r="B68" s="221"/>
      <c r="C68" s="56"/>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97"/>
      <c r="EK68" s="100">
        <f>GETPIVOTDATA(" Maine",'Population Migration by State'!$B$5,"Year",'Population Migration by State'!$C$3)</f>
        <v>27561</v>
      </c>
      <c r="EL68" s="105"/>
      <c r="EM68" s="97"/>
      <c r="EN68" s="101">
        <f>GETPIVOTDATA(" Maine",'Population Migration by State'!$B$5,"Year",'Population Migration by State'!$C$3)</f>
        <v>27561</v>
      </c>
      <c r="EO68" s="99"/>
      <c r="EP68" s="105"/>
      <c r="EQ68" s="56"/>
      <c r="ER68" s="56"/>
      <c r="ES68" s="56"/>
      <c r="ET68" s="56"/>
      <c r="EU68" s="56"/>
      <c r="EV68" s="56"/>
      <c r="EW68" s="105"/>
      <c r="EX68" s="105"/>
      <c r="EY68" s="105"/>
      <c r="EZ68" s="105"/>
      <c r="FA68" s="105"/>
      <c r="FB68" s="105"/>
      <c r="FC68" s="105"/>
      <c r="FD68" s="105"/>
      <c r="FE68" s="105"/>
      <c r="FF68" s="105"/>
      <c r="FG68" s="105"/>
      <c r="FH68" s="105"/>
      <c r="FI68" s="105"/>
      <c r="FJ68" s="105"/>
      <c r="FK68" s="105"/>
      <c r="FL68" s="105"/>
      <c r="FM68" s="105"/>
      <c r="FN68" s="105"/>
      <c r="FO68" s="105"/>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217"/>
    </row>
    <row r="69" spans="2:216" x14ac:dyDescent="0.25">
      <c r="B69" s="221"/>
      <c r="C69" s="56"/>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92">
        <f>GETPIVOTDATA(" Maine",'Population Migration by State'!$B$5,"Year",'Population Migration by State'!$C$3)</f>
        <v>27561</v>
      </c>
      <c r="EK69" s="105">
        <f>GETPIVOTDATA(" Maine",'Population Migration by State'!$B$5,"Year",'Population Migration by State'!$C$3)</f>
        <v>27561</v>
      </c>
      <c r="EL69" s="102"/>
      <c r="EM69" s="105">
        <f>GETPIVOTDATA(" Maine",'Population Migration by State'!$B$5,"Year",'Population Migration by State'!$C$3)</f>
        <v>27561</v>
      </c>
      <c r="EN69" s="105">
        <f>GETPIVOTDATA(" Maine",'Population Migration by State'!$B$5,"Year",'Population Migration by State'!$C$3)</f>
        <v>27561</v>
      </c>
      <c r="EO69" s="105">
        <f>GETPIVOTDATA(" Maine",'Population Migration by State'!$B$5,"Year",'Population Migration by State'!$C$3)</f>
        <v>27561</v>
      </c>
      <c r="EP69" s="92"/>
      <c r="EQ69" s="56"/>
      <c r="ER69" s="56"/>
      <c r="ES69" s="56"/>
      <c r="ET69" s="56"/>
      <c r="EU69" s="56"/>
      <c r="EV69" s="56"/>
      <c r="EW69" s="105"/>
      <c r="EX69" s="105"/>
      <c r="EY69" s="105"/>
      <c r="EZ69" s="105"/>
      <c r="FA69" s="105"/>
      <c r="FB69" s="105"/>
      <c r="FC69" s="105"/>
      <c r="FD69" s="105"/>
      <c r="FE69" s="105"/>
      <c r="FF69" s="105"/>
      <c r="FG69" s="105"/>
      <c r="FH69" s="105"/>
      <c r="FI69" s="105"/>
      <c r="FJ69" s="105"/>
      <c r="FK69" s="105"/>
      <c r="FL69" s="105"/>
      <c r="FM69" s="105"/>
      <c r="FN69" s="105"/>
      <c r="FO69" s="105"/>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217"/>
    </row>
    <row r="70" spans="2:216" x14ac:dyDescent="0.25">
      <c r="B70" s="221"/>
      <c r="C70" s="56"/>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92">
        <f>GETPIVOTDATA(" Maine",'Population Migration by State'!$B$5,"Year",'Population Migration by State'!$C$3)</f>
        <v>27561</v>
      </c>
      <c r="EK70" s="105">
        <f>GETPIVOTDATA(" Maine",'Population Migration by State'!$B$5,"Year",'Population Migration by State'!$C$3)</f>
        <v>27561</v>
      </c>
      <c r="EL70" s="105">
        <f>GETPIVOTDATA(" Maine",'Population Migration by State'!$B$5,"Year",'Population Migration by State'!$C$3)</f>
        <v>27561</v>
      </c>
      <c r="EM70" s="105">
        <f>GETPIVOTDATA(" Maine",'Population Migration by State'!$B$5,"Year",'Population Migration by State'!$C$3)</f>
        <v>27561</v>
      </c>
      <c r="EN70" s="105">
        <f>GETPIVOTDATA(" Maine",'Population Migration by State'!$B$5,"Year",'Population Migration by State'!$C$3)</f>
        <v>27561</v>
      </c>
      <c r="EO70" s="105">
        <f>GETPIVOTDATA(" Maine",'Population Migration by State'!$B$5,"Year",'Population Migration by State'!$C$3)</f>
        <v>27561</v>
      </c>
      <c r="EP70" s="92"/>
      <c r="EQ70" s="56"/>
      <c r="ER70" s="56"/>
      <c r="ES70" s="56"/>
      <c r="ET70" s="56"/>
      <c r="EU70" s="56"/>
      <c r="EV70" s="56"/>
      <c r="EW70" s="105"/>
      <c r="EX70" s="105"/>
      <c r="EY70" s="105"/>
      <c r="EZ70" s="105"/>
      <c r="FA70" s="105"/>
      <c r="FB70" s="105"/>
      <c r="FC70" s="105"/>
      <c r="FD70" s="105"/>
      <c r="FE70" s="105"/>
      <c r="FF70" s="105"/>
      <c r="FG70" s="105"/>
      <c r="FH70" s="105"/>
      <c r="FI70" s="105"/>
      <c r="FJ70" s="105"/>
      <c r="FK70" s="105"/>
      <c r="FL70" s="105"/>
      <c r="FM70" s="105"/>
      <c r="FN70" s="105"/>
      <c r="FO70" s="105"/>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217"/>
    </row>
    <row r="71" spans="2:216" x14ac:dyDescent="0.25">
      <c r="B71" s="221"/>
      <c r="C71" s="56"/>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92">
        <f>GETPIVOTDATA(" Maine",'Population Migration by State'!$B$5,"Year",'Population Migration by State'!$C$3)</f>
        <v>27561</v>
      </c>
      <c r="EK71" s="105">
        <f>GETPIVOTDATA(" Maine",'Population Migration by State'!$B$5,"Year",'Population Migration by State'!$C$3)</f>
        <v>27561</v>
      </c>
      <c r="EL71" s="105">
        <f>GETPIVOTDATA(" Maine",'Population Migration by State'!$B$5,"Year",'Population Migration by State'!$C$3)</f>
        <v>27561</v>
      </c>
      <c r="EM71" s="105">
        <f>GETPIVOTDATA(" Maine",'Population Migration by State'!$B$5,"Year",'Population Migration by State'!$C$3)</f>
        <v>27561</v>
      </c>
      <c r="EN71" s="105">
        <f>GETPIVOTDATA(" Maine",'Population Migration by State'!$B$5,"Year",'Population Migration by State'!$C$3)</f>
        <v>27561</v>
      </c>
      <c r="EO71" s="105">
        <f>GETPIVOTDATA(" Maine",'Population Migration by State'!$B$5,"Year",'Population Migration by State'!$C$3)</f>
        <v>27561</v>
      </c>
      <c r="EP71" s="92"/>
      <c r="EQ71" s="56"/>
      <c r="ER71" s="56"/>
      <c r="ES71" s="56"/>
      <c r="ET71" s="56"/>
      <c r="EU71" s="56"/>
      <c r="EV71" s="56"/>
      <c r="EW71" s="105"/>
      <c r="EX71" s="105"/>
      <c r="EY71" s="105"/>
      <c r="EZ71" s="105"/>
      <c r="FA71" s="105"/>
      <c r="FB71" s="105"/>
      <c r="FC71" s="105"/>
      <c r="FD71" s="105"/>
      <c r="FE71" s="105"/>
      <c r="FF71" s="105"/>
      <c r="FG71" s="105"/>
      <c r="FH71" s="105"/>
      <c r="FI71" s="105"/>
      <c r="FJ71" s="105"/>
      <c r="FK71" s="105"/>
      <c r="FL71" s="105"/>
      <c r="FM71" s="105"/>
      <c r="FN71" s="105"/>
      <c r="FO71" s="105"/>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217"/>
    </row>
    <row r="72" spans="2:216" x14ac:dyDescent="0.25">
      <c r="B72" s="221"/>
      <c r="C72" s="56"/>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93"/>
      <c r="DU72" s="93"/>
      <c r="DV72" s="93"/>
      <c r="DW72" s="93"/>
      <c r="DX72" s="105"/>
      <c r="DY72" s="105"/>
      <c r="DZ72" s="105"/>
      <c r="EA72" s="105"/>
      <c r="EB72" s="105"/>
      <c r="EC72" s="105"/>
      <c r="ED72" s="105"/>
      <c r="EE72" s="105"/>
      <c r="EF72" s="105"/>
      <c r="EG72" s="105"/>
      <c r="EH72" s="105"/>
      <c r="EI72" s="97"/>
      <c r="EJ72" s="105">
        <f>GETPIVOTDATA(" Maine",'Population Migration by State'!$B$5,"Year",'Population Migration by State'!$C$3)</f>
        <v>27561</v>
      </c>
      <c r="EK72" s="105">
        <f>GETPIVOTDATA(" Maine",'Population Migration by State'!$B$5,"Year",'Population Migration by State'!$C$3)</f>
        <v>27561</v>
      </c>
      <c r="EL72" s="105">
        <f>GETPIVOTDATA(" Maine",'Population Migration by State'!$B$5,"Year",'Population Migration by State'!$C$3)</f>
        <v>27561</v>
      </c>
      <c r="EM72" s="105">
        <f>GETPIVOTDATA(" Maine",'Population Migration by State'!$B$5,"Year",'Population Migration by State'!$C$3)</f>
        <v>27561</v>
      </c>
      <c r="EN72" s="105">
        <f>GETPIVOTDATA(" Maine",'Population Migration by State'!$B$5,"Year",'Population Migration by State'!$C$3)</f>
        <v>27561</v>
      </c>
      <c r="EO72" s="105">
        <f>GETPIVOTDATA(" Maine",'Population Migration by State'!$B$5,"Year",'Population Migration by State'!$C$3)</f>
        <v>27561</v>
      </c>
      <c r="EP72" s="92"/>
      <c r="EQ72" s="56"/>
      <c r="ER72" s="56"/>
      <c r="ES72" s="56"/>
      <c r="ET72" s="56"/>
      <c r="EU72" s="56"/>
      <c r="EV72" s="56"/>
      <c r="EW72" s="105"/>
      <c r="EX72" s="105"/>
      <c r="EY72" s="105"/>
      <c r="EZ72" s="105"/>
      <c r="FA72" s="105"/>
      <c r="FB72" s="105"/>
      <c r="FC72" s="105"/>
      <c r="FD72" s="105"/>
      <c r="FE72" s="105"/>
      <c r="FF72" s="105"/>
      <c r="FG72" s="105"/>
      <c r="FH72" s="105"/>
      <c r="FI72" s="105"/>
      <c r="FJ72" s="105"/>
      <c r="FK72" s="105"/>
      <c r="FL72" s="105"/>
      <c r="FM72" s="105"/>
      <c r="FN72" s="105"/>
      <c r="FO72" s="105"/>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217"/>
    </row>
    <row r="73" spans="2:216" x14ac:dyDescent="0.25">
      <c r="B73" s="221"/>
      <c r="C73" s="56"/>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93"/>
      <c r="DU73" s="93"/>
      <c r="DV73" s="93"/>
      <c r="DW73" s="93"/>
      <c r="DX73" s="105"/>
      <c r="DY73" s="105"/>
      <c r="DZ73" s="105"/>
      <c r="EA73" s="105"/>
      <c r="EB73" s="105"/>
      <c r="EC73" s="105"/>
      <c r="ED73" s="105"/>
      <c r="EE73" s="105"/>
      <c r="EF73" s="105"/>
      <c r="EG73" s="105"/>
      <c r="EH73" s="105"/>
      <c r="EI73" s="92">
        <f>GETPIVOTDATA(" Maine",'Population Migration by State'!$B$5,"Year",'Population Migration by State'!$C$3)</f>
        <v>27561</v>
      </c>
      <c r="EJ73" s="105">
        <f>GETPIVOTDATA(" Maine",'Population Migration by State'!$B$5,"Year",'Population Migration by State'!$C$3)</f>
        <v>27561</v>
      </c>
      <c r="EK73" s="105">
        <f>GETPIVOTDATA(" Maine",'Population Migration by State'!$B$5,"Year",'Population Migration by State'!$C$3)</f>
        <v>27561</v>
      </c>
      <c r="EL73" s="105">
        <f>GETPIVOTDATA(" Maine",'Population Migration by State'!$B$5,"Year",'Population Migration by State'!$C$3)</f>
        <v>27561</v>
      </c>
      <c r="EM73" s="105">
        <f>GETPIVOTDATA(" Maine",'Population Migration by State'!$B$5,"Year",'Population Migration by State'!$C$3)</f>
        <v>27561</v>
      </c>
      <c r="EN73" s="105">
        <f>GETPIVOTDATA(" Maine",'Population Migration by State'!$B$5,"Year",'Population Migration by State'!$C$3)</f>
        <v>27561</v>
      </c>
      <c r="EO73" s="105">
        <f>GETPIVOTDATA(" Maine",'Population Migration by State'!$B$5,"Year",'Population Migration by State'!$C$3)</f>
        <v>27561</v>
      </c>
      <c r="EP73" s="92"/>
      <c r="EQ73" s="56"/>
      <c r="ER73" s="56"/>
      <c r="ES73" s="56"/>
      <c r="ET73" s="56"/>
      <c r="EU73" s="56"/>
      <c r="EV73" s="56"/>
      <c r="EW73" s="105"/>
      <c r="EX73" s="105"/>
      <c r="EY73" s="105"/>
      <c r="EZ73" s="105"/>
      <c r="FA73" s="105"/>
      <c r="FB73" s="105"/>
      <c r="FC73" s="105"/>
      <c r="FD73" s="105"/>
      <c r="FE73" s="105"/>
      <c r="FF73" s="105"/>
      <c r="FG73" s="105"/>
      <c r="FH73" s="105"/>
      <c r="FI73" s="105"/>
      <c r="FJ73" s="105"/>
      <c r="FK73" s="105"/>
      <c r="FL73" s="105"/>
      <c r="FM73" s="105"/>
      <c r="FN73" s="105"/>
      <c r="FO73" s="105"/>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217"/>
    </row>
    <row r="74" spans="2:216" x14ac:dyDescent="0.25">
      <c r="B74" s="221"/>
      <c r="C74" s="56"/>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93"/>
      <c r="DU74" s="93"/>
      <c r="DV74" s="93"/>
      <c r="DW74" s="93"/>
      <c r="DX74" s="105"/>
      <c r="DY74" s="105"/>
      <c r="DZ74" s="105"/>
      <c r="EA74" s="105"/>
      <c r="EB74" s="105"/>
      <c r="EC74" s="105"/>
      <c r="ED74" s="105"/>
      <c r="EE74" s="105"/>
      <c r="EF74" s="105"/>
      <c r="EG74" s="105"/>
      <c r="EH74" s="105"/>
      <c r="EI74" s="92">
        <f>GETPIVOTDATA(" Maine",'Population Migration by State'!$B$5,"Year",'Population Migration by State'!$C$3)</f>
        <v>27561</v>
      </c>
      <c r="EJ74" s="105">
        <f>GETPIVOTDATA(" Maine",'Population Migration by State'!$B$5,"Year",'Population Migration by State'!$C$3)</f>
        <v>27561</v>
      </c>
      <c r="EK74" s="105">
        <f>GETPIVOTDATA(" Maine",'Population Migration by State'!$B$5,"Year",'Population Migration by State'!$C$3)</f>
        <v>27561</v>
      </c>
      <c r="EL74" s="105">
        <f>GETPIVOTDATA(" Maine",'Population Migration by State'!$B$5,"Year",'Population Migration by State'!$C$3)</f>
        <v>27561</v>
      </c>
      <c r="EM74" s="105">
        <f>GETPIVOTDATA(" Maine",'Population Migration by State'!$B$5,"Year",'Population Migration by State'!$C$3)</f>
        <v>27561</v>
      </c>
      <c r="EN74" s="105">
        <f>GETPIVOTDATA(" Maine",'Population Migration by State'!$B$5,"Year",'Population Migration by State'!$C$3)</f>
        <v>27561</v>
      </c>
      <c r="EO74" s="105">
        <f>GETPIVOTDATA(" Maine",'Population Migration by State'!$B$5,"Year",'Population Migration by State'!$C$3)</f>
        <v>27561</v>
      </c>
      <c r="EP74" s="99"/>
      <c r="EQ74" s="56"/>
      <c r="ER74" s="56"/>
      <c r="ES74" s="56"/>
      <c r="ET74" s="56"/>
      <c r="EU74" s="56"/>
      <c r="EV74" s="56"/>
      <c r="EW74" s="105"/>
      <c r="EX74" s="105"/>
      <c r="EY74" s="105"/>
      <c r="EZ74" s="105"/>
      <c r="FA74" s="105"/>
      <c r="FB74" s="105"/>
      <c r="FC74" s="105"/>
      <c r="FD74" s="105"/>
      <c r="FE74" s="105"/>
      <c r="FF74" s="105"/>
      <c r="FG74" s="105"/>
      <c r="FH74" s="105"/>
      <c r="FI74" s="105"/>
      <c r="FJ74" s="105"/>
      <c r="FK74" s="105"/>
      <c r="FL74" s="105"/>
      <c r="FM74" s="105"/>
      <c r="FN74" s="105"/>
      <c r="FO74" s="105"/>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217"/>
    </row>
    <row r="75" spans="2:216" ht="15.75" thickBot="1" x14ac:dyDescent="0.3">
      <c r="B75" s="221"/>
      <c r="C75" s="56"/>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93"/>
      <c r="DU75" s="93"/>
      <c r="DV75" s="93"/>
      <c r="DW75" s="93"/>
      <c r="DX75" s="105"/>
      <c r="DY75" s="105"/>
      <c r="DZ75" s="105"/>
      <c r="EA75" s="105"/>
      <c r="EB75" s="105"/>
      <c r="EC75" s="105"/>
      <c r="ED75" s="105"/>
      <c r="EE75" s="105"/>
      <c r="EF75" s="105"/>
      <c r="EG75" s="105"/>
      <c r="EH75" s="105"/>
      <c r="EI75" s="92">
        <f>GETPIVOTDATA(" Maine",'Population Migration by State'!$B$5,"Year",'Population Migration by State'!$C$3)</f>
        <v>27561</v>
      </c>
      <c r="EJ75" s="105">
        <f>GETPIVOTDATA(" Maine",'Population Migration by State'!$B$5,"Year",'Population Migration by State'!$C$3)</f>
        <v>27561</v>
      </c>
      <c r="EK75" s="105">
        <f>GETPIVOTDATA(" Maine",'Population Migration by State'!$B$5,"Year",'Population Migration by State'!$C$3)</f>
        <v>27561</v>
      </c>
      <c r="EL75" s="105">
        <f>GETPIVOTDATA(" Maine",'Population Migration by State'!$B$5,"Year",'Population Migration by State'!$C$3)</f>
        <v>27561</v>
      </c>
      <c r="EM75" s="105">
        <f>GETPIVOTDATA(" Maine",'Population Migration by State'!$B$5,"Year",'Population Migration by State'!$C$3)</f>
        <v>27561</v>
      </c>
      <c r="EN75" s="105">
        <f>GETPIVOTDATA(" Maine",'Population Migration by State'!$B$5,"Year",'Population Migration by State'!$C$3)</f>
        <v>27561</v>
      </c>
      <c r="EO75" s="105">
        <f>GETPIVOTDATA(" Maine",'Population Migration by State'!$B$5,"Year",'Population Migration by State'!$C$3)</f>
        <v>27561</v>
      </c>
      <c r="EP75" s="105">
        <f>GETPIVOTDATA(" Maine",'Population Migration by State'!$B$5,"Year",'Population Migration by State'!$C$3)</f>
        <v>27561</v>
      </c>
      <c r="EQ75" s="57"/>
      <c r="ER75" s="56"/>
      <c r="ES75" s="56"/>
      <c r="ET75" s="56"/>
      <c r="EU75" s="56"/>
      <c r="EV75" s="56"/>
      <c r="EW75" s="105"/>
      <c r="EX75" s="105"/>
      <c r="EY75" s="105"/>
      <c r="EZ75" s="105"/>
      <c r="FA75" s="105"/>
      <c r="FB75" s="105"/>
      <c r="FC75" s="105"/>
      <c r="FD75" s="105"/>
      <c r="FE75" s="105"/>
      <c r="FF75" s="105"/>
      <c r="FG75" s="105"/>
      <c r="FH75" s="105"/>
      <c r="FI75" s="105"/>
      <c r="FJ75" s="105"/>
      <c r="FK75" s="105"/>
      <c r="FL75" s="105"/>
      <c r="FM75" s="105"/>
      <c r="FN75" s="105"/>
      <c r="FO75" s="105"/>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217"/>
    </row>
    <row r="76" spans="2:216" ht="15.75" thickTop="1" x14ac:dyDescent="0.25">
      <c r="B76" s="221"/>
      <c r="C76" s="56"/>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6">
        <f>GETPIVOTDATA(" Minnesota",'Population Migration by State'!$B$5,"Year",'Population Migration by State'!$C$3)</f>
        <v>101176</v>
      </c>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93"/>
      <c r="DU76" s="93"/>
      <c r="DV76" s="93"/>
      <c r="DW76" s="93"/>
      <c r="DX76" s="105"/>
      <c r="DY76" s="105"/>
      <c r="DZ76" s="105"/>
      <c r="EA76" s="105"/>
      <c r="EB76" s="105"/>
      <c r="EC76" s="105"/>
      <c r="ED76" s="105"/>
      <c r="EE76" s="105"/>
      <c r="EF76" s="105"/>
      <c r="EG76" s="105"/>
      <c r="EH76" s="105"/>
      <c r="EI76" s="92">
        <f>GETPIVOTDATA(" Maine",'Population Migration by State'!$B$5,"Year",'Population Migration by State'!$C$3)</f>
        <v>27561</v>
      </c>
      <c r="EJ76" s="105">
        <f>GETPIVOTDATA(" Maine",'Population Migration by State'!$B$5,"Year",'Population Migration by State'!$C$3)</f>
        <v>27561</v>
      </c>
      <c r="EK76" s="105">
        <f>GETPIVOTDATA(" Maine",'Population Migration by State'!$B$5,"Year",'Population Migration by State'!$C$3)</f>
        <v>27561</v>
      </c>
      <c r="EL76" s="105">
        <f>GETPIVOTDATA(" Maine",'Population Migration by State'!$B$5,"Year",'Population Migration by State'!$C$3)</f>
        <v>27561</v>
      </c>
      <c r="EM76" s="105">
        <f>GETPIVOTDATA(" Maine",'Population Migration by State'!$B$5,"Year",'Population Migration by State'!$C$3)</f>
        <v>27561</v>
      </c>
      <c r="EN76" s="105">
        <f>GETPIVOTDATA(" Maine",'Population Migration by State'!$B$5,"Year",'Population Migration by State'!$C$3)</f>
        <v>27561</v>
      </c>
      <c r="EO76" s="105">
        <f>GETPIVOTDATA(" Maine",'Population Migration by State'!$B$5,"Year",'Population Migration by State'!$C$3)</f>
        <v>27561</v>
      </c>
      <c r="EP76" s="105">
        <f>GETPIVOTDATA(" Maine",'Population Migration by State'!$B$5,"Year",'Population Migration by State'!$C$3)</f>
        <v>27561</v>
      </c>
      <c r="EQ76" s="57"/>
      <c r="ER76" s="56"/>
      <c r="ES76" s="56"/>
      <c r="ET76" s="56"/>
      <c r="EU76" s="56"/>
      <c r="EV76" s="56"/>
      <c r="EW76" s="105"/>
      <c r="EX76" s="105"/>
      <c r="EY76" s="105"/>
      <c r="EZ76" s="105"/>
      <c r="FA76" s="105"/>
      <c r="FB76" s="105"/>
      <c r="FC76" s="105"/>
      <c r="FD76" s="105"/>
      <c r="FE76" s="105"/>
      <c r="FF76" s="105"/>
      <c r="FG76" s="105"/>
      <c r="FH76" s="105"/>
      <c r="FI76" s="105"/>
      <c r="FJ76" s="105"/>
      <c r="FK76" s="105"/>
      <c r="FL76" s="105"/>
      <c r="FM76" s="105"/>
      <c r="FN76" s="105"/>
      <c r="FO76" s="105"/>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217"/>
    </row>
    <row r="77" spans="2:216" x14ac:dyDescent="0.25">
      <c r="B77" s="221"/>
      <c r="C77" s="56"/>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96">
        <f>GETPIVOTDATA(" Minnesota",'Population Migration by State'!$B$5,"Year",'Population Migration by State'!$C$3)</f>
        <v>101176</v>
      </c>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93"/>
      <c r="DU77" s="93"/>
      <c r="DV77" s="93"/>
      <c r="DW77" s="93"/>
      <c r="DX77" s="105"/>
      <c r="DY77" s="105"/>
      <c r="DZ77" s="105"/>
      <c r="EA77" s="105"/>
      <c r="EB77" s="105"/>
      <c r="EC77" s="105"/>
      <c r="ED77" s="105"/>
      <c r="EE77" s="105"/>
      <c r="EF77" s="105"/>
      <c r="EG77" s="105"/>
      <c r="EH77" s="105"/>
      <c r="EI77" s="92">
        <f>GETPIVOTDATA(" Maine",'Population Migration by State'!$B$5,"Year",'Population Migration by State'!$C$3)</f>
        <v>27561</v>
      </c>
      <c r="EJ77" s="105">
        <f>GETPIVOTDATA(" Maine",'Population Migration by State'!$B$5,"Year",'Population Migration by State'!$C$3)</f>
        <v>27561</v>
      </c>
      <c r="EK77" s="105">
        <f>GETPIVOTDATA(" Maine",'Population Migration by State'!$B$5,"Year",'Population Migration by State'!$C$3)</f>
        <v>27561</v>
      </c>
      <c r="EL77" s="105">
        <f>GETPIVOTDATA(" Maine",'Population Migration by State'!$B$5,"Year",'Population Migration by State'!$C$3)</f>
        <v>27561</v>
      </c>
      <c r="EM77" s="105">
        <f>GETPIVOTDATA(" Maine",'Population Migration by State'!$B$5,"Year",'Population Migration by State'!$C$3)</f>
        <v>27561</v>
      </c>
      <c r="EN77" s="105">
        <f>GETPIVOTDATA(" Maine",'Population Migration by State'!$B$5,"Year",'Population Migration by State'!$C$3)</f>
        <v>27561</v>
      </c>
      <c r="EO77" s="105">
        <f>GETPIVOTDATA(" Maine",'Population Migration by State'!$B$5,"Year",'Population Migration by State'!$C$3)</f>
        <v>27561</v>
      </c>
      <c r="EP77" s="105">
        <f>GETPIVOTDATA(" Maine",'Population Migration by State'!$B$5,"Year",'Population Migration by State'!$C$3)</f>
        <v>27561</v>
      </c>
      <c r="EQ77" s="57"/>
      <c r="ER77" s="56"/>
      <c r="ES77" s="56"/>
      <c r="ET77" s="56"/>
      <c r="EU77" s="56"/>
      <c r="EV77" s="56"/>
      <c r="EW77" s="105"/>
      <c r="EX77" s="105"/>
      <c r="EY77" s="105"/>
      <c r="EZ77" s="105"/>
      <c r="FA77" s="105"/>
      <c r="FB77" s="105"/>
      <c r="FC77" s="105"/>
      <c r="FD77" s="105"/>
      <c r="FE77" s="105"/>
      <c r="FF77" s="105"/>
      <c r="FG77" s="105"/>
      <c r="FH77" s="105"/>
      <c r="FI77" s="105"/>
      <c r="FJ77" s="105"/>
      <c r="FK77" s="105"/>
      <c r="FL77" s="105"/>
      <c r="FM77" s="105"/>
      <c r="FN77" s="105"/>
      <c r="FO77" s="105"/>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217"/>
    </row>
    <row r="78" spans="2:216" ht="15.75" thickBot="1" x14ac:dyDescent="0.3">
      <c r="B78" s="221"/>
      <c r="C78" s="56"/>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3"/>
      <c r="BR78" s="105"/>
      <c r="BS78" s="105"/>
      <c r="BT78" s="105"/>
      <c r="BU78" s="92">
        <f>GETPIVOTDATA(" Minnesota",'Population Migration by State'!$B$5,"Year",'Population Migration by State'!$C$3)</f>
        <v>101176</v>
      </c>
      <c r="BV78" s="99"/>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92">
        <f>GETPIVOTDATA(" Maine",'Population Migration by State'!$B$5,"Year",'Population Migration by State'!$C$3)</f>
        <v>27561</v>
      </c>
      <c r="EJ78" s="105">
        <f>GETPIVOTDATA(" Maine",'Population Migration by State'!$B$5,"Year",'Population Migration by State'!$C$3)</f>
        <v>27561</v>
      </c>
      <c r="EK78" s="105">
        <f>GETPIVOTDATA(" Maine",'Population Migration by State'!$B$5,"Year",'Population Migration by State'!$C$3)</f>
        <v>27561</v>
      </c>
      <c r="EL78" s="105">
        <f>GETPIVOTDATA(" Maine",'Population Migration by State'!$B$5,"Year",'Population Migration by State'!$C$3)</f>
        <v>27561</v>
      </c>
      <c r="EM78" s="105">
        <f>GETPIVOTDATA(" Maine",'Population Migration by State'!$B$5,"Year",'Population Migration by State'!$C$3)</f>
        <v>27561</v>
      </c>
      <c r="EN78" s="105">
        <f>GETPIVOTDATA(" Maine",'Population Migration by State'!$B$5,"Year",'Population Migration by State'!$C$3)</f>
        <v>27561</v>
      </c>
      <c r="EO78" s="105">
        <f>GETPIVOTDATA(" Maine",'Population Migration by State'!$B$5,"Year",'Population Migration by State'!$C$3)</f>
        <v>27561</v>
      </c>
      <c r="EP78" s="105">
        <f>GETPIVOTDATA(" Maine",'Population Migration by State'!$B$5,"Year",'Population Migration by State'!$C$3)</f>
        <v>27561</v>
      </c>
      <c r="EQ78" s="57"/>
      <c r="ER78" s="56"/>
      <c r="ES78" s="56"/>
      <c r="ET78" s="56"/>
      <c r="EU78" s="56"/>
      <c r="EV78" s="56"/>
      <c r="EW78" s="105"/>
      <c r="EX78" s="105"/>
      <c r="EY78" s="105"/>
      <c r="EZ78" s="105"/>
      <c r="FA78" s="105"/>
      <c r="FB78" s="105"/>
      <c r="FC78" s="105"/>
      <c r="FD78" s="105"/>
      <c r="FE78" s="105"/>
      <c r="FF78" s="105"/>
      <c r="FG78" s="105"/>
      <c r="FH78" s="105"/>
      <c r="FI78" s="105"/>
      <c r="FJ78" s="105"/>
      <c r="FK78" s="105"/>
      <c r="FL78" s="105"/>
      <c r="FM78" s="105"/>
      <c r="FN78" s="105"/>
      <c r="FO78" s="105"/>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217"/>
    </row>
    <row r="79" spans="2:216" ht="16.5" thickTop="1" thickBot="1" x14ac:dyDescent="0.3">
      <c r="B79" s="221"/>
      <c r="C79" s="56"/>
      <c r="D79" s="105"/>
      <c r="E79" s="105"/>
      <c r="F79" s="105"/>
      <c r="G79" s="105"/>
      <c r="H79" s="105"/>
      <c r="I79" s="105"/>
      <c r="J79" s="105"/>
      <c r="K79" s="105"/>
      <c r="L79" s="105"/>
      <c r="M79" s="105"/>
      <c r="N79" s="95">
        <f>GETPIVOTDATA(" Washington",'Population Migration by State'!$B$5,"Year",'Population Migration by State'!$C$3)</f>
        <v>216519</v>
      </c>
      <c r="O79" s="101">
        <f>GETPIVOTDATA(" Washington",'Population Migration by State'!$B$5,"Year",'Population Migration by State'!$C$3)</f>
        <v>216519</v>
      </c>
      <c r="P79" s="101">
        <f>GETPIVOTDATA(" Washington",'Population Migration by State'!$B$5,"Year",'Population Migration by State'!$C$3)</f>
        <v>216519</v>
      </c>
      <c r="Q79" s="101">
        <f>GETPIVOTDATA(" Washington",'Population Migration by State'!$B$5,"Year",'Population Migration by State'!$C$3)</f>
        <v>216519</v>
      </c>
      <c r="R79" s="101">
        <f>GETPIVOTDATA(" Washington",'Population Migration by State'!$B$5,"Year",'Population Migration by State'!$C$3)</f>
        <v>216519</v>
      </c>
      <c r="S79" s="101">
        <f>GETPIVOTDATA(" Washington",'Population Migration by State'!$B$5,"Year",'Population Migration by State'!$C$3)</f>
        <v>216519</v>
      </c>
      <c r="T79" s="101">
        <f>GETPIVOTDATA(" Washington",'Population Migration by State'!$B$5,"Year",'Population Migration by State'!$C$3)</f>
        <v>216519</v>
      </c>
      <c r="U79" s="101">
        <f>GETPIVOTDATA(" Washington",'Population Migration by State'!$B$5,"Year",'Population Migration by State'!$C$3)</f>
        <v>216519</v>
      </c>
      <c r="V79" s="101">
        <f>GETPIVOTDATA(" Washington",'Population Migration by State'!$B$5,"Year",'Population Migration by State'!$C$3)</f>
        <v>216519</v>
      </c>
      <c r="W79" s="101">
        <f>GETPIVOTDATA(" Washington",'Population Migration by State'!$B$5,"Year",'Population Migration by State'!$C$3)</f>
        <v>216519</v>
      </c>
      <c r="X79" s="101">
        <f>GETPIVOTDATA(" Washington",'Population Migration by State'!$B$5,"Year",'Population Migration by State'!$C$3)</f>
        <v>216519</v>
      </c>
      <c r="Y79" s="95">
        <f>GETPIVOTDATA(" Idaho",'Population Migration by State'!$B$5,"Year",'Population Migration by State'!$C$3)</f>
        <v>59419</v>
      </c>
      <c r="Z79" s="101">
        <f>GETPIVOTDATA(" Idaho",'Population Migration by State'!$B$5,"Year",'Population Migration by State'!$C$3)</f>
        <v>59419</v>
      </c>
      <c r="AA79" s="95">
        <f>GETPIVOTDATA(" Montana",'Population Migration by State'!$B$5,"Year",'Population Migration by State'!$C$3)</f>
        <v>37690</v>
      </c>
      <c r="AB79" s="101">
        <f>GETPIVOTDATA(" Montana",'Population Migration by State'!$B$5,"Year",'Population Migration by State'!$C$3)</f>
        <v>37690</v>
      </c>
      <c r="AC79" s="101">
        <f>GETPIVOTDATA(" Montana",'Population Migration by State'!$B$5,"Year",'Population Migration by State'!$C$3)</f>
        <v>37690</v>
      </c>
      <c r="AD79" s="101">
        <f>GETPIVOTDATA(" Montana",'Population Migration by State'!$B$5,"Year",'Population Migration by State'!$C$3)</f>
        <v>37690</v>
      </c>
      <c r="AE79" s="101">
        <f>GETPIVOTDATA(" Montana",'Population Migration by State'!$B$5,"Year",'Population Migration by State'!$C$3)</f>
        <v>37690</v>
      </c>
      <c r="AF79" s="101">
        <f>GETPIVOTDATA(" Montana",'Population Migration by State'!$B$5,"Year",'Population Migration by State'!$C$3)</f>
        <v>37690</v>
      </c>
      <c r="AG79" s="101">
        <f>GETPIVOTDATA(" Montana",'Population Migration by State'!$B$5,"Year",'Population Migration by State'!$C$3)</f>
        <v>37690</v>
      </c>
      <c r="AH79" s="101">
        <f>GETPIVOTDATA(" Montana",'Population Migration by State'!$B$5,"Year",'Population Migration by State'!$C$3)</f>
        <v>37690</v>
      </c>
      <c r="AI79" s="101">
        <f>GETPIVOTDATA(" Montana",'Population Migration by State'!$B$5,"Year",'Population Migration by State'!$C$3)</f>
        <v>37690</v>
      </c>
      <c r="AJ79" s="101">
        <f>GETPIVOTDATA(" Montana",'Population Migration by State'!$B$5,"Year",'Population Migration by State'!$C$3)</f>
        <v>37690</v>
      </c>
      <c r="AK79" s="101">
        <f>GETPIVOTDATA(" Montana",'Population Migration by State'!$B$5,"Year",'Population Migration by State'!$C$3)</f>
        <v>37690</v>
      </c>
      <c r="AL79" s="101">
        <f>GETPIVOTDATA(" Montana",'Population Migration by State'!$B$5,"Year",'Population Migration by State'!$C$3)</f>
        <v>37690</v>
      </c>
      <c r="AM79" s="101">
        <f>GETPIVOTDATA(" Montana",'Population Migration by State'!$B$5,"Year",'Population Migration by State'!$C$3)</f>
        <v>37690</v>
      </c>
      <c r="AN79" s="101">
        <f>GETPIVOTDATA(" Montana",'Population Migration by State'!$B$5,"Year",'Population Migration by State'!$C$3)</f>
        <v>37690</v>
      </c>
      <c r="AO79" s="101">
        <f>GETPIVOTDATA(" Montana",'Population Migration by State'!$B$5,"Year",'Population Migration by State'!$C$3)</f>
        <v>37690</v>
      </c>
      <c r="AP79" s="101">
        <f>GETPIVOTDATA(" Montana",'Population Migration by State'!$B$5,"Year",'Population Migration by State'!$C$3)</f>
        <v>37690</v>
      </c>
      <c r="AQ79" s="101">
        <f>GETPIVOTDATA(" Montana",'Population Migration by State'!$B$5,"Year",'Population Migration by State'!$C$3)</f>
        <v>37690</v>
      </c>
      <c r="AR79" s="101">
        <f>GETPIVOTDATA(" Montana",'Population Migration by State'!$B$5,"Year",'Population Migration by State'!$C$3)</f>
        <v>37690</v>
      </c>
      <c r="AS79" s="101">
        <f>GETPIVOTDATA(" Montana",'Population Migration by State'!$B$5,"Year",'Population Migration by State'!$C$3)</f>
        <v>37690</v>
      </c>
      <c r="AT79" s="101">
        <f>GETPIVOTDATA(" Montana",'Population Migration by State'!$B$5,"Year",'Population Migration by State'!$C$3)</f>
        <v>37690</v>
      </c>
      <c r="AU79" s="101">
        <f>GETPIVOTDATA(" Montana",'Population Migration by State'!$B$5,"Year",'Population Migration by State'!$C$3)</f>
        <v>37690</v>
      </c>
      <c r="AV79" s="101">
        <f>GETPIVOTDATA(" Montana",'Population Migration by State'!$B$5,"Year",'Population Migration by State'!$C$3)</f>
        <v>37690</v>
      </c>
      <c r="AW79" s="101">
        <f>GETPIVOTDATA(" Montana",'Population Migration by State'!$B$5,"Year",'Population Migration by State'!$C$3)</f>
        <v>37690</v>
      </c>
      <c r="AX79" s="101">
        <f>GETPIVOTDATA(" Montana",'Population Migration by State'!$B$5,"Year",'Population Migration by State'!$C$3)</f>
        <v>37690</v>
      </c>
      <c r="AY79" s="101">
        <f>GETPIVOTDATA(" Montana",'Population Migration by State'!$B$5,"Year",'Population Migration by State'!$C$3)</f>
        <v>37690</v>
      </c>
      <c r="AZ79" s="101">
        <f>GETPIVOTDATA(" Montana",'Population Migration by State'!$B$5,"Year",'Population Migration by State'!$C$3)</f>
        <v>37690</v>
      </c>
      <c r="BA79" s="95">
        <f>GETPIVOTDATA(" North Dakota",'Population Migration by State'!$B$5,"Year",'Population Migration by State'!$C$3)</f>
        <v>38213</v>
      </c>
      <c r="BB79" s="101">
        <f>GETPIVOTDATA(" North Dakota",'Population Migration by State'!$B$5,"Year",'Population Migration by State'!$C$3)</f>
        <v>38213</v>
      </c>
      <c r="BC79" s="101">
        <f>GETPIVOTDATA(" North Dakota",'Population Migration by State'!$B$5,"Year",'Population Migration by State'!$C$3)</f>
        <v>38213</v>
      </c>
      <c r="BD79" s="101">
        <f>GETPIVOTDATA(" North Dakota",'Population Migration by State'!$B$5,"Year",'Population Migration by State'!$C$3)</f>
        <v>38213</v>
      </c>
      <c r="BE79" s="101">
        <f>GETPIVOTDATA(" North Dakota",'Population Migration by State'!$B$5,"Year",'Population Migration by State'!$C$3)</f>
        <v>38213</v>
      </c>
      <c r="BF79" s="101">
        <f>GETPIVOTDATA(" North Dakota",'Population Migration by State'!$B$5,"Year",'Population Migration by State'!$C$3)</f>
        <v>38213</v>
      </c>
      <c r="BG79" s="101">
        <f>GETPIVOTDATA(" North Dakota",'Population Migration by State'!$B$5,"Year",'Population Migration by State'!$C$3)</f>
        <v>38213</v>
      </c>
      <c r="BH79" s="101">
        <f>GETPIVOTDATA(" North Dakota",'Population Migration by State'!$B$5,"Year",'Population Migration by State'!$C$3)</f>
        <v>38213</v>
      </c>
      <c r="BI79" s="101">
        <f>GETPIVOTDATA(" North Dakota",'Population Migration by State'!$B$5,"Year",'Population Migration by State'!$C$3)</f>
        <v>38213</v>
      </c>
      <c r="BJ79" s="101">
        <f>GETPIVOTDATA(" North Dakota",'Population Migration by State'!$B$5,"Year",'Population Migration by State'!$C$3)</f>
        <v>38213</v>
      </c>
      <c r="BK79" s="101">
        <f>GETPIVOTDATA(" North Dakota",'Population Migration by State'!$B$5,"Year",'Population Migration by State'!$C$3)</f>
        <v>38213</v>
      </c>
      <c r="BL79" s="101">
        <f>GETPIVOTDATA(" North Dakota",'Population Migration by State'!$B$5,"Year",'Population Migration by State'!$C$3)</f>
        <v>38213</v>
      </c>
      <c r="BM79" s="101">
        <f>GETPIVOTDATA(" North Dakota",'Population Migration by State'!$B$5,"Year",'Population Migration by State'!$C$3)</f>
        <v>38213</v>
      </c>
      <c r="BN79" s="101">
        <f>GETPIVOTDATA(" North Dakota",'Population Migration by State'!$B$5,"Year",'Population Migration by State'!$C$3)</f>
        <v>38213</v>
      </c>
      <c r="BO79" s="101">
        <f>GETPIVOTDATA(" North Dakota",'Population Migration by State'!$B$5,"Year",'Population Migration by State'!$C$3)</f>
        <v>38213</v>
      </c>
      <c r="BP79" s="101">
        <f>GETPIVOTDATA(" North Dakota",'Population Migration by State'!$B$5,"Year",'Population Migration by State'!$C$3)</f>
        <v>38213</v>
      </c>
      <c r="BQ79" s="92">
        <f>GETPIVOTDATA(" Minnesota",'Population Migration by State'!$B$5,"Year",'Population Migration by State'!$C$3)</f>
        <v>101176</v>
      </c>
      <c r="BR79" s="101">
        <f>GETPIVOTDATA(" Minnesota",'Population Migration by State'!$B$5,"Year",'Population Migration by State'!$C$3)</f>
        <v>101176</v>
      </c>
      <c r="BS79" s="101">
        <f>GETPIVOTDATA(" Minnesota",'Population Migration by State'!$B$5,"Year",'Population Migration by State'!$C$3)</f>
        <v>101176</v>
      </c>
      <c r="BT79" s="101">
        <f>GETPIVOTDATA(" Minnesota",'Population Migration by State'!$B$5,"Year",'Population Migration by State'!$C$3)</f>
        <v>101176</v>
      </c>
      <c r="BU79" s="105">
        <f>GETPIVOTDATA(" Minnesota",'Population Migration by State'!$B$5,"Year",'Population Migration by State'!$C$3)</f>
        <v>101176</v>
      </c>
      <c r="BV79" s="105">
        <f>GETPIVOTDATA(" Minnesota",'Population Migration by State'!$B$5,"Year",'Population Migration by State'!$C$3)</f>
        <v>101176</v>
      </c>
      <c r="BW79" s="101">
        <f>GETPIVOTDATA(" Minnesota",'Population Migration by State'!$B$5,"Year",'Population Migration by State'!$C$3)</f>
        <v>101176</v>
      </c>
      <c r="BX79" s="101">
        <f>GETPIVOTDATA(" Minnesota",'Population Migration by State'!$B$5,"Year",'Population Migration by State'!$C$3)</f>
        <v>101176</v>
      </c>
      <c r="BY79" s="99"/>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92">
        <f>GETPIVOTDATA(" Maine",'Population Migration by State'!$B$5,"Year",'Population Migration by State'!$C$3)</f>
        <v>27561</v>
      </c>
      <c r="EJ79" s="105">
        <f>GETPIVOTDATA(" Maine",'Population Migration by State'!$B$5,"Year",'Population Migration by State'!$C$3)</f>
        <v>27561</v>
      </c>
      <c r="EK79" s="105">
        <f>GETPIVOTDATA(" Maine",'Population Migration by State'!$B$5,"Year",'Population Migration by State'!$C$3)</f>
        <v>27561</v>
      </c>
      <c r="EL79" s="105">
        <f>GETPIVOTDATA(" Maine",'Population Migration by State'!$B$5,"Year",'Population Migration by State'!$C$3)</f>
        <v>27561</v>
      </c>
      <c r="EM79" s="105">
        <f>GETPIVOTDATA(" Maine",'Population Migration by State'!$B$5,"Year",'Population Migration by State'!$C$3)</f>
        <v>27561</v>
      </c>
      <c r="EN79" s="105">
        <f>GETPIVOTDATA(" Maine",'Population Migration by State'!$B$5,"Year",'Population Migration by State'!$C$3)</f>
        <v>27561</v>
      </c>
      <c r="EO79" s="105">
        <f>GETPIVOTDATA(" Maine",'Population Migration by State'!$B$5,"Year",'Population Migration by State'!$C$3)</f>
        <v>27561</v>
      </c>
      <c r="EP79" s="105">
        <f>GETPIVOTDATA(" Maine",'Population Migration by State'!$B$5,"Year",'Population Migration by State'!$C$3)</f>
        <v>27561</v>
      </c>
      <c r="EQ79" s="57"/>
      <c r="ER79" s="56"/>
      <c r="ES79" s="56"/>
      <c r="ET79" s="56"/>
      <c r="EU79" s="56"/>
      <c r="EV79" s="56"/>
      <c r="EW79" s="105"/>
      <c r="EX79" s="105"/>
      <c r="EY79" s="105"/>
      <c r="EZ79" s="105"/>
      <c r="FA79" s="105"/>
      <c r="FB79" s="105"/>
      <c r="FC79" s="105"/>
      <c r="FD79" s="105"/>
      <c r="FE79" s="105"/>
      <c r="FF79" s="105"/>
      <c r="FG79" s="105"/>
      <c r="FH79" s="105"/>
      <c r="FI79" s="105"/>
      <c r="FJ79" s="105"/>
      <c r="FK79" s="105"/>
      <c r="FL79" s="105"/>
      <c r="FM79" s="105"/>
      <c r="FN79" s="105"/>
      <c r="FO79" s="105"/>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217"/>
    </row>
    <row r="80" spans="2:216" ht="16.5" thickTop="1" thickBot="1" x14ac:dyDescent="0.3">
      <c r="B80" s="221"/>
      <c r="C80" s="56"/>
      <c r="D80" s="105"/>
      <c r="E80" s="105"/>
      <c r="F80" s="105"/>
      <c r="G80" s="105"/>
      <c r="H80" s="105"/>
      <c r="I80" s="105"/>
      <c r="J80" s="104"/>
      <c r="K80" s="105"/>
      <c r="L80" s="105"/>
      <c r="M80" s="105"/>
      <c r="N80" s="92">
        <f>GETPIVOTDATA(" Washington",'Population Migration by State'!$B$5,"Year",'Population Migration by State'!$C$3)</f>
        <v>216519</v>
      </c>
      <c r="O80" s="105">
        <f>GETPIVOTDATA(" Washington",'Population Migration by State'!$B$5,"Year",'Population Migration by State'!$C$3)</f>
        <v>216519</v>
      </c>
      <c r="P80" s="105">
        <f>GETPIVOTDATA(" Washington",'Population Migration by State'!$B$5,"Year",'Population Migration by State'!$C$3)</f>
        <v>216519</v>
      </c>
      <c r="Q80" s="105">
        <f>GETPIVOTDATA(" Washington",'Population Migration by State'!$B$5,"Year",'Population Migration by State'!$C$3)</f>
        <v>216519</v>
      </c>
      <c r="R80" s="105">
        <f>GETPIVOTDATA(" Washington",'Population Migration by State'!$B$5,"Year",'Population Migration by State'!$C$3)</f>
        <v>216519</v>
      </c>
      <c r="S80" s="105">
        <f>GETPIVOTDATA(" Washington",'Population Migration by State'!$B$5,"Year",'Population Migration by State'!$C$3)</f>
        <v>216519</v>
      </c>
      <c r="T80" s="105">
        <f>GETPIVOTDATA(" Washington",'Population Migration by State'!$B$5,"Year",'Population Migration by State'!$C$3)</f>
        <v>216519</v>
      </c>
      <c r="U80" s="105">
        <f>GETPIVOTDATA(" Washington",'Population Migration by State'!$B$5,"Year",'Population Migration by State'!$C$3)</f>
        <v>216519</v>
      </c>
      <c r="V80" s="105">
        <f>GETPIVOTDATA(" Washington",'Population Migration by State'!$B$5,"Year",'Population Migration by State'!$C$3)</f>
        <v>216519</v>
      </c>
      <c r="W80" s="105">
        <f>GETPIVOTDATA(" Washington",'Population Migration by State'!$B$5,"Year",'Population Migration by State'!$C$3)</f>
        <v>216519</v>
      </c>
      <c r="X80" s="105">
        <f>GETPIVOTDATA(" Washington",'Population Migration by State'!$B$5,"Year",'Population Migration by State'!$C$3)</f>
        <v>216519</v>
      </c>
      <c r="Y80" s="92">
        <f>GETPIVOTDATA(" Idaho",'Population Migration by State'!$B$5,"Year",'Population Migration by State'!$C$3)</f>
        <v>59419</v>
      </c>
      <c r="Z80" s="105">
        <f>GETPIVOTDATA(" Idaho",'Population Migration by State'!$B$5,"Year",'Population Migration by State'!$C$3)</f>
        <v>59419</v>
      </c>
      <c r="AA80" s="92">
        <f>GETPIVOTDATA(" Montana",'Population Migration by State'!$B$5,"Year",'Population Migration by State'!$C$3)</f>
        <v>37690</v>
      </c>
      <c r="AB80" s="105">
        <f>GETPIVOTDATA(" Montana",'Population Migration by State'!$B$5,"Year",'Population Migration by State'!$C$3)</f>
        <v>37690</v>
      </c>
      <c r="AC80" s="105">
        <f>GETPIVOTDATA(" Montana",'Population Migration by State'!$B$5,"Year",'Population Migration by State'!$C$3)</f>
        <v>37690</v>
      </c>
      <c r="AD80" s="105">
        <f>GETPIVOTDATA(" Montana",'Population Migration by State'!$B$5,"Year",'Population Migration by State'!$C$3)</f>
        <v>37690</v>
      </c>
      <c r="AE80" s="105">
        <f>GETPIVOTDATA(" Montana",'Population Migration by State'!$B$5,"Year",'Population Migration by State'!$C$3)</f>
        <v>37690</v>
      </c>
      <c r="AF80" s="105">
        <f>GETPIVOTDATA(" Montana",'Population Migration by State'!$B$5,"Year",'Population Migration by State'!$C$3)</f>
        <v>37690</v>
      </c>
      <c r="AG80" s="105">
        <f>GETPIVOTDATA(" Montana",'Population Migration by State'!$B$5,"Year",'Population Migration by State'!$C$3)</f>
        <v>37690</v>
      </c>
      <c r="AH80" s="105">
        <f>GETPIVOTDATA(" Montana",'Population Migration by State'!$B$5,"Year",'Population Migration by State'!$C$3)</f>
        <v>37690</v>
      </c>
      <c r="AI80" s="105">
        <f>GETPIVOTDATA(" Montana",'Population Migration by State'!$B$5,"Year",'Population Migration by State'!$C$3)</f>
        <v>37690</v>
      </c>
      <c r="AJ80" s="105">
        <f>GETPIVOTDATA(" Montana",'Population Migration by State'!$B$5,"Year",'Population Migration by State'!$C$3)</f>
        <v>37690</v>
      </c>
      <c r="AK80" s="105">
        <f>GETPIVOTDATA(" Montana",'Population Migration by State'!$B$5,"Year",'Population Migration by State'!$C$3)</f>
        <v>37690</v>
      </c>
      <c r="AL80" s="105">
        <f>GETPIVOTDATA(" Montana",'Population Migration by State'!$B$5,"Year",'Population Migration by State'!$C$3)</f>
        <v>37690</v>
      </c>
      <c r="AM80" s="105">
        <f>GETPIVOTDATA(" Montana",'Population Migration by State'!$B$5,"Year",'Population Migration by State'!$C$3)</f>
        <v>37690</v>
      </c>
      <c r="AN80" s="105">
        <f>GETPIVOTDATA(" Montana",'Population Migration by State'!$B$5,"Year",'Population Migration by State'!$C$3)</f>
        <v>37690</v>
      </c>
      <c r="AO80" s="105">
        <f>GETPIVOTDATA(" Montana",'Population Migration by State'!$B$5,"Year",'Population Migration by State'!$C$3)</f>
        <v>37690</v>
      </c>
      <c r="AP80" s="105">
        <f>GETPIVOTDATA(" Montana",'Population Migration by State'!$B$5,"Year",'Population Migration by State'!$C$3)</f>
        <v>37690</v>
      </c>
      <c r="AQ80" s="105">
        <f>GETPIVOTDATA(" Montana",'Population Migration by State'!$B$5,"Year",'Population Migration by State'!$C$3)</f>
        <v>37690</v>
      </c>
      <c r="AR80" s="105">
        <f>GETPIVOTDATA(" Montana",'Population Migration by State'!$B$5,"Year",'Population Migration by State'!$C$3)</f>
        <v>37690</v>
      </c>
      <c r="AS80" s="105">
        <f>GETPIVOTDATA(" Montana",'Population Migration by State'!$B$5,"Year",'Population Migration by State'!$C$3)</f>
        <v>37690</v>
      </c>
      <c r="AT80" s="105">
        <f>GETPIVOTDATA(" Montana",'Population Migration by State'!$B$5,"Year",'Population Migration by State'!$C$3)</f>
        <v>37690</v>
      </c>
      <c r="AU80" s="105">
        <f>GETPIVOTDATA(" Montana",'Population Migration by State'!$B$5,"Year",'Population Migration by State'!$C$3)</f>
        <v>37690</v>
      </c>
      <c r="AV80" s="105">
        <f>GETPIVOTDATA(" Montana",'Population Migration by State'!$B$5,"Year",'Population Migration by State'!$C$3)</f>
        <v>37690</v>
      </c>
      <c r="AW80" s="105">
        <f>GETPIVOTDATA(" Montana",'Population Migration by State'!$B$5,"Year",'Population Migration by State'!$C$3)</f>
        <v>37690</v>
      </c>
      <c r="AX80" s="105">
        <f>GETPIVOTDATA(" Montana",'Population Migration by State'!$B$5,"Year",'Population Migration by State'!$C$3)</f>
        <v>37690</v>
      </c>
      <c r="AY80" s="105">
        <f>GETPIVOTDATA(" Montana",'Population Migration by State'!$B$5,"Year",'Population Migration by State'!$C$3)</f>
        <v>37690</v>
      </c>
      <c r="AZ80" s="105">
        <f>GETPIVOTDATA(" Montana",'Population Migration by State'!$B$5,"Year",'Population Migration by State'!$C$3)</f>
        <v>37690</v>
      </c>
      <c r="BA80" s="92">
        <f>GETPIVOTDATA(" North Dakota",'Population Migration by State'!$B$5,"Year",'Population Migration by State'!$C$3)</f>
        <v>38213</v>
      </c>
      <c r="BB80" s="105">
        <f>GETPIVOTDATA(" North Dakota",'Population Migration by State'!$B$5,"Year",'Population Migration by State'!$C$3)</f>
        <v>38213</v>
      </c>
      <c r="BC80" s="105">
        <f>GETPIVOTDATA(" North Dakota",'Population Migration by State'!$B$5,"Year",'Population Migration by State'!$C$3)</f>
        <v>38213</v>
      </c>
      <c r="BD80" s="105">
        <f>GETPIVOTDATA(" North Dakota",'Population Migration by State'!$B$5,"Year",'Population Migration by State'!$C$3)</f>
        <v>38213</v>
      </c>
      <c r="BE80" s="105">
        <f>GETPIVOTDATA(" North Dakota",'Population Migration by State'!$B$5,"Year",'Population Migration by State'!$C$3)</f>
        <v>38213</v>
      </c>
      <c r="BF80" s="105">
        <f>GETPIVOTDATA(" North Dakota",'Population Migration by State'!$B$5,"Year",'Population Migration by State'!$C$3)</f>
        <v>38213</v>
      </c>
      <c r="BG80" s="105">
        <f>GETPIVOTDATA(" North Dakota",'Population Migration by State'!$B$5,"Year",'Population Migration by State'!$C$3)</f>
        <v>38213</v>
      </c>
      <c r="BH80" s="105">
        <f>GETPIVOTDATA(" North Dakota",'Population Migration by State'!$B$5,"Year",'Population Migration by State'!$C$3)</f>
        <v>38213</v>
      </c>
      <c r="BI80" s="105">
        <f>GETPIVOTDATA(" North Dakota",'Population Migration by State'!$B$5,"Year",'Population Migration by State'!$C$3)</f>
        <v>38213</v>
      </c>
      <c r="BJ80" s="105">
        <f>GETPIVOTDATA(" North Dakota",'Population Migration by State'!$B$5,"Year",'Population Migration by State'!$C$3)</f>
        <v>38213</v>
      </c>
      <c r="BK80" s="105">
        <f>GETPIVOTDATA(" North Dakota",'Population Migration by State'!$B$5,"Year",'Population Migration by State'!$C$3)</f>
        <v>38213</v>
      </c>
      <c r="BL80" s="105">
        <f>GETPIVOTDATA(" North Dakota",'Population Migration by State'!$B$5,"Year",'Population Migration by State'!$C$3)</f>
        <v>38213</v>
      </c>
      <c r="BM80" s="105">
        <f>GETPIVOTDATA(" North Dakota",'Population Migration by State'!$B$5,"Year",'Population Migration by State'!$C$3)</f>
        <v>38213</v>
      </c>
      <c r="BN80" s="105">
        <f>GETPIVOTDATA(" North Dakota",'Population Migration by State'!$B$5,"Year",'Population Migration by State'!$C$3)</f>
        <v>38213</v>
      </c>
      <c r="BO80" s="105">
        <f>GETPIVOTDATA(" North Dakota",'Population Migration by State'!$B$5,"Year",'Population Migration by State'!$C$3)</f>
        <v>38213</v>
      </c>
      <c r="BP80" s="105">
        <f>GETPIVOTDATA(" North Dakota",'Population Migration by State'!$B$5,"Year",'Population Migration by State'!$C$3)</f>
        <v>38213</v>
      </c>
      <c r="BQ80" s="92">
        <f>GETPIVOTDATA(" Minnesota",'Population Migration by State'!$B$5,"Year",'Population Migration by State'!$C$3)</f>
        <v>101176</v>
      </c>
      <c r="BR80" s="105">
        <f>GETPIVOTDATA(" Minnesota",'Population Migration by State'!$B$5,"Year",'Population Migration by State'!$C$3)</f>
        <v>101176</v>
      </c>
      <c r="BS80" s="105">
        <f>GETPIVOTDATA(" Minnesota",'Population Migration by State'!$B$5,"Year",'Population Migration by State'!$C$3)</f>
        <v>101176</v>
      </c>
      <c r="BT80" s="105">
        <f>GETPIVOTDATA(" Minnesota",'Population Migration by State'!$B$5,"Year",'Population Migration by State'!$C$3)</f>
        <v>101176</v>
      </c>
      <c r="BU80" s="105">
        <f>GETPIVOTDATA(" Minnesota",'Population Migration by State'!$B$5,"Year",'Population Migration by State'!$C$3)</f>
        <v>101176</v>
      </c>
      <c r="BV80" s="105">
        <f>GETPIVOTDATA(" Minnesota",'Population Migration by State'!$B$5,"Year",'Population Migration by State'!$C$3)</f>
        <v>101176</v>
      </c>
      <c r="BW80" s="105">
        <f>GETPIVOTDATA(" Minnesota",'Population Migration by State'!$B$5,"Year",'Population Migration by State'!$C$3)</f>
        <v>101176</v>
      </c>
      <c r="BX80" s="105">
        <f>GETPIVOTDATA(" Minnesota",'Population Migration by State'!$B$5,"Year",'Population Migration by State'!$C$3)</f>
        <v>101176</v>
      </c>
      <c r="BY80" s="105">
        <f>GETPIVOTDATA(" Minnesota",'Population Migration by State'!$B$5,"Year",'Population Migration by State'!$C$3)</f>
        <v>101176</v>
      </c>
      <c r="BZ80" s="101">
        <f>GETPIVOTDATA(" Minnesota",'Population Migration by State'!$B$5,"Year",'Population Migration by State'!$C$3)</f>
        <v>101176</v>
      </c>
      <c r="CA80" s="101">
        <f>GETPIVOTDATA(" Minnesota",'Population Migration by State'!$B$5,"Year",'Population Migration by State'!$C$3)</f>
        <v>101176</v>
      </c>
      <c r="CB80" s="99"/>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92">
        <f>GETPIVOTDATA(" Maine",'Population Migration by State'!$B$5,"Year",'Population Migration by State'!$C$3)</f>
        <v>27561</v>
      </c>
      <c r="EJ80" s="105">
        <f>GETPIVOTDATA(" Maine",'Population Migration by State'!$B$5,"Year",'Population Migration by State'!$C$3)</f>
        <v>27561</v>
      </c>
      <c r="EK80" s="105">
        <f>GETPIVOTDATA(" Maine",'Population Migration by State'!$B$5,"Year",'Population Migration by State'!$C$3)</f>
        <v>27561</v>
      </c>
      <c r="EL80" s="105">
        <f>GETPIVOTDATA(" Maine",'Population Migration by State'!$B$5,"Year",'Population Migration by State'!$C$3)</f>
        <v>27561</v>
      </c>
      <c r="EM80" s="105">
        <f>GETPIVOTDATA(" Maine",'Population Migration by State'!$B$5,"Year",'Population Migration by State'!$C$3)</f>
        <v>27561</v>
      </c>
      <c r="EN80" s="105">
        <f>GETPIVOTDATA(" Maine",'Population Migration by State'!$B$5,"Year",'Population Migration by State'!$C$3)</f>
        <v>27561</v>
      </c>
      <c r="EO80" s="105">
        <f>GETPIVOTDATA(" Maine",'Population Migration by State'!$B$5,"Year",'Population Migration by State'!$C$3)</f>
        <v>27561</v>
      </c>
      <c r="EP80" s="105">
        <f>GETPIVOTDATA(" Maine",'Population Migration by State'!$B$5,"Year",'Population Migration by State'!$C$3)</f>
        <v>27561</v>
      </c>
      <c r="EQ80" s="57"/>
      <c r="ER80" s="56"/>
      <c r="ES80" s="56"/>
      <c r="ET80" s="56"/>
      <c r="EU80" s="56"/>
      <c r="EV80" s="56"/>
      <c r="EW80" s="105"/>
      <c r="EX80" s="105"/>
      <c r="EY80" s="105"/>
      <c r="EZ80" s="105"/>
      <c r="FA80" s="105"/>
      <c r="FB80" s="105"/>
      <c r="FC80" s="105"/>
      <c r="FD80" s="105"/>
      <c r="FE80" s="105"/>
      <c r="FF80" s="105"/>
      <c r="FG80" s="105"/>
      <c r="FH80" s="105"/>
      <c r="FI80" s="105"/>
      <c r="FJ80" s="105"/>
      <c r="FK80" s="105"/>
      <c r="FL80" s="105"/>
      <c r="FM80" s="105"/>
      <c r="FN80" s="105"/>
      <c r="FO80" s="105"/>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217"/>
    </row>
    <row r="81" spans="2:216" ht="16.5" thickTop="1" thickBot="1" x14ac:dyDescent="0.3">
      <c r="B81" s="221"/>
      <c r="C81" s="56"/>
      <c r="D81" s="105"/>
      <c r="E81" s="105"/>
      <c r="F81" s="105"/>
      <c r="G81" s="105"/>
      <c r="H81" s="105"/>
      <c r="I81" s="105"/>
      <c r="J81" s="92">
        <f>GETPIVOTDATA(" Washington",'Population Migration by State'!$B$5,"Year",'Population Migration by State'!$C$3)</f>
        <v>216519</v>
      </c>
      <c r="K81" s="99"/>
      <c r="L81" s="105"/>
      <c r="M81" s="105"/>
      <c r="N81" s="92">
        <f>GETPIVOTDATA(" Washington",'Population Migration by State'!$B$5,"Year",'Population Migration by State'!$C$3)</f>
        <v>216519</v>
      </c>
      <c r="O81" s="105">
        <f>GETPIVOTDATA(" Washington",'Population Migration by State'!$B$5,"Year",'Population Migration by State'!$C$3)</f>
        <v>216519</v>
      </c>
      <c r="P81" s="105">
        <f>GETPIVOTDATA(" Washington",'Population Migration by State'!$B$5,"Year",'Population Migration by State'!$C$3)</f>
        <v>216519</v>
      </c>
      <c r="Q81" s="105">
        <f>GETPIVOTDATA(" Washington",'Population Migration by State'!$B$5,"Year",'Population Migration by State'!$C$3)</f>
        <v>216519</v>
      </c>
      <c r="R81" s="105">
        <f>GETPIVOTDATA(" Washington",'Population Migration by State'!$B$5,"Year",'Population Migration by State'!$C$3)</f>
        <v>216519</v>
      </c>
      <c r="S81" s="105">
        <f>GETPIVOTDATA(" Washington",'Population Migration by State'!$B$5,"Year",'Population Migration by State'!$C$3)</f>
        <v>216519</v>
      </c>
      <c r="T81" s="105">
        <f>GETPIVOTDATA(" Washington",'Population Migration by State'!$B$5,"Year",'Population Migration by State'!$C$3)</f>
        <v>216519</v>
      </c>
      <c r="U81" s="105">
        <f>GETPIVOTDATA(" Washington",'Population Migration by State'!$B$5,"Year",'Population Migration by State'!$C$3)</f>
        <v>216519</v>
      </c>
      <c r="V81" s="105">
        <f>GETPIVOTDATA(" Washington",'Population Migration by State'!$B$5,"Year",'Population Migration by State'!$C$3)</f>
        <v>216519</v>
      </c>
      <c r="W81" s="105">
        <f>GETPIVOTDATA(" Washington",'Population Migration by State'!$B$5,"Year",'Population Migration by State'!$C$3)</f>
        <v>216519</v>
      </c>
      <c r="X81" s="105">
        <f>GETPIVOTDATA(" Washington",'Population Migration by State'!$B$5,"Year",'Population Migration by State'!$C$3)</f>
        <v>216519</v>
      </c>
      <c r="Y81" s="92">
        <f>GETPIVOTDATA(" Idaho",'Population Migration by State'!$B$5,"Year",'Population Migration by State'!$C$3)</f>
        <v>59419</v>
      </c>
      <c r="Z81" s="105">
        <f>GETPIVOTDATA(" Idaho",'Population Migration by State'!$B$5,"Year",'Population Migration by State'!$C$3)</f>
        <v>59419</v>
      </c>
      <c r="AA81" s="92">
        <f>GETPIVOTDATA(" Montana",'Population Migration by State'!$B$5,"Year",'Population Migration by State'!$C$3)</f>
        <v>37690</v>
      </c>
      <c r="AB81" s="105">
        <f>GETPIVOTDATA(" Montana",'Population Migration by State'!$B$5,"Year",'Population Migration by State'!$C$3)</f>
        <v>37690</v>
      </c>
      <c r="AC81" s="105">
        <f>GETPIVOTDATA(" Montana",'Population Migration by State'!$B$5,"Year",'Population Migration by State'!$C$3)</f>
        <v>37690</v>
      </c>
      <c r="AD81" s="105">
        <f>GETPIVOTDATA(" Montana",'Population Migration by State'!$B$5,"Year",'Population Migration by State'!$C$3)</f>
        <v>37690</v>
      </c>
      <c r="AE81" s="105">
        <f>GETPIVOTDATA(" Montana",'Population Migration by State'!$B$5,"Year",'Population Migration by State'!$C$3)</f>
        <v>37690</v>
      </c>
      <c r="AF81" s="105">
        <f>GETPIVOTDATA(" Montana",'Population Migration by State'!$B$5,"Year",'Population Migration by State'!$C$3)</f>
        <v>37690</v>
      </c>
      <c r="AG81" s="105">
        <f>GETPIVOTDATA(" Montana",'Population Migration by State'!$B$5,"Year",'Population Migration by State'!$C$3)</f>
        <v>37690</v>
      </c>
      <c r="AH81" s="105">
        <f>GETPIVOTDATA(" Montana",'Population Migration by State'!$B$5,"Year",'Population Migration by State'!$C$3)</f>
        <v>37690</v>
      </c>
      <c r="AI81" s="105">
        <f>GETPIVOTDATA(" Montana",'Population Migration by State'!$B$5,"Year",'Population Migration by State'!$C$3)</f>
        <v>37690</v>
      </c>
      <c r="AJ81" s="105">
        <f>GETPIVOTDATA(" Montana",'Population Migration by State'!$B$5,"Year",'Population Migration by State'!$C$3)</f>
        <v>37690</v>
      </c>
      <c r="AK81" s="105">
        <f>GETPIVOTDATA(" Montana",'Population Migration by State'!$B$5,"Year",'Population Migration by State'!$C$3)</f>
        <v>37690</v>
      </c>
      <c r="AL81" s="105">
        <f>GETPIVOTDATA(" Montana",'Population Migration by State'!$B$5,"Year",'Population Migration by State'!$C$3)</f>
        <v>37690</v>
      </c>
      <c r="AM81" s="105">
        <f>GETPIVOTDATA(" Montana",'Population Migration by State'!$B$5,"Year",'Population Migration by State'!$C$3)</f>
        <v>37690</v>
      </c>
      <c r="AN81" s="105">
        <f>GETPIVOTDATA(" Montana",'Population Migration by State'!$B$5,"Year",'Population Migration by State'!$C$3)</f>
        <v>37690</v>
      </c>
      <c r="AO81" s="105">
        <f>GETPIVOTDATA(" Montana",'Population Migration by State'!$B$5,"Year",'Population Migration by State'!$C$3)</f>
        <v>37690</v>
      </c>
      <c r="AP81" s="105">
        <f>GETPIVOTDATA(" Montana",'Population Migration by State'!$B$5,"Year",'Population Migration by State'!$C$3)</f>
        <v>37690</v>
      </c>
      <c r="AQ81" s="105">
        <f>GETPIVOTDATA(" Montana",'Population Migration by State'!$B$5,"Year",'Population Migration by State'!$C$3)</f>
        <v>37690</v>
      </c>
      <c r="AR81" s="105">
        <f>GETPIVOTDATA(" Montana",'Population Migration by State'!$B$5,"Year",'Population Migration by State'!$C$3)</f>
        <v>37690</v>
      </c>
      <c r="AS81" s="105">
        <f>GETPIVOTDATA(" Montana",'Population Migration by State'!$B$5,"Year",'Population Migration by State'!$C$3)</f>
        <v>37690</v>
      </c>
      <c r="AT81" s="105">
        <f>GETPIVOTDATA(" Montana",'Population Migration by State'!$B$5,"Year",'Population Migration by State'!$C$3)</f>
        <v>37690</v>
      </c>
      <c r="AU81" s="105">
        <f>GETPIVOTDATA(" Montana",'Population Migration by State'!$B$5,"Year",'Population Migration by State'!$C$3)</f>
        <v>37690</v>
      </c>
      <c r="AV81" s="105">
        <f>GETPIVOTDATA(" Montana",'Population Migration by State'!$B$5,"Year",'Population Migration by State'!$C$3)</f>
        <v>37690</v>
      </c>
      <c r="AW81" s="105">
        <f>GETPIVOTDATA(" Montana",'Population Migration by State'!$B$5,"Year",'Population Migration by State'!$C$3)</f>
        <v>37690</v>
      </c>
      <c r="AX81" s="105">
        <f>GETPIVOTDATA(" Montana",'Population Migration by State'!$B$5,"Year",'Population Migration by State'!$C$3)</f>
        <v>37690</v>
      </c>
      <c r="AY81" s="105">
        <f>GETPIVOTDATA(" Montana",'Population Migration by State'!$B$5,"Year",'Population Migration by State'!$C$3)</f>
        <v>37690</v>
      </c>
      <c r="AZ81" s="105">
        <f>GETPIVOTDATA(" Montana",'Population Migration by State'!$B$5,"Year",'Population Migration by State'!$C$3)</f>
        <v>37690</v>
      </c>
      <c r="BA81" s="92">
        <f>GETPIVOTDATA(" North Dakota",'Population Migration by State'!$B$5,"Year",'Population Migration by State'!$C$3)</f>
        <v>38213</v>
      </c>
      <c r="BB81" s="105">
        <f>GETPIVOTDATA(" North Dakota",'Population Migration by State'!$B$5,"Year",'Population Migration by State'!$C$3)</f>
        <v>38213</v>
      </c>
      <c r="BC81" s="105">
        <f>GETPIVOTDATA(" North Dakota",'Population Migration by State'!$B$5,"Year",'Population Migration by State'!$C$3)</f>
        <v>38213</v>
      </c>
      <c r="BD81" s="105">
        <f>GETPIVOTDATA(" North Dakota",'Population Migration by State'!$B$5,"Year",'Population Migration by State'!$C$3)</f>
        <v>38213</v>
      </c>
      <c r="BE81" s="105">
        <f>GETPIVOTDATA(" North Dakota",'Population Migration by State'!$B$5,"Year",'Population Migration by State'!$C$3)</f>
        <v>38213</v>
      </c>
      <c r="BF81" s="105">
        <f>GETPIVOTDATA(" North Dakota",'Population Migration by State'!$B$5,"Year",'Population Migration by State'!$C$3)</f>
        <v>38213</v>
      </c>
      <c r="BG81" s="105">
        <f>GETPIVOTDATA(" North Dakota",'Population Migration by State'!$B$5,"Year",'Population Migration by State'!$C$3)</f>
        <v>38213</v>
      </c>
      <c r="BH81" s="105">
        <f>GETPIVOTDATA(" North Dakota",'Population Migration by State'!$B$5,"Year",'Population Migration by State'!$C$3)</f>
        <v>38213</v>
      </c>
      <c r="BI81" s="105">
        <f>GETPIVOTDATA(" North Dakota",'Population Migration by State'!$B$5,"Year",'Population Migration by State'!$C$3)</f>
        <v>38213</v>
      </c>
      <c r="BJ81" s="105">
        <f>GETPIVOTDATA(" North Dakota",'Population Migration by State'!$B$5,"Year",'Population Migration by State'!$C$3)</f>
        <v>38213</v>
      </c>
      <c r="BK81" s="105">
        <f>GETPIVOTDATA(" North Dakota",'Population Migration by State'!$B$5,"Year",'Population Migration by State'!$C$3)</f>
        <v>38213</v>
      </c>
      <c r="BL81" s="105">
        <f>GETPIVOTDATA(" North Dakota",'Population Migration by State'!$B$5,"Year",'Population Migration by State'!$C$3)</f>
        <v>38213</v>
      </c>
      <c r="BM81" s="105">
        <f>GETPIVOTDATA(" North Dakota",'Population Migration by State'!$B$5,"Year",'Population Migration by State'!$C$3)</f>
        <v>38213</v>
      </c>
      <c r="BN81" s="105">
        <f>GETPIVOTDATA(" North Dakota",'Population Migration by State'!$B$5,"Year",'Population Migration by State'!$C$3)</f>
        <v>38213</v>
      </c>
      <c r="BO81" s="105">
        <f>GETPIVOTDATA(" North Dakota",'Population Migration by State'!$B$5,"Year",'Population Migration by State'!$C$3)</f>
        <v>38213</v>
      </c>
      <c r="BP81" s="105">
        <f>GETPIVOTDATA(" North Dakota",'Population Migration by State'!$B$5,"Year",'Population Migration by State'!$C$3)</f>
        <v>38213</v>
      </c>
      <c r="BQ81" s="92">
        <f>GETPIVOTDATA(" Minnesota",'Population Migration by State'!$B$5,"Year",'Population Migration by State'!$C$3)</f>
        <v>101176</v>
      </c>
      <c r="BR81" s="105">
        <f>GETPIVOTDATA(" Minnesota",'Population Migration by State'!$B$5,"Year",'Population Migration by State'!$C$3)</f>
        <v>101176</v>
      </c>
      <c r="BS81" s="105">
        <f>GETPIVOTDATA(" Minnesota",'Population Migration by State'!$B$5,"Year",'Population Migration by State'!$C$3)</f>
        <v>101176</v>
      </c>
      <c r="BT81" s="105">
        <f>GETPIVOTDATA(" Minnesota",'Population Migration by State'!$B$5,"Year",'Population Migration by State'!$C$3)</f>
        <v>101176</v>
      </c>
      <c r="BU81" s="105">
        <f>GETPIVOTDATA(" Minnesota",'Population Migration by State'!$B$5,"Year",'Population Migration by State'!$C$3)</f>
        <v>101176</v>
      </c>
      <c r="BV81" s="105">
        <f>GETPIVOTDATA(" Minnesota",'Population Migration by State'!$B$5,"Year",'Population Migration by State'!$C$3)</f>
        <v>101176</v>
      </c>
      <c r="BW81" s="105">
        <f>GETPIVOTDATA(" Minnesota",'Population Migration by State'!$B$5,"Year",'Population Migration by State'!$C$3)</f>
        <v>101176</v>
      </c>
      <c r="BX81" s="105">
        <f>GETPIVOTDATA(" Minnesota",'Population Migration by State'!$B$5,"Year",'Population Migration by State'!$C$3)</f>
        <v>101176</v>
      </c>
      <c r="BY81" s="105">
        <f>GETPIVOTDATA(" Minnesota",'Population Migration by State'!$B$5,"Year",'Population Migration by State'!$C$3)</f>
        <v>101176</v>
      </c>
      <c r="BZ81" s="105">
        <f>GETPIVOTDATA(" Minnesota",'Population Migration by State'!$B$5,"Year",'Population Migration by State'!$C$3)</f>
        <v>101176</v>
      </c>
      <c r="CA81" s="105">
        <f>GETPIVOTDATA(" Minnesota",'Population Migration by State'!$B$5,"Year",'Population Migration by State'!$C$3)</f>
        <v>101176</v>
      </c>
      <c r="CB81" s="105">
        <f>GETPIVOTDATA(" Minnesota",'Population Migration by State'!$B$5,"Year",'Population Migration by State'!$C$3)</f>
        <v>101176</v>
      </c>
      <c r="CC81" s="101">
        <f>GETPIVOTDATA(" Minnesota",'Population Migration by State'!$B$5,"Year",'Population Migration by State'!$C$3)</f>
        <v>101176</v>
      </c>
      <c r="CD81" s="101">
        <f>GETPIVOTDATA(" Minnesota",'Population Migration by State'!$B$5,"Year",'Population Migration by State'!$C$3)</f>
        <v>101176</v>
      </c>
      <c r="CE81" s="99"/>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105"/>
      <c r="ED81" s="105"/>
      <c r="EE81" s="105"/>
      <c r="EF81" s="105"/>
      <c r="EG81" s="105"/>
      <c r="EH81" s="105"/>
      <c r="EI81" s="92">
        <f>GETPIVOTDATA(" Maine",'Population Migration by State'!$B$5,"Year",'Population Migration by State'!$C$3)</f>
        <v>27561</v>
      </c>
      <c r="EJ81" s="105">
        <f>GETPIVOTDATA(" Maine",'Population Migration by State'!$B$5,"Year",'Population Migration by State'!$C$3)</f>
        <v>27561</v>
      </c>
      <c r="EK81" s="105">
        <f>GETPIVOTDATA(" Maine",'Population Migration by State'!$B$5,"Year",'Population Migration by State'!$C$3)</f>
        <v>27561</v>
      </c>
      <c r="EL81" s="105">
        <f>GETPIVOTDATA(" Maine",'Population Migration by State'!$B$5,"Year",'Population Migration by State'!$C$3)</f>
        <v>27561</v>
      </c>
      <c r="EM81" s="105">
        <f>GETPIVOTDATA(" Maine",'Population Migration by State'!$B$5,"Year",'Population Migration by State'!$C$3)</f>
        <v>27561</v>
      </c>
      <c r="EN81" s="105">
        <f>GETPIVOTDATA(" Maine",'Population Migration by State'!$B$5,"Year",'Population Migration by State'!$C$3)</f>
        <v>27561</v>
      </c>
      <c r="EO81" s="105">
        <f>GETPIVOTDATA(" Maine",'Population Migration by State'!$B$5,"Year",'Population Migration by State'!$C$3)</f>
        <v>27561</v>
      </c>
      <c r="EP81" s="105">
        <f>GETPIVOTDATA(" Maine",'Population Migration by State'!$B$5,"Year",'Population Migration by State'!$C$3)</f>
        <v>27561</v>
      </c>
      <c r="EQ81" s="57"/>
      <c r="ER81" s="56"/>
      <c r="ES81" s="56"/>
      <c r="ET81" s="56"/>
      <c r="EU81" s="56"/>
      <c r="EV81" s="56"/>
      <c r="EW81" s="105"/>
      <c r="EX81" s="105"/>
      <c r="EY81" s="105"/>
      <c r="EZ81" s="105"/>
      <c r="FA81" s="105"/>
      <c r="FB81" s="105"/>
      <c r="FC81" s="105"/>
      <c r="FD81" s="105"/>
      <c r="FE81" s="105"/>
      <c r="FF81" s="105"/>
      <c r="FG81" s="105"/>
      <c r="FH81" s="105"/>
      <c r="FI81" s="105"/>
      <c r="FJ81" s="105"/>
      <c r="FK81" s="105"/>
      <c r="FL81" s="105"/>
      <c r="FM81" s="105"/>
      <c r="FN81" s="105"/>
      <c r="FO81" s="105"/>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217"/>
    </row>
    <row r="82" spans="2:216" ht="15.75" thickTop="1" x14ac:dyDescent="0.25">
      <c r="B82" s="221"/>
      <c r="C82" s="56"/>
      <c r="D82" s="105"/>
      <c r="E82" s="105"/>
      <c r="F82" s="105"/>
      <c r="G82" s="105"/>
      <c r="H82" s="105"/>
      <c r="I82" s="105"/>
      <c r="J82" s="92">
        <f>GETPIVOTDATA(" Washington",'Population Migration by State'!$B$5,"Year",'Population Migration by State'!$C$3)</f>
        <v>216519</v>
      </c>
      <c r="K82" s="105">
        <f>GETPIVOTDATA(" Washington",'Population Migration by State'!$B$5,"Year",'Population Migration by State'!$C$3)</f>
        <v>216519</v>
      </c>
      <c r="L82" s="101">
        <f>GETPIVOTDATA(" Washington",'Population Migration by State'!$B$5,"Year",'Population Migration by State'!$C$3)</f>
        <v>216519</v>
      </c>
      <c r="M82" s="101">
        <f>GETPIVOTDATA(" Washington",'Population Migration by State'!$B$5,"Year",'Population Migration by State'!$C$3)</f>
        <v>216519</v>
      </c>
      <c r="N82" s="105">
        <f>GETPIVOTDATA(" Washington",'Population Migration by State'!$B$5,"Year",'Population Migration by State'!$C$3)</f>
        <v>216519</v>
      </c>
      <c r="O82" s="105">
        <f>GETPIVOTDATA(" Washington",'Population Migration by State'!$B$5,"Year",'Population Migration by State'!$C$3)</f>
        <v>216519</v>
      </c>
      <c r="P82" s="105">
        <f>GETPIVOTDATA(" Washington",'Population Migration by State'!$B$5,"Year",'Population Migration by State'!$C$3)</f>
        <v>216519</v>
      </c>
      <c r="Q82" s="105">
        <f>GETPIVOTDATA(" Washington",'Population Migration by State'!$B$5,"Year",'Population Migration by State'!$C$3)</f>
        <v>216519</v>
      </c>
      <c r="R82" s="105">
        <f>GETPIVOTDATA(" Washington",'Population Migration by State'!$B$5,"Year",'Population Migration by State'!$C$3)</f>
        <v>216519</v>
      </c>
      <c r="S82" s="105">
        <f>GETPIVOTDATA(" Washington",'Population Migration by State'!$B$5,"Year",'Population Migration by State'!$C$3)</f>
        <v>216519</v>
      </c>
      <c r="T82" s="105">
        <f>GETPIVOTDATA(" Washington",'Population Migration by State'!$B$5,"Year",'Population Migration by State'!$C$3)</f>
        <v>216519</v>
      </c>
      <c r="U82" s="105">
        <f>GETPIVOTDATA(" Washington",'Population Migration by State'!$B$5,"Year",'Population Migration by State'!$C$3)</f>
        <v>216519</v>
      </c>
      <c r="V82" s="105">
        <f>GETPIVOTDATA(" Washington",'Population Migration by State'!$B$5,"Year",'Population Migration by State'!$C$3)</f>
        <v>216519</v>
      </c>
      <c r="W82" s="105">
        <f>GETPIVOTDATA(" Washington",'Population Migration by State'!$B$5,"Year",'Population Migration by State'!$C$3)</f>
        <v>216519</v>
      </c>
      <c r="X82" s="105">
        <f>GETPIVOTDATA(" Washington",'Population Migration by State'!$B$5,"Year",'Population Migration by State'!$C$3)</f>
        <v>216519</v>
      </c>
      <c r="Y82" s="92">
        <f>GETPIVOTDATA(" Idaho",'Population Migration by State'!$B$5,"Year",'Population Migration by State'!$C$3)</f>
        <v>59419</v>
      </c>
      <c r="Z82" s="105">
        <f>GETPIVOTDATA(" Idaho",'Population Migration by State'!$B$5,"Year",'Population Migration by State'!$C$3)</f>
        <v>59419</v>
      </c>
      <c r="AA82" s="92">
        <f>GETPIVOTDATA(" Montana",'Population Migration by State'!$B$5,"Year",'Population Migration by State'!$C$3)</f>
        <v>37690</v>
      </c>
      <c r="AB82" s="105">
        <f>GETPIVOTDATA(" Montana",'Population Migration by State'!$B$5,"Year",'Population Migration by State'!$C$3)</f>
        <v>37690</v>
      </c>
      <c r="AC82" s="105">
        <f>GETPIVOTDATA(" Montana",'Population Migration by State'!$B$5,"Year",'Population Migration by State'!$C$3)</f>
        <v>37690</v>
      </c>
      <c r="AD82" s="105">
        <f>GETPIVOTDATA(" Montana",'Population Migration by State'!$B$5,"Year",'Population Migration by State'!$C$3)</f>
        <v>37690</v>
      </c>
      <c r="AE82" s="105">
        <f>GETPIVOTDATA(" Montana",'Population Migration by State'!$B$5,"Year",'Population Migration by State'!$C$3)</f>
        <v>37690</v>
      </c>
      <c r="AF82" s="105">
        <f>GETPIVOTDATA(" Montana",'Population Migration by State'!$B$5,"Year",'Population Migration by State'!$C$3)</f>
        <v>37690</v>
      </c>
      <c r="AG82" s="105">
        <f>GETPIVOTDATA(" Montana",'Population Migration by State'!$B$5,"Year",'Population Migration by State'!$C$3)</f>
        <v>37690</v>
      </c>
      <c r="AH82" s="105">
        <f>GETPIVOTDATA(" Montana",'Population Migration by State'!$B$5,"Year",'Population Migration by State'!$C$3)</f>
        <v>37690</v>
      </c>
      <c r="AI82" s="105">
        <f>GETPIVOTDATA(" Montana",'Population Migration by State'!$B$5,"Year",'Population Migration by State'!$C$3)</f>
        <v>37690</v>
      </c>
      <c r="AJ82" s="105">
        <f>GETPIVOTDATA(" Montana",'Population Migration by State'!$B$5,"Year",'Population Migration by State'!$C$3)</f>
        <v>37690</v>
      </c>
      <c r="AK82" s="105">
        <f>GETPIVOTDATA(" Montana",'Population Migration by State'!$B$5,"Year",'Population Migration by State'!$C$3)</f>
        <v>37690</v>
      </c>
      <c r="AL82" s="105">
        <f>GETPIVOTDATA(" Montana",'Population Migration by State'!$B$5,"Year",'Population Migration by State'!$C$3)</f>
        <v>37690</v>
      </c>
      <c r="AM82" s="105">
        <f>GETPIVOTDATA(" Montana",'Population Migration by State'!$B$5,"Year",'Population Migration by State'!$C$3)</f>
        <v>37690</v>
      </c>
      <c r="AN82" s="105">
        <f>GETPIVOTDATA(" Montana",'Population Migration by State'!$B$5,"Year",'Population Migration by State'!$C$3)</f>
        <v>37690</v>
      </c>
      <c r="AO82" s="105">
        <f>GETPIVOTDATA(" Montana",'Population Migration by State'!$B$5,"Year",'Population Migration by State'!$C$3)</f>
        <v>37690</v>
      </c>
      <c r="AP82" s="105">
        <f>GETPIVOTDATA(" Montana",'Population Migration by State'!$B$5,"Year",'Population Migration by State'!$C$3)</f>
        <v>37690</v>
      </c>
      <c r="AQ82" s="105">
        <f>GETPIVOTDATA(" Montana",'Population Migration by State'!$B$5,"Year",'Population Migration by State'!$C$3)</f>
        <v>37690</v>
      </c>
      <c r="AR82" s="105">
        <f>GETPIVOTDATA(" Montana",'Population Migration by State'!$B$5,"Year",'Population Migration by State'!$C$3)</f>
        <v>37690</v>
      </c>
      <c r="AS82" s="105">
        <f>GETPIVOTDATA(" Montana",'Population Migration by State'!$B$5,"Year",'Population Migration by State'!$C$3)</f>
        <v>37690</v>
      </c>
      <c r="AT82" s="105">
        <f>GETPIVOTDATA(" Montana",'Population Migration by State'!$B$5,"Year",'Population Migration by State'!$C$3)</f>
        <v>37690</v>
      </c>
      <c r="AU82" s="105">
        <f>GETPIVOTDATA(" Montana",'Population Migration by State'!$B$5,"Year",'Population Migration by State'!$C$3)</f>
        <v>37690</v>
      </c>
      <c r="AV82" s="105">
        <f>GETPIVOTDATA(" Montana",'Population Migration by State'!$B$5,"Year",'Population Migration by State'!$C$3)</f>
        <v>37690</v>
      </c>
      <c r="AW82" s="105">
        <f>GETPIVOTDATA(" Montana",'Population Migration by State'!$B$5,"Year",'Population Migration by State'!$C$3)</f>
        <v>37690</v>
      </c>
      <c r="AX82" s="105">
        <f>GETPIVOTDATA(" Montana",'Population Migration by State'!$B$5,"Year",'Population Migration by State'!$C$3)</f>
        <v>37690</v>
      </c>
      <c r="AY82" s="105">
        <f>GETPIVOTDATA(" Montana",'Population Migration by State'!$B$5,"Year",'Population Migration by State'!$C$3)</f>
        <v>37690</v>
      </c>
      <c r="AZ82" s="105">
        <f>GETPIVOTDATA(" Montana",'Population Migration by State'!$B$5,"Year",'Population Migration by State'!$C$3)</f>
        <v>37690</v>
      </c>
      <c r="BA82" s="92">
        <f>GETPIVOTDATA(" North Dakota",'Population Migration by State'!$B$5,"Year",'Population Migration by State'!$C$3)</f>
        <v>38213</v>
      </c>
      <c r="BB82" s="105">
        <f>GETPIVOTDATA(" North Dakota",'Population Migration by State'!$B$5,"Year",'Population Migration by State'!$C$3)</f>
        <v>38213</v>
      </c>
      <c r="BC82" s="105">
        <f>GETPIVOTDATA(" North Dakota",'Population Migration by State'!$B$5,"Year",'Population Migration by State'!$C$3)</f>
        <v>38213</v>
      </c>
      <c r="BD82" s="105">
        <f>GETPIVOTDATA(" North Dakota",'Population Migration by State'!$B$5,"Year",'Population Migration by State'!$C$3)</f>
        <v>38213</v>
      </c>
      <c r="BE82" s="105">
        <f>GETPIVOTDATA(" North Dakota",'Population Migration by State'!$B$5,"Year",'Population Migration by State'!$C$3)</f>
        <v>38213</v>
      </c>
      <c r="BF82" s="105">
        <f>GETPIVOTDATA(" North Dakota",'Population Migration by State'!$B$5,"Year",'Population Migration by State'!$C$3)</f>
        <v>38213</v>
      </c>
      <c r="BG82" s="105">
        <f>GETPIVOTDATA(" North Dakota",'Population Migration by State'!$B$5,"Year",'Population Migration by State'!$C$3)</f>
        <v>38213</v>
      </c>
      <c r="BH82" s="105">
        <f>GETPIVOTDATA(" North Dakota",'Population Migration by State'!$B$5,"Year",'Population Migration by State'!$C$3)</f>
        <v>38213</v>
      </c>
      <c r="BI82" s="105">
        <f>GETPIVOTDATA(" North Dakota",'Population Migration by State'!$B$5,"Year",'Population Migration by State'!$C$3)</f>
        <v>38213</v>
      </c>
      <c r="BJ82" s="105">
        <f>GETPIVOTDATA(" North Dakota",'Population Migration by State'!$B$5,"Year",'Population Migration by State'!$C$3)</f>
        <v>38213</v>
      </c>
      <c r="BK82" s="105">
        <f>GETPIVOTDATA(" North Dakota",'Population Migration by State'!$B$5,"Year",'Population Migration by State'!$C$3)</f>
        <v>38213</v>
      </c>
      <c r="BL82" s="105">
        <f>GETPIVOTDATA(" North Dakota",'Population Migration by State'!$B$5,"Year",'Population Migration by State'!$C$3)</f>
        <v>38213</v>
      </c>
      <c r="BM82" s="105">
        <f>GETPIVOTDATA(" North Dakota",'Population Migration by State'!$B$5,"Year",'Population Migration by State'!$C$3)</f>
        <v>38213</v>
      </c>
      <c r="BN82" s="105">
        <f>GETPIVOTDATA(" North Dakota",'Population Migration by State'!$B$5,"Year",'Population Migration by State'!$C$3)</f>
        <v>38213</v>
      </c>
      <c r="BO82" s="105">
        <f>GETPIVOTDATA(" North Dakota",'Population Migration by State'!$B$5,"Year",'Population Migration by State'!$C$3)</f>
        <v>38213</v>
      </c>
      <c r="BP82" s="105">
        <f>GETPIVOTDATA(" North Dakota",'Population Migration by State'!$B$5,"Year",'Population Migration by State'!$C$3)</f>
        <v>38213</v>
      </c>
      <c r="BQ82" s="92">
        <f>GETPIVOTDATA(" Minnesota",'Population Migration by State'!$B$5,"Year",'Population Migration by State'!$C$3)</f>
        <v>101176</v>
      </c>
      <c r="BR82" s="105">
        <f>GETPIVOTDATA(" Minnesota",'Population Migration by State'!$B$5,"Year",'Population Migration by State'!$C$3)</f>
        <v>101176</v>
      </c>
      <c r="BS82" s="105">
        <f>GETPIVOTDATA(" Minnesota",'Population Migration by State'!$B$5,"Year",'Population Migration by State'!$C$3)</f>
        <v>101176</v>
      </c>
      <c r="BT82" s="105">
        <f>GETPIVOTDATA(" Minnesota",'Population Migration by State'!$B$5,"Year",'Population Migration by State'!$C$3)</f>
        <v>101176</v>
      </c>
      <c r="BU82" s="105">
        <f>GETPIVOTDATA(" Minnesota",'Population Migration by State'!$B$5,"Year",'Population Migration by State'!$C$3)</f>
        <v>101176</v>
      </c>
      <c r="BV82" s="105">
        <f>GETPIVOTDATA(" Minnesota",'Population Migration by State'!$B$5,"Year",'Population Migration by State'!$C$3)</f>
        <v>101176</v>
      </c>
      <c r="BW82" s="105">
        <f>GETPIVOTDATA(" Minnesota",'Population Migration by State'!$B$5,"Year",'Population Migration by State'!$C$3)</f>
        <v>101176</v>
      </c>
      <c r="BX82" s="105">
        <f>GETPIVOTDATA(" Minnesota",'Population Migration by State'!$B$5,"Year",'Population Migration by State'!$C$3)</f>
        <v>101176</v>
      </c>
      <c r="BY82" s="105">
        <f>GETPIVOTDATA(" Minnesota",'Population Migration by State'!$B$5,"Year",'Population Migration by State'!$C$3)</f>
        <v>101176</v>
      </c>
      <c r="BZ82" s="105">
        <f>GETPIVOTDATA(" Minnesota",'Population Migration by State'!$B$5,"Year",'Population Migration by State'!$C$3)</f>
        <v>101176</v>
      </c>
      <c r="CA82" s="105">
        <f>GETPIVOTDATA(" Minnesota",'Population Migration by State'!$B$5,"Year",'Population Migration by State'!$C$3)</f>
        <v>101176</v>
      </c>
      <c r="CB82" s="105">
        <f>GETPIVOTDATA(" Minnesota",'Population Migration by State'!$B$5,"Year",'Population Migration by State'!$C$3)</f>
        <v>101176</v>
      </c>
      <c r="CC82" s="105">
        <f>GETPIVOTDATA(" Minnesota",'Population Migration by State'!$B$5,"Year",'Population Migration by State'!$C$3)</f>
        <v>101176</v>
      </c>
      <c r="CD82" s="105">
        <f>GETPIVOTDATA(" Minnesota",'Population Migration by State'!$B$5,"Year",'Population Migration by State'!$C$3)</f>
        <v>101176</v>
      </c>
      <c r="CE82" s="105">
        <f>GETPIVOTDATA(" Minnesota",'Population Migration by State'!$B$5,"Year",'Population Migration by State'!$C$3)</f>
        <v>101176</v>
      </c>
      <c r="CF82" s="101">
        <f>GETPIVOTDATA(" Minnesota",'Population Migration by State'!$B$5,"Year",'Population Migration by State'!$C$3)</f>
        <v>101176</v>
      </c>
      <c r="CG82" s="99"/>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92">
        <f>GETPIVOTDATA(" Maine",'Population Migration by State'!$B$5,"Year",'Population Migration by State'!$C$3)</f>
        <v>27561</v>
      </c>
      <c r="EJ82" s="105">
        <f>GETPIVOTDATA(" Maine",'Population Migration by State'!$B$5,"Year",'Population Migration by State'!$C$3)</f>
        <v>27561</v>
      </c>
      <c r="EK82" s="105">
        <f>GETPIVOTDATA(" Maine",'Population Migration by State'!$B$5,"Year",'Population Migration by State'!$C$3)</f>
        <v>27561</v>
      </c>
      <c r="EL82" s="105">
        <f>GETPIVOTDATA(" Maine",'Population Migration by State'!$B$5,"Year",'Population Migration by State'!$C$3)</f>
        <v>27561</v>
      </c>
      <c r="EM82" s="105">
        <f>GETPIVOTDATA(" Maine",'Population Migration by State'!$B$5,"Year",'Population Migration by State'!$C$3)</f>
        <v>27561</v>
      </c>
      <c r="EN82" s="105">
        <f>GETPIVOTDATA(" Maine",'Population Migration by State'!$B$5,"Year",'Population Migration by State'!$C$3)</f>
        <v>27561</v>
      </c>
      <c r="EO82" s="105">
        <f>GETPIVOTDATA(" Maine",'Population Migration by State'!$B$5,"Year",'Population Migration by State'!$C$3)</f>
        <v>27561</v>
      </c>
      <c r="EP82" s="105">
        <f>GETPIVOTDATA(" Maine",'Population Migration by State'!$B$5,"Year",'Population Migration by State'!$C$3)</f>
        <v>27561</v>
      </c>
      <c r="EQ82" s="57"/>
      <c r="ER82" s="56"/>
      <c r="ES82" s="56"/>
      <c r="ET82" s="56"/>
      <c r="EU82" s="56"/>
      <c r="EV82" s="56"/>
      <c r="EW82" s="105"/>
      <c r="EX82" s="105"/>
      <c r="EY82" s="105"/>
      <c r="EZ82" s="105"/>
      <c r="FA82" s="105"/>
      <c r="FB82" s="105"/>
      <c r="FC82" s="105"/>
      <c r="FD82" s="105"/>
      <c r="FE82" s="105"/>
      <c r="FF82" s="105"/>
      <c r="FG82" s="105"/>
      <c r="FH82" s="105"/>
      <c r="FI82" s="105"/>
      <c r="FJ82" s="105"/>
      <c r="FK82" s="105"/>
      <c r="FL82" s="105"/>
      <c r="FM82" s="105"/>
      <c r="FN82" s="105"/>
      <c r="FO82" s="105"/>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217"/>
    </row>
    <row r="83" spans="2:216" ht="15" customHeight="1" x14ac:dyDescent="0.25">
      <c r="B83" s="221"/>
      <c r="C83" s="56"/>
      <c r="D83" s="105"/>
      <c r="E83" s="105"/>
      <c r="F83" s="105"/>
      <c r="G83" s="105"/>
      <c r="H83" s="105"/>
      <c r="I83" s="105"/>
      <c r="J83" s="92">
        <f>GETPIVOTDATA(" Washington",'Population Migration by State'!$B$5,"Year",'Population Migration by State'!$C$3)</f>
        <v>216519</v>
      </c>
      <c r="K83" s="105">
        <f>GETPIVOTDATA(" Washington",'Population Migration by State'!$B$5,"Year",'Population Migration by State'!$C$3)</f>
        <v>216519</v>
      </c>
      <c r="L83" s="105">
        <f>GETPIVOTDATA(" Washington",'Population Migration by State'!$B$5,"Year",'Population Migration by State'!$C$3)</f>
        <v>216519</v>
      </c>
      <c r="M83" s="105">
        <f>GETPIVOTDATA(" Washington",'Population Migration by State'!$B$5,"Year",'Population Migration by State'!$C$3)</f>
        <v>216519</v>
      </c>
      <c r="N83" s="105">
        <f>GETPIVOTDATA(" Washington",'Population Migration by State'!$B$5,"Year",'Population Migration by State'!$C$3)</f>
        <v>216519</v>
      </c>
      <c r="O83" s="105">
        <f>GETPIVOTDATA(" Washington",'Population Migration by State'!$B$5,"Year",'Population Migration by State'!$C$3)</f>
        <v>216519</v>
      </c>
      <c r="P83" s="105">
        <f>GETPIVOTDATA(" Washington",'Population Migration by State'!$B$5,"Year",'Population Migration by State'!$C$3)</f>
        <v>216519</v>
      </c>
      <c r="Q83" s="105">
        <f>GETPIVOTDATA(" Washington",'Population Migration by State'!$B$5,"Year",'Population Migration by State'!$C$3)</f>
        <v>216519</v>
      </c>
      <c r="R83" s="105">
        <f>GETPIVOTDATA(" Washington",'Population Migration by State'!$B$5,"Year",'Population Migration by State'!$C$3)</f>
        <v>216519</v>
      </c>
      <c r="S83" s="105">
        <f>GETPIVOTDATA(" Washington",'Population Migration by State'!$B$5,"Year",'Population Migration by State'!$C$3)</f>
        <v>216519</v>
      </c>
      <c r="T83" s="105">
        <f>GETPIVOTDATA(" Washington",'Population Migration by State'!$B$5,"Year",'Population Migration by State'!$C$3)</f>
        <v>216519</v>
      </c>
      <c r="U83" s="105">
        <f>GETPIVOTDATA(" Washington",'Population Migration by State'!$B$5,"Year",'Population Migration by State'!$C$3)</f>
        <v>216519</v>
      </c>
      <c r="V83" s="105">
        <f>GETPIVOTDATA(" Washington",'Population Migration by State'!$B$5,"Year",'Population Migration by State'!$C$3)</f>
        <v>216519</v>
      </c>
      <c r="W83" s="105">
        <f>GETPIVOTDATA(" Washington",'Population Migration by State'!$B$5,"Year",'Population Migration by State'!$C$3)</f>
        <v>216519</v>
      </c>
      <c r="X83" s="105">
        <f>GETPIVOTDATA(" Washington",'Population Migration by State'!$B$5,"Year",'Population Migration by State'!$C$3)</f>
        <v>216519</v>
      </c>
      <c r="Y83" s="92">
        <f>GETPIVOTDATA(" Idaho",'Population Migration by State'!$B$5,"Year",'Population Migration by State'!$C$3)</f>
        <v>59419</v>
      </c>
      <c r="Z83" s="105">
        <f>GETPIVOTDATA(" Idaho",'Population Migration by State'!$B$5,"Year",'Population Migration by State'!$C$3)</f>
        <v>59419</v>
      </c>
      <c r="AA83" s="92">
        <f>GETPIVOTDATA(" Montana",'Population Migration by State'!$B$5,"Year",'Population Migration by State'!$C$3)</f>
        <v>37690</v>
      </c>
      <c r="AB83" s="105">
        <f>GETPIVOTDATA(" Montana",'Population Migration by State'!$B$5,"Year",'Population Migration by State'!$C$3)</f>
        <v>37690</v>
      </c>
      <c r="AC83" s="105">
        <f>GETPIVOTDATA(" Montana",'Population Migration by State'!$B$5,"Year",'Population Migration by State'!$C$3)</f>
        <v>37690</v>
      </c>
      <c r="AD83" s="105">
        <f>GETPIVOTDATA(" Montana",'Population Migration by State'!$B$5,"Year",'Population Migration by State'!$C$3)</f>
        <v>37690</v>
      </c>
      <c r="AE83" s="105">
        <f>GETPIVOTDATA(" Montana",'Population Migration by State'!$B$5,"Year",'Population Migration by State'!$C$3)</f>
        <v>37690</v>
      </c>
      <c r="AF83" s="105">
        <f>GETPIVOTDATA(" Montana",'Population Migration by State'!$B$5,"Year",'Population Migration by State'!$C$3)</f>
        <v>37690</v>
      </c>
      <c r="AG83" s="105">
        <f>GETPIVOTDATA(" Montana",'Population Migration by State'!$B$5,"Year",'Population Migration by State'!$C$3)</f>
        <v>37690</v>
      </c>
      <c r="AH83" s="105">
        <f>GETPIVOTDATA(" Montana",'Population Migration by State'!$B$5,"Year",'Population Migration by State'!$C$3)</f>
        <v>37690</v>
      </c>
      <c r="AI83" s="105">
        <f>GETPIVOTDATA(" Montana",'Population Migration by State'!$B$5,"Year",'Population Migration by State'!$C$3)</f>
        <v>37690</v>
      </c>
      <c r="AJ83" s="105">
        <f>GETPIVOTDATA(" Montana",'Population Migration by State'!$B$5,"Year",'Population Migration by State'!$C$3)</f>
        <v>37690</v>
      </c>
      <c r="AK83" s="105">
        <f>GETPIVOTDATA(" Montana",'Population Migration by State'!$B$5,"Year",'Population Migration by State'!$C$3)</f>
        <v>37690</v>
      </c>
      <c r="AL83" s="105">
        <f>GETPIVOTDATA(" Montana",'Population Migration by State'!$B$5,"Year",'Population Migration by State'!$C$3)</f>
        <v>37690</v>
      </c>
      <c r="AM83" s="105">
        <f>GETPIVOTDATA(" Montana",'Population Migration by State'!$B$5,"Year",'Population Migration by State'!$C$3)</f>
        <v>37690</v>
      </c>
      <c r="AN83" s="105">
        <f>GETPIVOTDATA(" Montana",'Population Migration by State'!$B$5,"Year",'Population Migration by State'!$C$3)</f>
        <v>37690</v>
      </c>
      <c r="AO83" s="105">
        <f>GETPIVOTDATA(" Montana",'Population Migration by State'!$B$5,"Year",'Population Migration by State'!$C$3)</f>
        <v>37690</v>
      </c>
      <c r="AP83" s="105">
        <f>GETPIVOTDATA(" Montana",'Population Migration by State'!$B$5,"Year",'Population Migration by State'!$C$3)</f>
        <v>37690</v>
      </c>
      <c r="AQ83" s="105">
        <f>GETPIVOTDATA(" Montana",'Population Migration by State'!$B$5,"Year",'Population Migration by State'!$C$3)</f>
        <v>37690</v>
      </c>
      <c r="AR83" s="105">
        <f>GETPIVOTDATA(" Montana",'Population Migration by State'!$B$5,"Year",'Population Migration by State'!$C$3)</f>
        <v>37690</v>
      </c>
      <c r="AS83" s="105">
        <f>GETPIVOTDATA(" Montana",'Population Migration by State'!$B$5,"Year",'Population Migration by State'!$C$3)</f>
        <v>37690</v>
      </c>
      <c r="AT83" s="105">
        <f>GETPIVOTDATA(" Montana",'Population Migration by State'!$B$5,"Year",'Population Migration by State'!$C$3)</f>
        <v>37690</v>
      </c>
      <c r="AU83" s="105">
        <f>GETPIVOTDATA(" Montana",'Population Migration by State'!$B$5,"Year",'Population Migration by State'!$C$3)</f>
        <v>37690</v>
      </c>
      <c r="AV83" s="105">
        <f>GETPIVOTDATA(" Montana",'Population Migration by State'!$B$5,"Year",'Population Migration by State'!$C$3)</f>
        <v>37690</v>
      </c>
      <c r="AW83" s="105">
        <f>GETPIVOTDATA(" Montana",'Population Migration by State'!$B$5,"Year",'Population Migration by State'!$C$3)</f>
        <v>37690</v>
      </c>
      <c r="AX83" s="105">
        <f>GETPIVOTDATA(" Montana",'Population Migration by State'!$B$5,"Year",'Population Migration by State'!$C$3)</f>
        <v>37690</v>
      </c>
      <c r="AY83" s="105">
        <f>GETPIVOTDATA(" Montana",'Population Migration by State'!$B$5,"Year",'Population Migration by State'!$C$3)</f>
        <v>37690</v>
      </c>
      <c r="AZ83" s="105">
        <f>GETPIVOTDATA(" Montana",'Population Migration by State'!$B$5,"Year",'Population Migration by State'!$C$3)</f>
        <v>37690</v>
      </c>
      <c r="BA83" s="92">
        <f>GETPIVOTDATA(" North Dakota",'Population Migration by State'!$B$5,"Year",'Population Migration by State'!$C$3)</f>
        <v>38213</v>
      </c>
      <c r="BB83" s="105">
        <f>GETPIVOTDATA(" North Dakota",'Population Migration by State'!$B$5,"Year",'Population Migration by State'!$C$3)</f>
        <v>38213</v>
      </c>
      <c r="BC83" s="105">
        <f>GETPIVOTDATA(" North Dakota",'Population Migration by State'!$B$5,"Year",'Population Migration by State'!$C$3)</f>
        <v>38213</v>
      </c>
      <c r="BD83" s="105">
        <f>GETPIVOTDATA(" North Dakota",'Population Migration by State'!$B$5,"Year",'Population Migration by State'!$C$3)</f>
        <v>38213</v>
      </c>
      <c r="BE83" s="105">
        <f>GETPIVOTDATA(" North Dakota",'Population Migration by State'!$B$5,"Year",'Population Migration by State'!$C$3)</f>
        <v>38213</v>
      </c>
      <c r="BF83" s="105">
        <f>GETPIVOTDATA(" North Dakota",'Population Migration by State'!$B$5,"Year",'Population Migration by State'!$C$3)</f>
        <v>38213</v>
      </c>
      <c r="BG83" s="105">
        <f>GETPIVOTDATA(" North Dakota",'Population Migration by State'!$B$5,"Year",'Population Migration by State'!$C$3)</f>
        <v>38213</v>
      </c>
      <c r="BH83" s="105">
        <f>GETPIVOTDATA(" North Dakota",'Population Migration by State'!$B$5,"Year",'Population Migration by State'!$C$3)</f>
        <v>38213</v>
      </c>
      <c r="BI83" s="105">
        <f>GETPIVOTDATA(" North Dakota",'Population Migration by State'!$B$5,"Year",'Population Migration by State'!$C$3)</f>
        <v>38213</v>
      </c>
      <c r="BJ83" s="105">
        <f>GETPIVOTDATA(" North Dakota",'Population Migration by State'!$B$5,"Year",'Population Migration by State'!$C$3)</f>
        <v>38213</v>
      </c>
      <c r="BK83" s="105">
        <f>GETPIVOTDATA(" North Dakota",'Population Migration by State'!$B$5,"Year",'Population Migration by State'!$C$3)</f>
        <v>38213</v>
      </c>
      <c r="BL83" s="105">
        <f>GETPIVOTDATA(" North Dakota",'Population Migration by State'!$B$5,"Year",'Population Migration by State'!$C$3)</f>
        <v>38213</v>
      </c>
      <c r="BM83" s="105">
        <f>GETPIVOTDATA(" North Dakota",'Population Migration by State'!$B$5,"Year",'Population Migration by State'!$C$3)</f>
        <v>38213</v>
      </c>
      <c r="BN83" s="105">
        <f>GETPIVOTDATA(" North Dakota",'Population Migration by State'!$B$5,"Year",'Population Migration by State'!$C$3)</f>
        <v>38213</v>
      </c>
      <c r="BO83" s="105">
        <f>GETPIVOTDATA(" North Dakota",'Population Migration by State'!$B$5,"Year",'Population Migration by State'!$C$3)</f>
        <v>38213</v>
      </c>
      <c r="BP83" s="105">
        <f>GETPIVOTDATA(" North Dakota",'Population Migration by State'!$B$5,"Year",'Population Migration by State'!$C$3)</f>
        <v>38213</v>
      </c>
      <c r="BQ83" s="92">
        <f>GETPIVOTDATA(" Minnesota",'Population Migration by State'!$B$5,"Year",'Population Migration by State'!$C$3)</f>
        <v>101176</v>
      </c>
      <c r="BR83" s="105">
        <f>GETPIVOTDATA(" Minnesota",'Population Migration by State'!$B$5,"Year",'Population Migration by State'!$C$3)</f>
        <v>101176</v>
      </c>
      <c r="BS83" s="105">
        <f>GETPIVOTDATA(" Minnesota",'Population Migration by State'!$B$5,"Year",'Population Migration by State'!$C$3)</f>
        <v>101176</v>
      </c>
      <c r="BT83" s="105">
        <f>GETPIVOTDATA(" Minnesota",'Population Migration by State'!$B$5,"Year",'Population Migration by State'!$C$3)</f>
        <v>101176</v>
      </c>
      <c r="BU83" s="105">
        <f>GETPIVOTDATA(" Minnesota",'Population Migration by State'!$B$5,"Year",'Population Migration by State'!$C$3)</f>
        <v>101176</v>
      </c>
      <c r="BV83" s="105">
        <f>GETPIVOTDATA(" Minnesota",'Population Migration by State'!$B$5,"Year",'Population Migration by State'!$C$3)</f>
        <v>101176</v>
      </c>
      <c r="BW83" s="105">
        <f>GETPIVOTDATA(" Minnesota",'Population Migration by State'!$B$5,"Year",'Population Migration by State'!$C$3)</f>
        <v>101176</v>
      </c>
      <c r="BX83" s="105">
        <f>GETPIVOTDATA(" Minnesota",'Population Migration by State'!$B$5,"Year",'Population Migration by State'!$C$3)</f>
        <v>101176</v>
      </c>
      <c r="BY83" s="105">
        <f>GETPIVOTDATA(" Minnesota",'Population Migration by State'!$B$5,"Year",'Population Migration by State'!$C$3)</f>
        <v>101176</v>
      </c>
      <c r="BZ83" s="105">
        <f>GETPIVOTDATA(" Minnesota",'Population Migration by State'!$B$5,"Year",'Population Migration by State'!$C$3)</f>
        <v>101176</v>
      </c>
      <c r="CA83" s="105">
        <f>GETPIVOTDATA(" Minnesota",'Population Migration by State'!$B$5,"Year",'Population Migration by State'!$C$3)</f>
        <v>101176</v>
      </c>
      <c r="CB83" s="105">
        <f>GETPIVOTDATA(" Minnesota",'Population Migration by State'!$B$5,"Year",'Population Migration by State'!$C$3)</f>
        <v>101176</v>
      </c>
      <c r="CC83" s="105">
        <f>GETPIVOTDATA(" Minnesota",'Population Migration by State'!$B$5,"Year",'Population Migration by State'!$C$3)</f>
        <v>101176</v>
      </c>
      <c r="CD83" s="105">
        <f>GETPIVOTDATA(" Minnesota",'Population Migration by State'!$B$5,"Year",'Population Migration by State'!$C$3)</f>
        <v>101176</v>
      </c>
      <c r="CE83" s="105">
        <f>GETPIVOTDATA(" Minnesota",'Population Migration by State'!$B$5,"Year",'Population Migration by State'!$C$3)</f>
        <v>101176</v>
      </c>
      <c r="CF83" s="105">
        <f>GETPIVOTDATA(" Minnesota",'Population Migration by State'!$B$5,"Year",'Population Migration by State'!$C$3)</f>
        <v>101176</v>
      </c>
      <c r="CG83" s="97"/>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5"/>
      <c r="EC83" s="105"/>
      <c r="ED83" s="105"/>
      <c r="EE83" s="105"/>
      <c r="EF83" s="105"/>
      <c r="EG83" s="105"/>
      <c r="EH83" s="105"/>
      <c r="EI83" s="92">
        <f>GETPIVOTDATA(" Maine",'Population Migration by State'!$B$5,"Year",'Population Migration by State'!$C$3)</f>
        <v>27561</v>
      </c>
      <c r="EJ83" s="105">
        <f>GETPIVOTDATA(" Maine",'Population Migration by State'!$B$5,"Year",'Population Migration by State'!$C$3)</f>
        <v>27561</v>
      </c>
      <c r="EK83" s="105">
        <f>GETPIVOTDATA(" Maine",'Population Migration by State'!$B$5,"Year",'Population Migration by State'!$C$3)</f>
        <v>27561</v>
      </c>
      <c r="EL83" s="105">
        <f>GETPIVOTDATA(" Maine",'Population Migration by State'!$B$5,"Year",'Population Migration by State'!$C$3)</f>
        <v>27561</v>
      </c>
      <c r="EM83" s="105">
        <f>GETPIVOTDATA(" Maine",'Population Migration by State'!$B$5,"Year",'Population Migration by State'!$C$3)</f>
        <v>27561</v>
      </c>
      <c r="EN83" s="105">
        <f>GETPIVOTDATA(" Maine",'Population Migration by State'!$B$5,"Year",'Population Migration by State'!$C$3)</f>
        <v>27561</v>
      </c>
      <c r="EO83" s="105">
        <f>GETPIVOTDATA(" Maine",'Population Migration by State'!$B$5,"Year",'Population Migration by State'!$C$3)</f>
        <v>27561</v>
      </c>
      <c r="EP83" s="105">
        <f>GETPIVOTDATA(" Maine",'Population Migration by State'!$B$5,"Year",'Population Migration by State'!$C$3)</f>
        <v>27561</v>
      </c>
      <c r="EQ83" s="57"/>
      <c r="ER83" s="56"/>
      <c r="ES83" s="56"/>
      <c r="ET83" s="56"/>
      <c r="EU83" s="56"/>
      <c r="EV83" s="56"/>
      <c r="EW83" s="105"/>
      <c r="EX83" s="105"/>
      <c r="EY83" s="105"/>
      <c r="EZ83" s="105"/>
      <c r="FA83" s="105"/>
      <c r="FB83" s="105"/>
      <c r="FC83" s="105"/>
      <c r="FD83" s="105"/>
      <c r="FE83" s="105"/>
      <c r="FF83" s="105"/>
      <c r="FG83" s="105"/>
      <c r="FH83" s="105"/>
      <c r="FI83" s="105"/>
      <c r="FJ83" s="105"/>
      <c r="FK83" s="105"/>
      <c r="FL83" s="105"/>
      <c r="FM83" s="105"/>
      <c r="FN83" s="105"/>
      <c r="FO83" s="105"/>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217"/>
    </row>
    <row r="84" spans="2:216" ht="15" customHeight="1" x14ac:dyDescent="0.25">
      <c r="B84" s="221"/>
      <c r="C84" s="56"/>
      <c r="D84" s="105"/>
      <c r="E84" s="105"/>
      <c r="F84" s="105"/>
      <c r="G84" s="105"/>
      <c r="H84" s="105"/>
      <c r="I84" s="105"/>
      <c r="J84" s="92">
        <f>GETPIVOTDATA(" Washington",'Population Migration by State'!$B$5,"Year",'Population Migration by State'!$C$3)</f>
        <v>216519</v>
      </c>
      <c r="K84" s="105">
        <f>GETPIVOTDATA(" Washington",'Population Migration by State'!$B$5,"Year",'Population Migration by State'!$C$3)</f>
        <v>216519</v>
      </c>
      <c r="L84" s="105">
        <f>GETPIVOTDATA(" Washington",'Population Migration by State'!$B$5,"Year",'Population Migration by State'!$C$3)</f>
        <v>216519</v>
      </c>
      <c r="M84" s="105">
        <f>GETPIVOTDATA(" Washington",'Population Migration by State'!$B$5,"Year",'Population Migration by State'!$C$3)</f>
        <v>216519</v>
      </c>
      <c r="N84" s="105">
        <f>GETPIVOTDATA(" Washington",'Population Migration by State'!$B$5,"Year",'Population Migration by State'!$C$3)</f>
        <v>216519</v>
      </c>
      <c r="O84" s="105">
        <f>GETPIVOTDATA(" Washington",'Population Migration by State'!$B$5,"Year",'Population Migration by State'!$C$3)</f>
        <v>216519</v>
      </c>
      <c r="P84" s="105">
        <f>GETPIVOTDATA(" Washington",'Population Migration by State'!$B$5,"Year",'Population Migration by State'!$C$3)</f>
        <v>216519</v>
      </c>
      <c r="Q84" s="105">
        <f>GETPIVOTDATA(" Washington",'Population Migration by State'!$B$5,"Year",'Population Migration by State'!$C$3)</f>
        <v>216519</v>
      </c>
      <c r="R84" s="105">
        <f>GETPIVOTDATA(" Washington",'Population Migration by State'!$B$5,"Year",'Population Migration by State'!$C$3)</f>
        <v>216519</v>
      </c>
      <c r="S84" s="105">
        <f>GETPIVOTDATA(" Washington",'Population Migration by State'!$B$5,"Year",'Population Migration by State'!$C$3)</f>
        <v>216519</v>
      </c>
      <c r="T84" s="105">
        <f>GETPIVOTDATA(" Washington",'Population Migration by State'!$B$5,"Year",'Population Migration by State'!$C$3)</f>
        <v>216519</v>
      </c>
      <c r="U84" s="105">
        <f>GETPIVOTDATA(" Washington",'Population Migration by State'!$B$5,"Year",'Population Migration by State'!$C$3)</f>
        <v>216519</v>
      </c>
      <c r="V84" s="105">
        <f>GETPIVOTDATA(" Washington",'Population Migration by State'!$B$5,"Year",'Population Migration by State'!$C$3)</f>
        <v>216519</v>
      </c>
      <c r="W84" s="105">
        <f>GETPIVOTDATA(" Washington",'Population Migration by State'!$B$5,"Year",'Population Migration by State'!$C$3)</f>
        <v>216519</v>
      </c>
      <c r="X84" s="105">
        <f>GETPIVOTDATA(" Washington",'Population Migration by State'!$B$5,"Year",'Population Migration by State'!$C$3)</f>
        <v>216519</v>
      </c>
      <c r="Y84" s="92">
        <f>GETPIVOTDATA(" Idaho",'Population Migration by State'!$B$5,"Year",'Population Migration by State'!$C$3)</f>
        <v>59419</v>
      </c>
      <c r="Z84" s="105">
        <f>GETPIVOTDATA(" Idaho",'Population Migration by State'!$B$5,"Year",'Population Migration by State'!$C$3)</f>
        <v>59419</v>
      </c>
      <c r="AA84" s="92">
        <f>GETPIVOTDATA(" Montana",'Population Migration by State'!$B$5,"Year",'Population Migration by State'!$C$3)</f>
        <v>37690</v>
      </c>
      <c r="AB84" s="105">
        <f>GETPIVOTDATA(" Montana",'Population Migration by State'!$B$5,"Year",'Population Migration by State'!$C$3)</f>
        <v>37690</v>
      </c>
      <c r="AC84" s="105">
        <f>GETPIVOTDATA(" Montana",'Population Migration by State'!$B$5,"Year",'Population Migration by State'!$C$3)</f>
        <v>37690</v>
      </c>
      <c r="AD84" s="105">
        <f>GETPIVOTDATA(" Montana",'Population Migration by State'!$B$5,"Year",'Population Migration by State'!$C$3)</f>
        <v>37690</v>
      </c>
      <c r="AE84" s="105">
        <f>GETPIVOTDATA(" Montana",'Population Migration by State'!$B$5,"Year",'Population Migration by State'!$C$3)</f>
        <v>37690</v>
      </c>
      <c r="AF84" s="105">
        <f>GETPIVOTDATA(" Montana",'Population Migration by State'!$B$5,"Year",'Population Migration by State'!$C$3)</f>
        <v>37690</v>
      </c>
      <c r="AG84" s="105">
        <f>GETPIVOTDATA(" Montana",'Population Migration by State'!$B$5,"Year",'Population Migration by State'!$C$3)</f>
        <v>37690</v>
      </c>
      <c r="AH84" s="105">
        <f>GETPIVOTDATA(" Montana",'Population Migration by State'!$B$5,"Year",'Population Migration by State'!$C$3)</f>
        <v>37690</v>
      </c>
      <c r="AI84" s="105">
        <f>GETPIVOTDATA(" Montana",'Population Migration by State'!$B$5,"Year",'Population Migration by State'!$C$3)</f>
        <v>37690</v>
      </c>
      <c r="AJ84" s="105">
        <f>GETPIVOTDATA(" Montana",'Population Migration by State'!$B$5,"Year",'Population Migration by State'!$C$3)</f>
        <v>37690</v>
      </c>
      <c r="AK84" s="105">
        <f>GETPIVOTDATA(" Montana",'Population Migration by State'!$B$5,"Year",'Population Migration by State'!$C$3)</f>
        <v>37690</v>
      </c>
      <c r="AL84" s="105">
        <f>GETPIVOTDATA(" Montana",'Population Migration by State'!$B$5,"Year",'Population Migration by State'!$C$3)</f>
        <v>37690</v>
      </c>
      <c r="AM84" s="105">
        <f>GETPIVOTDATA(" Montana",'Population Migration by State'!$B$5,"Year",'Population Migration by State'!$C$3)</f>
        <v>37690</v>
      </c>
      <c r="AN84" s="105">
        <f>GETPIVOTDATA(" Montana",'Population Migration by State'!$B$5,"Year",'Population Migration by State'!$C$3)</f>
        <v>37690</v>
      </c>
      <c r="AO84" s="105">
        <f>GETPIVOTDATA(" Montana",'Population Migration by State'!$B$5,"Year",'Population Migration by State'!$C$3)</f>
        <v>37690</v>
      </c>
      <c r="AP84" s="105">
        <f>GETPIVOTDATA(" Montana",'Population Migration by State'!$B$5,"Year",'Population Migration by State'!$C$3)</f>
        <v>37690</v>
      </c>
      <c r="AQ84" s="105">
        <f>GETPIVOTDATA(" Montana",'Population Migration by State'!$B$5,"Year",'Population Migration by State'!$C$3)</f>
        <v>37690</v>
      </c>
      <c r="AR84" s="105">
        <f>GETPIVOTDATA(" Montana",'Population Migration by State'!$B$5,"Year",'Population Migration by State'!$C$3)</f>
        <v>37690</v>
      </c>
      <c r="AS84" s="105">
        <f>GETPIVOTDATA(" Montana",'Population Migration by State'!$B$5,"Year",'Population Migration by State'!$C$3)</f>
        <v>37690</v>
      </c>
      <c r="AT84" s="105">
        <f>GETPIVOTDATA(" Montana",'Population Migration by State'!$B$5,"Year",'Population Migration by State'!$C$3)</f>
        <v>37690</v>
      </c>
      <c r="AU84" s="105">
        <f>GETPIVOTDATA(" Montana",'Population Migration by State'!$B$5,"Year",'Population Migration by State'!$C$3)</f>
        <v>37690</v>
      </c>
      <c r="AV84" s="105">
        <f>GETPIVOTDATA(" Montana",'Population Migration by State'!$B$5,"Year",'Population Migration by State'!$C$3)</f>
        <v>37690</v>
      </c>
      <c r="AW84" s="105">
        <f>GETPIVOTDATA(" Montana",'Population Migration by State'!$B$5,"Year",'Population Migration by State'!$C$3)</f>
        <v>37690</v>
      </c>
      <c r="AX84" s="105">
        <f>GETPIVOTDATA(" Montana",'Population Migration by State'!$B$5,"Year",'Population Migration by State'!$C$3)</f>
        <v>37690</v>
      </c>
      <c r="AY84" s="105">
        <f>GETPIVOTDATA(" Montana",'Population Migration by State'!$B$5,"Year",'Population Migration by State'!$C$3)</f>
        <v>37690</v>
      </c>
      <c r="AZ84" s="105">
        <f>GETPIVOTDATA(" Montana",'Population Migration by State'!$B$5,"Year",'Population Migration by State'!$C$3)</f>
        <v>37690</v>
      </c>
      <c r="BA84" s="92">
        <f>GETPIVOTDATA(" North Dakota",'Population Migration by State'!$B$5,"Year",'Population Migration by State'!$C$3)</f>
        <v>38213</v>
      </c>
      <c r="BB84" s="105">
        <f>GETPIVOTDATA(" North Dakota",'Population Migration by State'!$B$5,"Year",'Population Migration by State'!$C$3)</f>
        <v>38213</v>
      </c>
      <c r="BC84" s="105">
        <f>GETPIVOTDATA(" North Dakota",'Population Migration by State'!$B$5,"Year",'Population Migration by State'!$C$3)</f>
        <v>38213</v>
      </c>
      <c r="BD84" s="105">
        <f>GETPIVOTDATA(" North Dakota",'Population Migration by State'!$B$5,"Year",'Population Migration by State'!$C$3)</f>
        <v>38213</v>
      </c>
      <c r="BE84" s="105">
        <f>GETPIVOTDATA(" North Dakota",'Population Migration by State'!$B$5,"Year",'Population Migration by State'!$C$3)</f>
        <v>38213</v>
      </c>
      <c r="BF84" s="105">
        <f>GETPIVOTDATA(" North Dakota",'Population Migration by State'!$B$5,"Year",'Population Migration by State'!$C$3)</f>
        <v>38213</v>
      </c>
      <c r="BG84" s="105">
        <f>GETPIVOTDATA(" North Dakota",'Population Migration by State'!$B$5,"Year",'Population Migration by State'!$C$3)</f>
        <v>38213</v>
      </c>
      <c r="BH84" s="105">
        <f>GETPIVOTDATA(" North Dakota",'Population Migration by State'!$B$5,"Year",'Population Migration by State'!$C$3)</f>
        <v>38213</v>
      </c>
      <c r="BI84" s="105">
        <f>GETPIVOTDATA(" North Dakota",'Population Migration by State'!$B$5,"Year",'Population Migration by State'!$C$3)</f>
        <v>38213</v>
      </c>
      <c r="BJ84" s="105">
        <f>GETPIVOTDATA(" North Dakota",'Population Migration by State'!$B$5,"Year",'Population Migration by State'!$C$3)</f>
        <v>38213</v>
      </c>
      <c r="BK84" s="105">
        <f>GETPIVOTDATA(" North Dakota",'Population Migration by State'!$B$5,"Year",'Population Migration by State'!$C$3)</f>
        <v>38213</v>
      </c>
      <c r="BL84" s="105">
        <f>GETPIVOTDATA(" North Dakota",'Population Migration by State'!$B$5,"Year",'Population Migration by State'!$C$3)</f>
        <v>38213</v>
      </c>
      <c r="BM84" s="105">
        <f>GETPIVOTDATA(" North Dakota",'Population Migration by State'!$B$5,"Year",'Population Migration by State'!$C$3)</f>
        <v>38213</v>
      </c>
      <c r="BN84" s="105">
        <f>GETPIVOTDATA(" North Dakota",'Population Migration by State'!$B$5,"Year",'Population Migration by State'!$C$3)</f>
        <v>38213</v>
      </c>
      <c r="BO84" s="105">
        <f>GETPIVOTDATA(" North Dakota",'Population Migration by State'!$B$5,"Year",'Population Migration by State'!$C$3)</f>
        <v>38213</v>
      </c>
      <c r="BP84" s="105">
        <f>GETPIVOTDATA(" North Dakota",'Population Migration by State'!$B$5,"Year",'Population Migration by State'!$C$3)</f>
        <v>38213</v>
      </c>
      <c r="BQ84" s="92">
        <f>GETPIVOTDATA(" Minnesota",'Population Migration by State'!$B$5,"Year",'Population Migration by State'!$C$3)</f>
        <v>101176</v>
      </c>
      <c r="BR84" s="105">
        <f>GETPIVOTDATA(" Minnesota",'Population Migration by State'!$B$5,"Year",'Population Migration by State'!$C$3)</f>
        <v>101176</v>
      </c>
      <c r="BS84" s="105">
        <f>GETPIVOTDATA(" Minnesota",'Population Migration by State'!$B$5,"Year",'Population Migration by State'!$C$3)</f>
        <v>101176</v>
      </c>
      <c r="BT84" s="105">
        <f>GETPIVOTDATA(" Minnesota",'Population Migration by State'!$B$5,"Year",'Population Migration by State'!$C$3)</f>
        <v>101176</v>
      </c>
      <c r="BU84" s="105">
        <f>GETPIVOTDATA(" Minnesota",'Population Migration by State'!$B$5,"Year",'Population Migration by State'!$C$3)</f>
        <v>101176</v>
      </c>
      <c r="BV84" s="105">
        <f>GETPIVOTDATA(" Minnesota",'Population Migration by State'!$B$5,"Year",'Population Migration by State'!$C$3)</f>
        <v>101176</v>
      </c>
      <c r="BW84" s="105">
        <f>GETPIVOTDATA(" Minnesota",'Population Migration by State'!$B$5,"Year",'Population Migration by State'!$C$3)</f>
        <v>101176</v>
      </c>
      <c r="BX84" s="105">
        <f>GETPIVOTDATA(" Minnesota",'Population Migration by State'!$B$5,"Year",'Population Migration by State'!$C$3)</f>
        <v>101176</v>
      </c>
      <c r="BY84" s="105">
        <f>GETPIVOTDATA(" Minnesota",'Population Migration by State'!$B$5,"Year",'Population Migration by State'!$C$3)</f>
        <v>101176</v>
      </c>
      <c r="BZ84" s="105">
        <f>GETPIVOTDATA(" Minnesota",'Population Migration by State'!$B$5,"Year",'Population Migration by State'!$C$3)</f>
        <v>101176</v>
      </c>
      <c r="CA84" s="105">
        <f>GETPIVOTDATA(" Minnesota",'Population Migration by State'!$B$5,"Year",'Population Migration by State'!$C$3)</f>
        <v>101176</v>
      </c>
      <c r="CB84" s="105">
        <f>GETPIVOTDATA(" Minnesota",'Population Migration by State'!$B$5,"Year",'Population Migration by State'!$C$3)</f>
        <v>101176</v>
      </c>
      <c r="CC84" s="105">
        <f>GETPIVOTDATA(" Minnesota",'Population Migration by State'!$B$5,"Year",'Population Migration by State'!$C$3)</f>
        <v>101176</v>
      </c>
      <c r="CD84" s="105">
        <f>GETPIVOTDATA(" Minnesota",'Population Migration by State'!$B$5,"Year",'Population Migration by State'!$C$3)</f>
        <v>101176</v>
      </c>
      <c r="CE84" s="105">
        <f>GETPIVOTDATA(" Minnesota",'Population Migration by State'!$B$5,"Year",'Population Migration by State'!$C$3)</f>
        <v>101176</v>
      </c>
      <c r="CF84" s="97"/>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105"/>
      <c r="ED84" s="105"/>
      <c r="EE84" s="105"/>
      <c r="EF84" s="105"/>
      <c r="EG84" s="105"/>
      <c r="EH84" s="105"/>
      <c r="EI84" s="92">
        <f>GETPIVOTDATA(" Maine",'Population Migration by State'!$B$5,"Year",'Population Migration by State'!$C$3)</f>
        <v>27561</v>
      </c>
      <c r="EJ84" s="105">
        <f>GETPIVOTDATA(" Maine",'Population Migration by State'!$B$5,"Year",'Population Migration by State'!$C$3)</f>
        <v>27561</v>
      </c>
      <c r="EK84" s="105">
        <f>GETPIVOTDATA(" Maine",'Population Migration by State'!$B$5,"Year",'Population Migration by State'!$C$3)</f>
        <v>27561</v>
      </c>
      <c r="EL84" s="105">
        <f>GETPIVOTDATA(" Maine",'Population Migration by State'!$B$5,"Year",'Population Migration by State'!$C$3)</f>
        <v>27561</v>
      </c>
      <c r="EM84" s="105">
        <f>GETPIVOTDATA(" Maine",'Population Migration by State'!$B$5,"Year",'Population Migration by State'!$C$3)</f>
        <v>27561</v>
      </c>
      <c r="EN84" s="105">
        <f>GETPIVOTDATA(" Maine",'Population Migration by State'!$B$5,"Year",'Population Migration by State'!$C$3)</f>
        <v>27561</v>
      </c>
      <c r="EO84" s="105">
        <f>GETPIVOTDATA(" Maine",'Population Migration by State'!$B$5,"Year",'Population Migration by State'!$C$3)</f>
        <v>27561</v>
      </c>
      <c r="EP84" s="105">
        <f>GETPIVOTDATA(" Maine",'Population Migration by State'!$B$5,"Year",'Population Migration by State'!$C$3)</f>
        <v>27561</v>
      </c>
      <c r="EQ84" s="57"/>
      <c r="ER84" s="56"/>
      <c r="ES84" s="56"/>
      <c r="ET84" s="56"/>
      <c r="EU84" s="56"/>
      <c r="EV84" s="56"/>
      <c r="EW84" s="105"/>
      <c r="EX84" s="105"/>
      <c r="EY84" s="105"/>
      <c r="EZ84" s="105"/>
      <c r="FA84" s="105"/>
      <c r="FB84" s="105"/>
      <c r="FC84" s="105"/>
      <c r="FD84" s="105"/>
      <c r="FE84" s="105"/>
      <c r="FF84" s="105"/>
      <c r="FG84" s="105"/>
      <c r="FH84" s="105"/>
      <c r="FI84" s="105"/>
      <c r="FJ84" s="105"/>
      <c r="FK84" s="105"/>
      <c r="FL84" s="105"/>
      <c r="FM84" s="105"/>
      <c r="FN84" s="105"/>
      <c r="FO84" s="105"/>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217"/>
    </row>
    <row r="85" spans="2:216" ht="15" customHeight="1" x14ac:dyDescent="0.25">
      <c r="B85" s="221"/>
      <c r="C85" s="56"/>
      <c r="D85" s="105"/>
      <c r="E85" s="105"/>
      <c r="F85" s="105"/>
      <c r="G85" s="105"/>
      <c r="H85" s="105"/>
      <c r="I85" s="105"/>
      <c r="J85" s="92">
        <f>GETPIVOTDATA(" Washington",'Population Migration by State'!$B$5,"Year",'Population Migration by State'!$C$3)</f>
        <v>216519</v>
      </c>
      <c r="K85" s="105">
        <f>GETPIVOTDATA(" Washington",'Population Migration by State'!$B$5,"Year",'Population Migration by State'!$C$3)</f>
        <v>216519</v>
      </c>
      <c r="L85" s="105">
        <f>GETPIVOTDATA(" Washington",'Population Migration by State'!$B$5,"Year",'Population Migration by State'!$C$3)</f>
        <v>216519</v>
      </c>
      <c r="M85" s="105">
        <f>GETPIVOTDATA(" Washington",'Population Migration by State'!$B$5,"Year",'Population Migration by State'!$C$3)</f>
        <v>216519</v>
      </c>
      <c r="N85" s="105">
        <f>GETPIVOTDATA(" Washington",'Population Migration by State'!$B$5,"Year",'Population Migration by State'!$C$3)</f>
        <v>216519</v>
      </c>
      <c r="O85" s="105">
        <f>GETPIVOTDATA(" Washington",'Population Migration by State'!$B$5,"Year",'Population Migration by State'!$C$3)</f>
        <v>216519</v>
      </c>
      <c r="P85" s="105">
        <f>GETPIVOTDATA(" Washington",'Population Migration by State'!$B$5,"Year",'Population Migration by State'!$C$3)</f>
        <v>216519</v>
      </c>
      <c r="Q85" s="105">
        <f>GETPIVOTDATA(" Washington",'Population Migration by State'!$B$5,"Year",'Population Migration by State'!$C$3)</f>
        <v>216519</v>
      </c>
      <c r="R85" s="105">
        <f>GETPIVOTDATA(" Washington",'Population Migration by State'!$B$5,"Year",'Population Migration by State'!$C$3)</f>
        <v>216519</v>
      </c>
      <c r="S85" s="105">
        <f>GETPIVOTDATA(" Washington",'Population Migration by State'!$B$5,"Year",'Population Migration by State'!$C$3)</f>
        <v>216519</v>
      </c>
      <c r="T85" s="105">
        <f>GETPIVOTDATA(" Washington",'Population Migration by State'!$B$5,"Year",'Population Migration by State'!$C$3)</f>
        <v>216519</v>
      </c>
      <c r="U85" s="105">
        <f>GETPIVOTDATA(" Washington",'Population Migration by State'!$B$5,"Year",'Population Migration by State'!$C$3)</f>
        <v>216519</v>
      </c>
      <c r="V85" s="105">
        <f>GETPIVOTDATA(" Washington",'Population Migration by State'!$B$5,"Year",'Population Migration by State'!$C$3)</f>
        <v>216519</v>
      </c>
      <c r="W85" s="105">
        <f>GETPIVOTDATA(" Washington",'Population Migration by State'!$B$5,"Year",'Population Migration by State'!$C$3)</f>
        <v>216519</v>
      </c>
      <c r="X85" s="105">
        <f>GETPIVOTDATA(" Washington",'Population Migration by State'!$B$5,"Year",'Population Migration by State'!$C$3)</f>
        <v>216519</v>
      </c>
      <c r="Y85" s="92">
        <f>GETPIVOTDATA(" Idaho",'Population Migration by State'!$B$5,"Year",'Population Migration by State'!$C$3)</f>
        <v>59419</v>
      </c>
      <c r="Z85" s="105">
        <f>GETPIVOTDATA(" Idaho",'Population Migration by State'!$B$5,"Year",'Population Migration by State'!$C$3)</f>
        <v>59419</v>
      </c>
      <c r="AA85" s="92">
        <f>GETPIVOTDATA(" Montana",'Population Migration by State'!$B$5,"Year",'Population Migration by State'!$C$3)</f>
        <v>37690</v>
      </c>
      <c r="AB85" s="105">
        <f>GETPIVOTDATA(" Montana",'Population Migration by State'!$B$5,"Year",'Population Migration by State'!$C$3)</f>
        <v>37690</v>
      </c>
      <c r="AC85" s="105">
        <f>GETPIVOTDATA(" Montana",'Population Migration by State'!$B$5,"Year",'Population Migration by State'!$C$3)</f>
        <v>37690</v>
      </c>
      <c r="AD85" s="105">
        <f>GETPIVOTDATA(" Montana",'Population Migration by State'!$B$5,"Year",'Population Migration by State'!$C$3)</f>
        <v>37690</v>
      </c>
      <c r="AE85" s="105">
        <f>GETPIVOTDATA(" Montana",'Population Migration by State'!$B$5,"Year",'Population Migration by State'!$C$3)</f>
        <v>37690</v>
      </c>
      <c r="AF85" s="105">
        <f>GETPIVOTDATA(" Montana",'Population Migration by State'!$B$5,"Year",'Population Migration by State'!$C$3)</f>
        <v>37690</v>
      </c>
      <c r="AG85" s="105">
        <f>GETPIVOTDATA(" Montana",'Population Migration by State'!$B$5,"Year",'Population Migration by State'!$C$3)</f>
        <v>37690</v>
      </c>
      <c r="AH85" s="105">
        <f>GETPIVOTDATA(" Montana",'Population Migration by State'!$B$5,"Year",'Population Migration by State'!$C$3)</f>
        <v>37690</v>
      </c>
      <c r="AI85" s="105">
        <f>GETPIVOTDATA(" Montana",'Population Migration by State'!$B$5,"Year",'Population Migration by State'!$C$3)</f>
        <v>37690</v>
      </c>
      <c r="AJ85" s="105">
        <f>GETPIVOTDATA(" Montana",'Population Migration by State'!$B$5,"Year",'Population Migration by State'!$C$3)</f>
        <v>37690</v>
      </c>
      <c r="AK85" s="105">
        <f>GETPIVOTDATA(" Montana",'Population Migration by State'!$B$5,"Year",'Population Migration by State'!$C$3)</f>
        <v>37690</v>
      </c>
      <c r="AL85" s="105">
        <f>GETPIVOTDATA(" Montana",'Population Migration by State'!$B$5,"Year",'Population Migration by State'!$C$3)</f>
        <v>37690</v>
      </c>
      <c r="AM85" s="105">
        <f>GETPIVOTDATA(" Montana",'Population Migration by State'!$B$5,"Year",'Population Migration by State'!$C$3)</f>
        <v>37690</v>
      </c>
      <c r="AN85" s="105">
        <f>GETPIVOTDATA(" Montana",'Population Migration by State'!$B$5,"Year",'Population Migration by State'!$C$3)</f>
        <v>37690</v>
      </c>
      <c r="AO85" s="105">
        <f>GETPIVOTDATA(" Montana",'Population Migration by State'!$B$5,"Year",'Population Migration by State'!$C$3)</f>
        <v>37690</v>
      </c>
      <c r="AP85" s="105">
        <f>GETPIVOTDATA(" Montana",'Population Migration by State'!$B$5,"Year",'Population Migration by State'!$C$3)</f>
        <v>37690</v>
      </c>
      <c r="AQ85" s="105">
        <f>GETPIVOTDATA(" Montana",'Population Migration by State'!$B$5,"Year",'Population Migration by State'!$C$3)</f>
        <v>37690</v>
      </c>
      <c r="AR85" s="105">
        <f>GETPIVOTDATA(" Montana",'Population Migration by State'!$B$5,"Year",'Population Migration by State'!$C$3)</f>
        <v>37690</v>
      </c>
      <c r="AS85" s="105">
        <f>GETPIVOTDATA(" Montana",'Population Migration by State'!$B$5,"Year",'Population Migration by State'!$C$3)</f>
        <v>37690</v>
      </c>
      <c r="AT85" s="105">
        <f>GETPIVOTDATA(" Montana",'Population Migration by State'!$B$5,"Year",'Population Migration by State'!$C$3)</f>
        <v>37690</v>
      </c>
      <c r="AU85" s="105">
        <f>GETPIVOTDATA(" Montana",'Population Migration by State'!$B$5,"Year",'Population Migration by State'!$C$3)</f>
        <v>37690</v>
      </c>
      <c r="AV85" s="105">
        <f>GETPIVOTDATA(" Montana",'Population Migration by State'!$B$5,"Year",'Population Migration by State'!$C$3)</f>
        <v>37690</v>
      </c>
      <c r="AW85" s="105">
        <f>GETPIVOTDATA(" Montana",'Population Migration by State'!$B$5,"Year",'Population Migration by State'!$C$3)</f>
        <v>37690</v>
      </c>
      <c r="AX85" s="105">
        <f>GETPIVOTDATA(" Montana",'Population Migration by State'!$B$5,"Year",'Population Migration by State'!$C$3)</f>
        <v>37690</v>
      </c>
      <c r="AY85" s="105">
        <f>GETPIVOTDATA(" Montana",'Population Migration by State'!$B$5,"Year",'Population Migration by State'!$C$3)</f>
        <v>37690</v>
      </c>
      <c r="AZ85" s="105">
        <f>GETPIVOTDATA(" Montana",'Population Migration by State'!$B$5,"Year",'Population Migration by State'!$C$3)</f>
        <v>37690</v>
      </c>
      <c r="BA85" s="92">
        <f>GETPIVOTDATA(" North Dakota",'Population Migration by State'!$B$5,"Year",'Population Migration by State'!$C$3)</f>
        <v>38213</v>
      </c>
      <c r="BB85" s="105">
        <f>GETPIVOTDATA(" North Dakota",'Population Migration by State'!$B$5,"Year",'Population Migration by State'!$C$3)</f>
        <v>38213</v>
      </c>
      <c r="BC85" s="105">
        <f>GETPIVOTDATA(" North Dakota",'Population Migration by State'!$B$5,"Year",'Population Migration by State'!$C$3)</f>
        <v>38213</v>
      </c>
      <c r="BD85" s="105">
        <f>GETPIVOTDATA(" North Dakota",'Population Migration by State'!$B$5,"Year",'Population Migration by State'!$C$3)</f>
        <v>38213</v>
      </c>
      <c r="BE85" s="105">
        <f>GETPIVOTDATA(" North Dakota",'Population Migration by State'!$B$5,"Year",'Population Migration by State'!$C$3)</f>
        <v>38213</v>
      </c>
      <c r="BF85" s="105">
        <f>GETPIVOTDATA(" North Dakota",'Population Migration by State'!$B$5,"Year",'Population Migration by State'!$C$3)</f>
        <v>38213</v>
      </c>
      <c r="BG85" s="105">
        <f>GETPIVOTDATA(" North Dakota",'Population Migration by State'!$B$5,"Year",'Population Migration by State'!$C$3)</f>
        <v>38213</v>
      </c>
      <c r="BH85" s="105">
        <f>GETPIVOTDATA(" North Dakota",'Population Migration by State'!$B$5,"Year",'Population Migration by State'!$C$3)</f>
        <v>38213</v>
      </c>
      <c r="BI85" s="105">
        <f>GETPIVOTDATA(" North Dakota",'Population Migration by State'!$B$5,"Year",'Population Migration by State'!$C$3)</f>
        <v>38213</v>
      </c>
      <c r="BJ85" s="105">
        <f>GETPIVOTDATA(" North Dakota",'Population Migration by State'!$B$5,"Year",'Population Migration by State'!$C$3)</f>
        <v>38213</v>
      </c>
      <c r="BK85" s="105">
        <f>GETPIVOTDATA(" North Dakota",'Population Migration by State'!$B$5,"Year",'Population Migration by State'!$C$3)</f>
        <v>38213</v>
      </c>
      <c r="BL85" s="105">
        <f>GETPIVOTDATA(" North Dakota",'Population Migration by State'!$B$5,"Year",'Population Migration by State'!$C$3)</f>
        <v>38213</v>
      </c>
      <c r="BM85" s="105">
        <f>GETPIVOTDATA(" North Dakota",'Population Migration by State'!$B$5,"Year",'Population Migration by State'!$C$3)</f>
        <v>38213</v>
      </c>
      <c r="BN85" s="105">
        <f>GETPIVOTDATA(" North Dakota",'Population Migration by State'!$B$5,"Year",'Population Migration by State'!$C$3)</f>
        <v>38213</v>
      </c>
      <c r="BO85" s="105">
        <f>GETPIVOTDATA(" North Dakota",'Population Migration by State'!$B$5,"Year",'Population Migration by State'!$C$3)</f>
        <v>38213</v>
      </c>
      <c r="BP85" s="105">
        <f>GETPIVOTDATA(" North Dakota",'Population Migration by State'!$B$5,"Year",'Population Migration by State'!$C$3)</f>
        <v>38213</v>
      </c>
      <c r="BQ85" s="92">
        <f>GETPIVOTDATA(" Minnesota",'Population Migration by State'!$B$5,"Year",'Population Migration by State'!$C$3)</f>
        <v>101176</v>
      </c>
      <c r="BR85" s="105">
        <f>GETPIVOTDATA(" Minnesota",'Population Migration by State'!$B$5,"Year",'Population Migration by State'!$C$3)</f>
        <v>101176</v>
      </c>
      <c r="BS85" s="105">
        <f>GETPIVOTDATA(" Minnesota",'Population Migration by State'!$B$5,"Year",'Population Migration by State'!$C$3)</f>
        <v>101176</v>
      </c>
      <c r="BT85" s="105">
        <f>GETPIVOTDATA(" Minnesota",'Population Migration by State'!$B$5,"Year",'Population Migration by State'!$C$3)</f>
        <v>101176</v>
      </c>
      <c r="BU85" s="105">
        <f>GETPIVOTDATA(" Minnesota",'Population Migration by State'!$B$5,"Year",'Population Migration by State'!$C$3)</f>
        <v>101176</v>
      </c>
      <c r="BV85" s="105">
        <f>GETPIVOTDATA(" Minnesota",'Population Migration by State'!$B$5,"Year",'Population Migration by State'!$C$3)</f>
        <v>101176</v>
      </c>
      <c r="BW85" s="105">
        <f>GETPIVOTDATA(" Minnesota",'Population Migration by State'!$B$5,"Year",'Population Migration by State'!$C$3)</f>
        <v>101176</v>
      </c>
      <c r="BX85" s="105">
        <f>GETPIVOTDATA(" Minnesota",'Population Migration by State'!$B$5,"Year",'Population Migration by State'!$C$3)</f>
        <v>101176</v>
      </c>
      <c r="BY85" s="105">
        <f>GETPIVOTDATA(" Minnesota",'Population Migration by State'!$B$5,"Year",'Population Migration by State'!$C$3)</f>
        <v>101176</v>
      </c>
      <c r="BZ85" s="105">
        <f>GETPIVOTDATA(" Minnesota",'Population Migration by State'!$B$5,"Year",'Population Migration by State'!$C$3)</f>
        <v>101176</v>
      </c>
      <c r="CA85" s="105">
        <f>GETPIVOTDATA(" Minnesota",'Population Migration by State'!$B$5,"Year",'Population Migration by State'!$C$3)</f>
        <v>101176</v>
      </c>
      <c r="CB85" s="105">
        <f>GETPIVOTDATA(" Minnesota",'Population Migration by State'!$B$5,"Year",'Population Migration by State'!$C$3)</f>
        <v>101176</v>
      </c>
      <c r="CC85" s="105">
        <f>GETPIVOTDATA(" Minnesota",'Population Migration by State'!$B$5,"Year",'Population Migration by State'!$C$3)</f>
        <v>101176</v>
      </c>
      <c r="CD85" s="105">
        <f>GETPIVOTDATA(" Minnesota",'Population Migration by State'!$B$5,"Year",'Population Migration by State'!$C$3)</f>
        <v>101176</v>
      </c>
      <c r="CE85" s="105">
        <f>GETPIVOTDATA(" Minnesota",'Population Migration by State'!$B$5,"Year",'Population Migration by State'!$C$3)</f>
        <v>101176</v>
      </c>
      <c r="CF85" s="92"/>
      <c r="CG85" s="105"/>
      <c r="CH85" s="105"/>
      <c r="CI85" s="105"/>
      <c r="CJ85" s="105"/>
      <c r="CK85" s="105"/>
      <c r="CL85" s="97"/>
      <c r="CM85" s="92"/>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97"/>
      <c r="EI85" s="105">
        <f>GETPIVOTDATA(" Maine",'Population Migration by State'!$B$5,"Year",'Population Migration by State'!$C$3)</f>
        <v>27561</v>
      </c>
      <c r="EJ85" s="105">
        <f>GETPIVOTDATA(" Maine",'Population Migration by State'!$B$5,"Year",'Population Migration by State'!$C$3)</f>
        <v>27561</v>
      </c>
      <c r="EK85" s="105">
        <f>GETPIVOTDATA(" Maine",'Population Migration by State'!$B$5,"Year",'Population Migration by State'!$C$3)</f>
        <v>27561</v>
      </c>
      <c r="EL85" s="105">
        <f>GETPIVOTDATA(" Maine",'Population Migration by State'!$B$5,"Year",'Population Migration by State'!$C$3)</f>
        <v>27561</v>
      </c>
      <c r="EM85" s="105">
        <f>GETPIVOTDATA(" Maine",'Population Migration by State'!$B$5,"Year",'Population Migration by State'!$C$3)</f>
        <v>27561</v>
      </c>
      <c r="EN85" s="105">
        <f>GETPIVOTDATA(" Maine",'Population Migration by State'!$B$5,"Year",'Population Migration by State'!$C$3)</f>
        <v>27561</v>
      </c>
      <c r="EO85" s="105">
        <f>GETPIVOTDATA(" Maine",'Population Migration by State'!$B$5,"Year",'Population Migration by State'!$C$3)</f>
        <v>27561</v>
      </c>
      <c r="EP85" s="105">
        <f>GETPIVOTDATA(" Maine",'Population Migration by State'!$B$5,"Year",'Population Migration by State'!$C$3)</f>
        <v>27561</v>
      </c>
      <c r="EQ85" s="57"/>
      <c r="ER85" s="56"/>
      <c r="ES85" s="56"/>
      <c r="ET85" s="56"/>
      <c r="EU85" s="56"/>
      <c r="EV85" s="56"/>
      <c r="EW85" s="105"/>
      <c r="EX85" s="105"/>
      <c r="EY85" s="105"/>
      <c r="EZ85" s="105"/>
      <c r="FA85" s="105"/>
      <c r="FB85" s="105"/>
      <c r="FC85" s="105"/>
      <c r="FD85" s="105"/>
      <c r="FE85" s="105"/>
      <c r="FF85" s="105"/>
      <c r="FG85" s="105"/>
      <c r="FH85" s="105"/>
      <c r="FI85" s="105"/>
      <c r="FJ85" s="105"/>
      <c r="FK85" s="105"/>
      <c r="FL85" s="105"/>
      <c r="FM85" s="105"/>
      <c r="FN85" s="105"/>
      <c r="FO85" s="105"/>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217"/>
    </row>
    <row r="86" spans="2:216" ht="15" customHeight="1" x14ac:dyDescent="0.25">
      <c r="B86" s="221"/>
      <c r="C86" s="56"/>
      <c r="D86" s="105"/>
      <c r="E86" s="105"/>
      <c r="F86" s="105"/>
      <c r="G86" s="105"/>
      <c r="H86" s="105"/>
      <c r="I86" s="105"/>
      <c r="J86" s="92">
        <f>GETPIVOTDATA(" Washington",'Population Migration by State'!$B$5,"Year",'Population Migration by State'!$C$3)</f>
        <v>216519</v>
      </c>
      <c r="K86" s="105">
        <f>GETPIVOTDATA(" Washington",'Population Migration by State'!$B$5,"Year",'Population Migration by State'!$C$3)</f>
        <v>216519</v>
      </c>
      <c r="L86" s="105">
        <f>GETPIVOTDATA(" Washington",'Population Migration by State'!$B$5,"Year",'Population Migration by State'!$C$3)</f>
        <v>216519</v>
      </c>
      <c r="M86" s="105">
        <f>GETPIVOTDATA(" Washington",'Population Migration by State'!$B$5,"Year",'Population Migration by State'!$C$3)</f>
        <v>216519</v>
      </c>
      <c r="N86" s="105">
        <f>GETPIVOTDATA(" Washington",'Population Migration by State'!$B$5,"Year",'Population Migration by State'!$C$3)</f>
        <v>216519</v>
      </c>
      <c r="O86" s="105">
        <f>GETPIVOTDATA(" Washington",'Population Migration by State'!$B$5,"Year",'Population Migration by State'!$C$3)</f>
        <v>216519</v>
      </c>
      <c r="P86" s="105">
        <f>GETPIVOTDATA(" Washington",'Population Migration by State'!$B$5,"Year",'Population Migration by State'!$C$3)</f>
        <v>216519</v>
      </c>
      <c r="Q86" s="105">
        <f>GETPIVOTDATA(" Washington",'Population Migration by State'!$B$5,"Year",'Population Migration by State'!$C$3)</f>
        <v>216519</v>
      </c>
      <c r="R86" s="105">
        <f>GETPIVOTDATA(" Washington",'Population Migration by State'!$B$5,"Year",'Population Migration by State'!$C$3)</f>
        <v>216519</v>
      </c>
      <c r="S86" s="105">
        <f>GETPIVOTDATA(" Washington",'Population Migration by State'!$B$5,"Year",'Population Migration by State'!$C$3)</f>
        <v>216519</v>
      </c>
      <c r="T86" s="105">
        <f>GETPIVOTDATA(" Washington",'Population Migration by State'!$B$5,"Year",'Population Migration by State'!$C$3)</f>
        <v>216519</v>
      </c>
      <c r="U86" s="105">
        <f>GETPIVOTDATA(" Washington",'Population Migration by State'!$B$5,"Year",'Population Migration by State'!$C$3)</f>
        <v>216519</v>
      </c>
      <c r="V86" s="105">
        <f>GETPIVOTDATA(" Washington",'Population Migration by State'!$B$5,"Year",'Population Migration by State'!$C$3)</f>
        <v>216519</v>
      </c>
      <c r="W86" s="105">
        <f>GETPIVOTDATA(" Washington",'Population Migration by State'!$B$5,"Year",'Population Migration by State'!$C$3)</f>
        <v>216519</v>
      </c>
      <c r="X86" s="105">
        <f>GETPIVOTDATA(" Washington",'Population Migration by State'!$B$5,"Year",'Population Migration by State'!$C$3)</f>
        <v>216519</v>
      </c>
      <c r="Y86" s="92">
        <f>GETPIVOTDATA(" Idaho",'Population Migration by State'!$B$5,"Year",'Population Migration by State'!$C$3)</f>
        <v>59419</v>
      </c>
      <c r="Z86" s="105">
        <f>GETPIVOTDATA(" Idaho",'Population Migration by State'!$B$5,"Year",'Population Migration by State'!$C$3)</f>
        <v>59419</v>
      </c>
      <c r="AA86" s="92">
        <f>GETPIVOTDATA(" Montana",'Population Migration by State'!$B$5,"Year",'Population Migration by State'!$C$3)</f>
        <v>37690</v>
      </c>
      <c r="AB86" s="105">
        <f>GETPIVOTDATA(" Montana",'Population Migration by State'!$B$5,"Year",'Population Migration by State'!$C$3)</f>
        <v>37690</v>
      </c>
      <c r="AC86" s="105">
        <f>GETPIVOTDATA(" Montana",'Population Migration by State'!$B$5,"Year",'Population Migration by State'!$C$3)</f>
        <v>37690</v>
      </c>
      <c r="AD86" s="105">
        <f>GETPIVOTDATA(" Montana",'Population Migration by State'!$B$5,"Year",'Population Migration by State'!$C$3)</f>
        <v>37690</v>
      </c>
      <c r="AE86" s="105">
        <f>GETPIVOTDATA(" Montana",'Population Migration by State'!$B$5,"Year",'Population Migration by State'!$C$3)</f>
        <v>37690</v>
      </c>
      <c r="AF86" s="105">
        <f>GETPIVOTDATA(" Montana",'Population Migration by State'!$B$5,"Year",'Population Migration by State'!$C$3)</f>
        <v>37690</v>
      </c>
      <c r="AG86" s="105">
        <f>GETPIVOTDATA(" Montana",'Population Migration by State'!$B$5,"Year",'Population Migration by State'!$C$3)</f>
        <v>37690</v>
      </c>
      <c r="AH86" s="105">
        <f>GETPIVOTDATA(" Montana",'Population Migration by State'!$B$5,"Year",'Population Migration by State'!$C$3)</f>
        <v>37690</v>
      </c>
      <c r="AI86" s="105">
        <f>GETPIVOTDATA(" Montana",'Population Migration by State'!$B$5,"Year",'Population Migration by State'!$C$3)</f>
        <v>37690</v>
      </c>
      <c r="AJ86" s="105">
        <f>GETPIVOTDATA(" Montana",'Population Migration by State'!$B$5,"Year",'Population Migration by State'!$C$3)</f>
        <v>37690</v>
      </c>
      <c r="AK86" s="105">
        <f>GETPIVOTDATA(" Montana",'Population Migration by State'!$B$5,"Year",'Population Migration by State'!$C$3)</f>
        <v>37690</v>
      </c>
      <c r="AL86" s="105">
        <f>GETPIVOTDATA(" Montana",'Population Migration by State'!$B$5,"Year",'Population Migration by State'!$C$3)</f>
        <v>37690</v>
      </c>
      <c r="AM86" s="105">
        <f>GETPIVOTDATA(" Montana",'Population Migration by State'!$B$5,"Year",'Population Migration by State'!$C$3)</f>
        <v>37690</v>
      </c>
      <c r="AN86" s="105">
        <f>GETPIVOTDATA(" Montana",'Population Migration by State'!$B$5,"Year",'Population Migration by State'!$C$3)</f>
        <v>37690</v>
      </c>
      <c r="AO86" s="105">
        <f>GETPIVOTDATA(" Montana",'Population Migration by State'!$B$5,"Year",'Population Migration by State'!$C$3)</f>
        <v>37690</v>
      </c>
      <c r="AP86" s="105">
        <f>GETPIVOTDATA(" Montana",'Population Migration by State'!$B$5,"Year",'Population Migration by State'!$C$3)</f>
        <v>37690</v>
      </c>
      <c r="AQ86" s="105">
        <f>GETPIVOTDATA(" Montana",'Population Migration by State'!$B$5,"Year",'Population Migration by State'!$C$3)</f>
        <v>37690</v>
      </c>
      <c r="AR86" s="105">
        <f>GETPIVOTDATA(" Montana",'Population Migration by State'!$B$5,"Year",'Population Migration by State'!$C$3)</f>
        <v>37690</v>
      </c>
      <c r="AS86" s="105">
        <f>GETPIVOTDATA(" Montana",'Population Migration by State'!$B$5,"Year",'Population Migration by State'!$C$3)</f>
        <v>37690</v>
      </c>
      <c r="AT86" s="105">
        <f>GETPIVOTDATA(" Montana",'Population Migration by State'!$B$5,"Year",'Population Migration by State'!$C$3)</f>
        <v>37690</v>
      </c>
      <c r="AU86" s="105">
        <f>GETPIVOTDATA(" Montana",'Population Migration by State'!$B$5,"Year",'Population Migration by State'!$C$3)</f>
        <v>37690</v>
      </c>
      <c r="AV86" s="105">
        <f>GETPIVOTDATA(" Montana",'Population Migration by State'!$B$5,"Year",'Population Migration by State'!$C$3)</f>
        <v>37690</v>
      </c>
      <c r="AW86" s="105">
        <f>GETPIVOTDATA(" Montana",'Population Migration by State'!$B$5,"Year",'Population Migration by State'!$C$3)</f>
        <v>37690</v>
      </c>
      <c r="AX86" s="105">
        <f>GETPIVOTDATA(" Montana",'Population Migration by State'!$B$5,"Year",'Population Migration by State'!$C$3)</f>
        <v>37690</v>
      </c>
      <c r="AY86" s="105">
        <f>GETPIVOTDATA(" Montana",'Population Migration by State'!$B$5,"Year",'Population Migration by State'!$C$3)</f>
        <v>37690</v>
      </c>
      <c r="AZ86" s="105">
        <f>GETPIVOTDATA(" Montana",'Population Migration by State'!$B$5,"Year",'Population Migration by State'!$C$3)</f>
        <v>37690</v>
      </c>
      <c r="BA86" s="92">
        <f>GETPIVOTDATA(" North Dakota",'Population Migration by State'!$B$5,"Year",'Population Migration by State'!$C$3)</f>
        <v>38213</v>
      </c>
      <c r="BB86" s="105">
        <f>GETPIVOTDATA(" North Dakota",'Population Migration by State'!$B$5,"Year",'Population Migration by State'!$C$3)</f>
        <v>38213</v>
      </c>
      <c r="BC86" s="105">
        <f>GETPIVOTDATA(" North Dakota",'Population Migration by State'!$B$5,"Year",'Population Migration by State'!$C$3)</f>
        <v>38213</v>
      </c>
      <c r="BD86" s="105">
        <f>GETPIVOTDATA(" North Dakota",'Population Migration by State'!$B$5,"Year",'Population Migration by State'!$C$3)</f>
        <v>38213</v>
      </c>
      <c r="BE86" s="105">
        <f>GETPIVOTDATA(" North Dakota",'Population Migration by State'!$B$5,"Year",'Population Migration by State'!$C$3)</f>
        <v>38213</v>
      </c>
      <c r="BF86" s="105">
        <f>GETPIVOTDATA(" North Dakota",'Population Migration by State'!$B$5,"Year",'Population Migration by State'!$C$3)</f>
        <v>38213</v>
      </c>
      <c r="BG86" s="105">
        <f>GETPIVOTDATA(" North Dakota",'Population Migration by State'!$B$5,"Year",'Population Migration by State'!$C$3)</f>
        <v>38213</v>
      </c>
      <c r="BH86" s="105">
        <f>GETPIVOTDATA(" North Dakota",'Population Migration by State'!$B$5,"Year",'Population Migration by State'!$C$3)</f>
        <v>38213</v>
      </c>
      <c r="BI86" s="105">
        <f>GETPIVOTDATA(" North Dakota",'Population Migration by State'!$B$5,"Year",'Population Migration by State'!$C$3)</f>
        <v>38213</v>
      </c>
      <c r="BJ86" s="105">
        <f>GETPIVOTDATA(" North Dakota",'Population Migration by State'!$B$5,"Year",'Population Migration by State'!$C$3)</f>
        <v>38213</v>
      </c>
      <c r="BK86" s="105">
        <f>GETPIVOTDATA(" North Dakota",'Population Migration by State'!$B$5,"Year",'Population Migration by State'!$C$3)</f>
        <v>38213</v>
      </c>
      <c r="BL86" s="105">
        <f>GETPIVOTDATA(" North Dakota",'Population Migration by State'!$B$5,"Year",'Population Migration by State'!$C$3)</f>
        <v>38213</v>
      </c>
      <c r="BM86" s="105">
        <f>GETPIVOTDATA(" North Dakota",'Population Migration by State'!$B$5,"Year",'Population Migration by State'!$C$3)</f>
        <v>38213</v>
      </c>
      <c r="BN86" s="105">
        <f>GETPIVOTDATA(" North Dakota",'Population Migration by State'!$B$5,"Year",'Population Migration by State'!$C$3)</f>
        <v>38213</v>
      </c>
      <c r="BO86" s="105">
        <f>GETPIVOTDATA(" North Dakota",'Population Migration by State'!$B$5,"Year",'Population Migration by State'!$C$3)</f>
        <v>38213</v>
      </c>
      <c r="BP86" s="105">
        <f>GETPIVOTDATA(" North Dakota",'Population Migration by State'!$B$5,"Year",'Population Migration by State'!$C$3)</f>
        <v>38213</v>
      </c>
      <c r="BQ86" s="92">
        <f>GETPIVOTDATA(" Minnesota",'Population Migration by State'!$B$5,"Year",'Population Migration by State'!$C$3)</f>
        <v>101176</v>
      </c>
      <c r="BR86" s="105">
        <f>GETPIVOTDATA(" Minnesota",'Population Migration by State'!$B$5,"Year",'Population Migration by State'!$C$3)</f>
        <v>101176</v>
      </c>
      <c r="BS86" s="105">
        <f>GETPIVOTDATA(" Minnesota",'Population Migration by State'!$B$5,"Year",'Population Migration by State'!$C$3)</f>
        <v>101176</v>
      </c>
      <c r="BT86" s="105">
        <f>GETPIVOTDATA(" Minnesota",'Population Migration by State'!$B$5,"Year",'Population Migration by State'!$C$3)</f>
        <v>101176</v>
      </c>
      <c r="BU86" s="105">
        <f>GETPIVOTDATA(" Minnesota",'Population Migration by State'!$B$5,"Year",'Population Migration by State'!$C$3)</f>
        <v>101176</v>
      </c>
      <c r="BV86" s="105">
        <f>GETPIVOTDATA(" Minnesota",'Population Migration by State'!$B$5,"Year",'Population Migration by State'!$C$3)</f>
        <v>101176</v>
      </c>
      <c r="BW86" s="105">
        <f>GETPIVOTDATA(" Minnesota",'Population Migration by State'!$B$5,"Year",'Population Migration by State'!$C$3)</f>
        <v>101176</v>
      </c>
      <c r="BX86" s="105">
        <f>GETPIVOTDATA(" Minnesota",'Population Migration by State'!$B$5,"Year",'Population Migration by State'!$C$3)</f>
        <v>101176</v>
      </c>
      <c r="BY86" s="105">
        <f>GETPIVOTDATA(" Minnesota",'Population Migration by State'!$B$5,"Year",'Population Migration by State'!$C$3)</f>
        <v>101176</v>
      </c>
      <c r="BZ86" s="105">
        <f>GETPIVOTDATA(" Minnesota",'Population Migration by State'!$B$5,"Year",'Population Migration by State'!$C$3)</f>
        <v>101176</v>
      </c>
      <c r="CA86" s="105">
        <f>GETPIVOTDATA(" Minnesota",'Population Migration by State'!$B$5,"Year",'Population Migration by State'!$C$3)</f>
        <v>101176</v>
      </c>
      <c r="CB86" s="105">
        <f>GETPIVOTDATA(" Minnesota",'Population Migration by State'!$B$5,"Year",'Population Migration by State'!$C$3)</f>
        <v>101176</v>
      </c>
      <c r="CC86" s="105">
        <f>GETPIVOTDATA(" Minnesota",'Population Migration by State'!$B$5,"Year",'Population Migration by State'!$C$3)</f>
        <v>101176</v>
      </c>
      <c r="CD86" s="105">
        <f>GETPIVOTDATA(" Minnesota",'Population Migration by State'!$B$5,"Year",'Population Migration by State'!$C$3)</f>
        <v>101176</v>
      </c>
      <c r="CE86" s="97"/>
      <c r="CF86" s="105"/>
      <c r="CG86" s="105"/>
      <c r="CH86" s="105"/>
      <c r="CI86" s="105"/>
      <c r="CJ86" s="105"/>
      <c r="CK86" s="114"/>
      <c r="CL86" s="105">
        <f>GETPIVOTDATA(" Michigan",'Population Migration by State'!$B$5,"Year",'Population Migration by State'!$C$3)</f>
        <v>134763</v>
      </c>
      <c r="CM86" s="92"/>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92">
        <f>GETPIVOTDATA(" Maine",'Population Migration by State'!$B$5,"Year",'Population Migration by State'!$C$3)</f>
        <v>27561</v>
      </c>
      <c r="EI86" s="105">
        <f>GETPIVOTDATA(" Maine",'Population Migration by State'!$B$5,"Year",'Population Migration by State'!$C$3)</f>
        <v>27561</v>
      </c>
      <c r="EJ86" s="105">
        <f>GETPIVOTDATA(" Maine",'Population Migration by State'!$B$5,"Year",'Population Migration by State'!$C$3)</f>
        <v>27561</v>
      </c>
      <c r="EK86" s="105">
        <f>GETPIVOTDATA(" Maine",'Population Migration by State'!$B$5,"Year",'Population Migration by State'!$C$3)</f>
        <v>27561</v>
      </c>
      <c r="EL86" s="105">
        <f>GETPIVOTDATA(" Maine",'Population Migration by State'!$B$5,"Year",'Population Migration by State'!$C$3)</f>
        <v>27561</v>
      </c>
      <c r="EM86" s="105">
        <f>GETPIVOTDATA(" Maine",'Population Migration by State'!$B$5,"Year",'Population Migration by State'!$C$3)</f>
        <v>27561</v>
      </c>
      <c r="EN86" s="105">
        <f>GETPIVOTDATA(" Maine",'Population Migration by State'!$B$5,"Year",'Population Migration by State'!$C$3)</f>
        <v>27561</v>
      </c>
      <c r="EO86" s="105">
        <f>GETPIVOTDATA(" Maine",'Population Migration by State'!$B$5,"Year",'Population Migration by State'!$C$3)</f>
        <v>27561</v>
      </c>
      <c r="EP86" s="105">
        <f>GETPIVOTDATA(" Maine",'Population Migration by State'!$B$5,"Year",'Population Migration by State'!$C$3)</f>
        <v>27561</v>
      </c>
      <c r="EQ86" s="57"/>
      <c r="ER86" s="56"/>
      <c r="ES86" s="56"/>
      <c r="ET86" s="56"/>
      <c r="EU86" s="56"/>
      <c r="EV86" s="56"/>
      <c r="EW86" s="105"/>
      <c r="EX86" s="105"/>
      <c r="EY86" s="105"/>
      <c r="EZ86" s="105"/>
      <c r="FA86" s="105"/>
      <c r="FB86" s="105"/>
      <c r="FC86" s="105"/>
      <c r="FD86" s="105"/>
      <c r="FE86" s="105"/>
      <c r="FF86" s="105"/>
      <c r="FG86" s="105"/>
      <c r="FH86" s="105"/>
      <c r="FI86" s="105"/>
      <c r="FJ86" s="105"/>
      <c r="FK86" s="105"/>
      <c r="FL86" s="105"/>
      <c r="FM86" s="105"/>
      <c r="FN86" s="105"/>
      <c r="FO86" s="105"/>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6"/>
      <c r="GR86" s="56"/>
      <c r="GS86" s="56"/>
      <c r="GT86" s="56"/>
      <c r="GU86" s="56"/>
      <c r="GV86" s="56"/>
      <c r="GW86" s="56"/>
      <c r="GX86" s="56"/>
      <c r="GY86" s="56"/>
      <c r="GZ86" s="56"/>
      <c r="HA86" s="56"/>
      <c r="HB86" s="56"/>
      <c r="HC86" s="56"/>
      <c r="HD86" s="56"/>
      <c r="HE86" s="56"/>
      <c r="HF86" s="56"/>
      <c r="HG86" s="56"/>
      <c r="HH86" s="217"/>
    </row>
    <row r="87" spans="2:216" ht="15" customHeight="1" thickBot="1" x14ac:dyDescent="0.3">
      <c r="B87" s="221"/>
      <c r="C87" s="56"/>
      <c r="D87" s="105"/>
      <c r="E87" s="105"/>
      <c r="F87" s="105"/>
      <c r="G87" s="105"/>
      <c r="H87" s="105"/>
      <c r="I87" s="105"/>
      <c r="J87" s="92">
        <f>GETPIVOTDATA(" Washington",'Population Migration by State'!$B$5,"Year",'Population Migration by State'!$C$3)</f>
        <v>216519</v>
      </c>
      <c r="K87" s="105">
        <f>GETPIVOTDATA(" Washington",'Population Migration by State'!$B$5,"Year",'Population Migration by State'!$C$3)</f>
        <v>216519</v>
      </c>
      <c r="L87" s="105">
        <f>GETPIVOTDATA(" Washington",'Population Migration by State'!$B$5,"Year",'Population Migration by State'!$C$3)</f>
        <v>216519</v>
      </c>
      <c r="M87" s="105">
        <f>GETPIVOTDATA(" Washington",'Population Migration by State'!$B$5,"Year",'Population Migration by State'!$C$3)</f>
        <v>216519</v>
      </c>
      <c r="N87" s="105">
        <f>GETPIVOTDATA(" Washington",'Population Migration by State'!$B$5,"Year",'Population Migration by State'!$C$3)</f>
        <v>216519</v>
      </c>
      <c r="O87" s="105">
        <f>GETPIVOTDATA(" Washington",'Population Migration by State'!$B$5,"Year",'Population Migration by State'!$C$3)</f>
        <v>216519</v>
      </c>
      <c r="P87" s="105">
        <f>GETPIVOTDATA(" Washington",'Population Migration by State'!$B$5,"Year",'Population Migration by State'!$C$3)</f>
        <v>216519</v>
      </c>
      <c r="Q87" s="105">
        <f>GETPIVOTDATA(" Washington",'Population Migration by State'!$B$5,"Year",'Population Migration by State'!$C$3)</f>
        <v>216519</v>
      </c>
      <c r="R87" s="105">
        <f>GETPIVOTDATA(" Washington",'Population Migration by State'!$B$5,"Year",'Population Migration by State'!$C$3)</f>
        <v>216519</v>
      </c>
      <c r="S87" s="105">
        <f>GETPIVOTDATA(" Washington",'Population Migration by State'!$B$5,"Year",'Population Migration by State'!$C$3)</f>
        <v>216519</v>
      </c>
      <c r="T87" s="105">
        <f>GETPIVOTDATA(" Washington",'Population Migration by State'!$B$5,"Year",'Population Migration by State'!$C$3)</f>
        <v>216519</v>
      </c>
      <c r="U87" s="105">
        <f>GETPIVOTDATA(" Washington",'Population Migration by State'!$B$5,"Year",'Population Migration by State'!$C$3)</f>
        <v>216519</v>
      </c>
      <c r="V87" s="105">
        <f>GETPIVOTDATA(" Washington",'Population Migration by State'!$B$5,"Year",'Population Migration by State'!$C$3)</f>
        <v>216519</v>
      </c>
      <c r="W87" s="105">
        <f>GETPIVOTDATA(" Washington",'Population Migration by State'!$B$5,"Year",'Population Migration by State'!$C$3)</f>
        <v>216519</v>
      </c>
      <c r="X87" s="105">
        <f>GETPIVOTDATA(" Washington",'Population Migration by State'!$B$5,"Year",'Population Migration by State'!$C$3)</f>
        <v>216519</v>
      </c>
      <c r="Y87" s="92">
        <f>GETPIVOTDATA(" Idaho",'Population Migration by State'!$B$5,"Year",'Population Migration by State'!$C$3)</f>
        <v>59419</v>
      </c>
      <c r="Z87" s="105">
        <f>GETPIVOTDATA(" Idaho",'Population Migration by State'!$B$5,"Year",'Population Migration by State'!$C$3)</f>
        <v>59419</v>
      </c>
      <c r="AA87" s="92">
        <f>GETPIVOTDATA(" Montana",'Population Migration by State'!$B$5,"Year",'Population Migration by State'!$C$3)</f>
        <v>37690</v>
      </c>
      <c r="AB87" s="105">
        <f>GETPIVOTDATA(" Montana",'Population Migration by State'!$B$5,"Year",'Population Migration by State'!$C$3)</f>
        <v>37690</v>
      </c>
      <c r="AC87" s="105">
        <f>GETPIVOTDATA(" Montana",'Population Migration by State'!$B$5,"Year",'Population Migration by State'!$C$3)</f>
        <v>37690</v>
      </c>
      <c r="AD87" s="105">
        <f>GETPIVOTDATA(" Montana",'Population Migration by State'!$B$5,"Year",'Population Migration by State'!$C$3)</f>
        <v>37690</v>
      </c>
      <c r="AE87" s="105">
        <f>GETPIVOTDATA(" Montana",'Population Migration by State'!$B$5,"Year",'Population Migration by State'!$C$3)</f>
        <v>37690</v>
      </c>
      <c r="AF87" s="105">
        <f>GETPIVOTDATA(" Montana",'Population Migration by State'!$B$5,"Year",'Population Migration by State'!$C$3)</f>
        <v>37690</v>
      </c>
      <c r="AG87" s="105">
        <f>GETPIVOTDATA(" Montana",'Population Migration by State'!$B$5,"Year",'Population Migration by State'!$C$3)</f>
        <v>37690</v>
      </c>
      <c r="AH87" s="105">
        <f>GETPIVOTDATA(" Montana",'Population Migration by State'!$B$5,"Year",'Population Migration by State'!$C$3)</f>
        <v>37690</v>
      </c>
      <c r="AI87" s="105">
        <f>GETPIVOTDATA(" Montana",'Population Migration by State'!$B$5,"Year",'Population Migration by State'!$C$3)</f>
        <v>37690</v>
      </c>
      <c r="AJ87" s="105">
        <f>GETPIVOTDATA(" Montana",'Population Migration by State'!$B$5,"Year",'Population Migration by State'!$C$3)</f>
        <v>37690</v>
      </c>
      <c r="AK87" s="105">
        <f>GETPIVOTDATA(" Montana",'Population Migration by State'!$B$5,"Year",'Population Migration by State'!$C$3)</f>
        <v>37690</v>
      </c>
      <c r="AL87" s="105">
        <f>GETPIVOTDATA(" Montana",'Population Migration by State'!$B$5,"Year",'Population Migration by State'!$C$3)</f>
        <v>37690</v>
      </c>
      <c r="AM87" s="105">
        <f>GETPIVOTDATA(" Montana",'Population Migration by State'!$B$5,"Year",'Population Migration by State'!$C$3)</f>
        <v>37690</v>
      </c>
      <c r="AN87" s="105">
        <f>GETPIVOTDATA(" Montana",'Population Migration by State'!$B$5,"Year",'Population Migration by State'!$C$3)</f>
        <v>37690</v>
      </c>
      <c r="AO87" s="105">
        <f>GETPIVOTDATA(" Montana",'Population Migration by State'!$B$5,"Year",'Population Migration by State'!$C$3)</f>
        <v>37690</v>
      </c>
      <c r="AP87" s="105">
        <f>GETPIVOTDATA(" Montana",'Population Migration by State'!$B$5,"Year",'Population Migration by State'!$C$3)</f>
        <v>37690</v>
      </c>
      <c r="AQ87" s="105">
        <f>GETPIVOTDATA(" Montana",'Population Migration by State'!$B$5,"Year",'Population Migration by State'!$C$3)</f>
        <v>37690</v>
      </c>
      <c r="AR87" s="105">
        <f>GETPIVOTDATA(" Montana",'Population Migration by State'!$B$5,"Year",'Population Migration by State'!$C$3)</f>
        <v>37690</v>
      </c>
      <c r="AS87" s="105">
        <f>GETPIVOTDATA(" Montana",'Population Migration by State'!$B$5,"Year",'Population Migration by State'!$C$3)</f>
        <v>37690</v>
      </c>
      <c r="AT87" s="105">
        <f>GETPIVOTDATA(" Montana",'Population Migration by State'!$B$5,"Year",'Population Migration by State'!$C$3)</f>
        <v>37690</v>
      </c>
      <c r="AU87" s="105">
        <f>GETPIVOTDATA(" Montana",'Population Migration by State'!$B$5,"Year",'Population Migration by State'!$C$3)</f>
        <v>37690</v>
      </c>
      <c r="AV87" s="105">
        <f>GETPIVOTDATA(" Montana",'Population Migration by State'!$B$5,"Year",'Population Migration by State'!$C$3)</f>
        <v>37690</v>
      </c>
      <c r="AW87" s="105">
        <f>GETPIVOTDATA(" Montana",'Population Migration by State'!$B$5,"Year",'Population Migration by State'!$C$3)</f>
        <v>37690</v>
      </c>
      <c r="AX87" s="105">
        <f>GETPIVOTDATA(" Montana",'Population Migration by State'!$B$5,"Year",'Population Migration by State'!$C$3)</f>
        <v>37690</v>
      </c>
      <c r="AY87" s="105">
        <f>GETPIVOTDATA(" Montana",'Population Migration by State'!$B$5,"Year",'Population Migration by State'!$C$3)</f>
        <v>37690</v>
      </c>
      <c r="AZ87" s="105">
        <f>GETPIVOTDATA(" Montana",'Population Migration by State'!$B$5,"Year",'Population Migration by State'!$C$3)</f>
        <v>37690</v>
      </c>
      <c r="BA87" s="92">
        <f>GETPIVOTDATA(" North Dakota",'Population Migration by State'!$B$5,"Year",'Population Migration by State'!$C$3)</f>
        <v>38213</v>
      </c>
      <c r="BB87" s="105">
        <f>GETPIVOTDATA(" North Dakota",'Population Migration by State'!$B$5,"Year",'Population Migration by State'!$C$3)</f>
        <v>38213</v>
      </c>
      <c r="BC87" s="105">
        <f>GETPIVOTDATA(" North Dakota",'Population Migration by State'!$B$5,"Year",'Population Migration by State'!$C$3)</f>
        <v>38213</v>
      </c>
      <c r="BD87" s="105">
        <f>GETPIVOTDATA(" North Dakota",'Population Migration by State'!$B$5,"Year",'Population Migration by State'!$C$3)</f>
        <v>38213</v>
      </c>
      <c r="BE87" s="105">
        <f>GETPIVOTDATA(" North Dakota",'Population Migration by State'!$B$5,"Year",'Population Migration by State'!$C$3)</f>
        <v>38213</v>
      </c>
      <c r="BF87" s="105">
        <f>GETPIVOTDATA(" North Dakota",'Population Migration by State'!$B$5,"Year",'Population Migration by State'!$C$3)</f>
        <v>38213</v>
      </c>
      <c r="BG87" s="105">
        <f>GETPIVOTDATA(" North Dakota",'Population Migration by State'!$B$5,"Year",'Population Migration by State'!$C$3)</f>
        <v>38213</v>
      </c>
      <c r="BH87" s="105">
        <f>GETPIVOTDATA(" North Dakota",'Population Migration by State'!$B$5,"Year",'Population Migration by State'!$C$3)</f>
        <v>38213</v>
      </c>
      <c r="BI87" s="105">
        <f>GETPIVOTDATA(" North Dakota",'Population Migration by State'!$B$5,"Year",'Population Migration by State'!$C$3)</f>
        <v>38213</v>
      </c>
      <c r="BJ87" s="105">
        <f>GETPIVOTDATA(" North Dakota",'Population Migration by State'!$B$5,"Year",'Population Migration by State'!$C$3)</f>
        <v>38213</v>
      </c>
      <c r="BK87" s="105">
        <f>GETPIVOTDATA(" North Dakota",'Population Migration by State'!$B$5,"Year",'Population Migration by State'!$C$3)</f>
        <v>38213</v>
      </c>
      <c r="BL87" s="105">
        <f>GETPIVOTDATA(" North Dakota",'Population Migration by State'!$B$5,"Year",'Population Migration by State'!$C$3)</f>
        <v>38213</v>
      </c>
      <c r="BM87" s="105">
        <f>GETPIVOTDATA(" North Dakota",'Population Migration by State'!$B$5,"Year",'Population Migration by State'!$C$3)</f>
        <v>38213</v>
      </c>
      <c r="BN87" s="105">
        <f>GETPIVOTDATA(" North Dakota",'Population Migration by State'!$B$5,"Year",'Population Migration by State'!$C$3)</f>
        <v>38213</v>
      </c>
      <c r="BO87" s="105">
        <f>GETPIVOTDATA(" North Dakota",'Population Migration by State'!$B$5,"Year",'Population Migration by State'!$C$3)</f>
        <v>38213</v>
      </c>
      <c r="BP87" s="105">
        <f>GETPIVOTDATA(" North Dakota",'Population Migration by State'!$B$5,"Year",'Population Migration by State'!$C$3)</f>
        <v>38213</v>
      </c>
      <c r="BQ87" s="92">
        <f>GETPIVOTDATA(" Minnesota",'Population Migration by State'!$B$5,"Year",'Population Migration by State'!$C$3)</f>
        <v>101176</v>
      </c>
      <c r="BR87" s="105">
        <f>GETPIVOTDATA(" Minnesota",'Population Migration by State'!$B$5,"Year",'Population Migration by State'!$C$3)</f>
        <v>101176</v>
      </c>
      <c r="BS87" s="105">
        <f>GETPIVOTDATA(" Minnesota",'Population Migration by State'!$B$5,"Year",'Population Migration by State'!$C$3)</f>
        <v>101176</v>
      </c>
      <c r="BT87" s="105">
        <f>GETPIVOTDATA(" Minnesota",'Population Migration by State'!$B$5,"Year",'Population Migration by State'!$C$3)</f>
        <v>101176</v>
      </c>
      <c r="BU87" s="105">
        <f>GETPIVOTDATA(" Minnesota",'Population Migration by State'!$B$5,"Year",'Population Migration by State'!$C$3)</f>
        <v>101176</v>
      </c>
      <c r="BV87" s="105">
        <f>GETPIVOTDATA(" Minnesota",'Population Migration by State'!$B$5,"Year",'Population Migration by State'!$C$3)</f>
        <v>101176</v>
      </c>
      <c r="BW87" s="105">
        <f>GETPIVOTDATA(" Minnesota",'Population Migration by State'!$B$5,"Year",'Population Migration by State'!$C$3)</f>
        <v>101176</v>
      </c>
      <c r="BX87" s="105">
        <f>GETPIVOTDATA(" Minnesota",'Population Migration by State'!$B$5,"Year",'Population Migration by State'!$C$3)</f>
        <v>101176</v>
      </c>
      <c r="BY87" s="105">
        <f>GETPIVOTDATA(" Minnesota",'Population Migration by State'!$B$5,"Year",'Population Migration by State'!$C$3)</f>
        <v>101176</v>
      </c>
      <c r="BZ87" s="105">
        <f>GETPIVOTDATA(" Minnesota",'Population Migration by State'!$B$5,"Year",'Population Migration by State'!$C$3)</f>
        <v>101176</v>
      </c>
      <c r="CA87" s="105">
        <f>GETPIVOTDATA(" Minnesota",'Population Migration by State'!$B$5,"Year",'Population Migration by State'!$C$3)</f>
        <v>101176</v>
      </c>
      <c r="CB87" s="105">
        <f>GETPIVOTDATA(" Minnesota",'Population Migration by State'!$B$5,"Year",'Population Migration by State'!$C$3)</f>
        <v>101176</v>
      </c>
      <c r="CC87" s="105">
        <f>GETPIVOTDATA(" Minnesota",'Population Migration by State'!$B$5,"Year",'Population Migration by State'!$C$3)</f>
        <v>101176</v>
      </c>
      <c r="CD87" s="105">
        <f>GETPIVOTDATA(" Minnesota",'Population Migration by State'!$B$5,"Year",'Population Migration by State'!$C$3)</f>
        <v>101176</v>
      </c>
      <c r="CE87" s="92"/>
      <c r="CF87" s="105"/>
      <c r="CG87" s="105"/>
      <c r="CH87" s="105"/>
      <c r="CI87" s="105"/>
      <c r="CJ87" s="105"/>
      <c r="CK87" s="108"/>
      <c r="CL87" s="105">
        <f>GETPIVOTDATA(" Michigan",'Population Migration by State'!$B$5,"Year",'Population Migration by State'!$C$3)</f>
        <v>134763</v>
      </c>
      <c r="CM87" s="92"/>
      <c r="CN87" s="105"/>
      <c r="CO87" s="105"/>
      <c r="CP87" s="105"/>
      <c r="CQ87" s="105"/>
      <c r="CR87" s="105"/>
      <c r="CS87" s="105"/>
      <c r="CT87" s="97"/>
      <c r="CU87" s="99"/>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s="105"/>
      <c r="EF87" s="105"/>
      <c r="EG87" s="105"/>
      <c r="EH87" s="92">
        <f>GETPIVOTDATA(" Maine",'Population Migration by State'!$B$5,"Year",'Population Migration by State'!$C$3)</f>
        <v>27561</v>
      </c>
      <c r="EI87" s="105">
        <f>GETPIVOTDATA(" Maine",'Population Migration by State'!$B$5,"Year",'Population Migration by State'!$C$3)</f>
        <v>27561</v>
      </c>
      <c r="EJ87" s="105">
        <f>GETPIVOTDATA(" Maine",'Population Migration by State'!$B$5,"Year",'Population Migration by State'!$C$3)</f>
        <v>27561</v>
      </c>
      <c r="EK87" s="105">
        <f>GETPIVOTDATA(" Maine",'Population Migration by State'!$B$5,"Year",'Population Migration by State'!$C$3)</f>
        <v>27561</v>
      </c>
      <c r="EL87" s="105">
        <f>GETPIVOTDATA(" Maine",'Population Migration by State'!$B$5,"Year",'Population Migration by State'!$C$3)</f>
        <v>27561</v>
      </c>
      <c r="EM87" s="105">
        <f>GETPIVOTDATA(" Maine",'Population Migration by State'!$B$5,"Year",'Population Migration by State'!$C$3)</f>
        <v>27561</v>
      </c>
      <c r="EN87" s="105">
        <f>GETPIVOTDATA(" Maine",'Population Migration by State'!$B$5,"Year",'Population Migration by State'!$C$3)</f>
        <v>27561</v>
      </c>
      <c r="EO87" s="105">
        <f>GETPIVOTDATA(" Maine",'Population Migration by State'!$B$5,"Year",'Population Migration by State'!$C$3)</f>
        <v>27561</v>
      </c>
      <c r="EP87" s="105">
        <f>GETPIVOTDATA(" Maine",'Population Migration by State'!$B$5,"Year",'Population Migration by State'!$C$3)</f>
        <v>27561</v>
      </c>
      <c r="EQ87" s="57"/>
      <c r="ER87" s="56"/>
      <c r="ES87" s="56"/>
      <c r="ET87" s="56"/>
      <c r="EU87" s="56"/>
      <c r="EV87" s="56"/>
      <c r="EW87" s="105"/>
      <c r="EX87" s="105"/>
      <c r="EY87" s="105"/>
      <c r="EZ87" s="105"/>
      <c r="FA87" s="105"/>
      <c r="FB87" s="105"/>
      <c r="FC87" s="105"/>
      <c r="FD87" s="105"/>
      <c r="FE87" s="105"/>
      <c r="FF87" s="105"/>
      <c r="FG87" s="105"/>
      <c r="FH87" s="105"/>
      <c r="FI87" s="105"/>
      <c r="FJ87" s="105"/>
      <c r="FK87" s="105"/>
      <c r="FL87" s="105"/>
      <c r="FM87" s="105"/>
      <c r="FN87" s="105"/>
      <c r="FO87" s="105"/>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217"/>
    </row>
    <row r="88" spans="2:216" ht="15" customHeight="1" thickTop="1" thickBot="1" x14ac:dyDescent="0.3">
      <c r="B88" s="221"/>
      <c r="C88" s="56"/>
      <c r="D88" s="105"/>
      <c r="E88" s="105"/>
      <c r="F88" s="105"/>
      <c r="G88" s="105"/>
      <c r="H88" s="105"/>
      <c r="I88" s="105"/>
      <c r="J88" s="92">
        <f>GETPIVOTDATA(" Washington",'Population Migration by State'!$B$5,"Year",'Population Migration by State'!$C$3)</f>
        <v>216519</v>
      </c>
      <c r="K88" s="105">
        <f>GETPIVOTDATA(" Washington",'Population Migration by State'!$B$5,"Year",'Population Migration by State'!$C$3)</f>
        <v>216519</v>
      </c>
      <c r="L88" s="105">
        <f>GETPIVOTDATA(" Washington",'Population Migration by State'!$B$5,"Year",'Population Migration by State'!$C$3)</f>
        <v>216519</v>
      </c>
      <c r="M88" s="105">
        <f>GETPIVOTDATA(" Washington",'Population Migration by State'!$B$5,"Year",'Population Migration by State'!$C$3)</f>
        <v>216519</v>
      </c>
      <c r="N88" s="105">
        <f>GETPIVOTDATA(" Washington",'Population Migration by State'!$B$5,"Year",'Population Migration by State'!$C$3)</f>
        <v>216519</v>
      </c>
      <c r="O88" s="105">
        <f>GETPIVOTDATA(" Washington",'Population Migration by State'!$B$5,"Year",'Population Migration by State'!$C$3)</f>
        <v>216519</v>
      </c>
      <c r="P88" s="56">
        <f>GETPIVOTDATA(" Washington",'Population Migration by State'!$B$5,"Year",'Population Migration by State'!$C$3)</f>
        <v>216519</v>
      </c>
      <c r="Q88" s="56">
        <f>GETPIVOTDATA(" Washington",'Population Migration by State'!$B$5,"Year",'Population Migration by State'!$C$3)</f>
        <v>216519</v>
      </c>
      <c r="R88" s="56">
        <f>GETPIVOTDATA(" Washington",'Population Migration by State'!$B$5,"Year",'Population Migration by State'!$C$3)</f>
        <v>216519</v>
      </c>
      <c r="S88" s="56">
        <f>GETPIVOTDATA(" Washington",'Population Migration by State'!$B$5,"Year",'Population Migration by State'!$C$3)</f>
        <v>216519</v>
      </c>
      <c r="T88" s="105">
        <f>GETPIVOTDATA(" Washington",'Population Migration by State'!$B$5,"Year",'Population Migration by State'!$C$3)</f>
        <v>216519</v>
      </c>
      <c r="U88" s="105">
        <f>GETPIVOTDATA(" Washington",'Population Migration by State'!$B$5,"Year",'Population Migration by State'!$C$3)</f>
        <v>216519</v>
      </c>
      <c r="V88" s="105">
        <f>GETPIVOTDATA(" Washington",'Population Migration by State'!$B$5,"Year",'Population Migration by State'!$C$3)</f>
        <v>216519</v>
      </c>
      <c r="W88" s="105">
        <f>GETPIVOTDATA(" Washington",'Population Migration by State'!$B$5,"Year",'Population Migration by State'!$C$3)</f>
        <v>216519</v>
      </c>
      <c r="X88" s="105">
        <f>GETPIVOTDATA(" Washington",'Population Migration by State'!$B$5,"Year",'Population Migration by State'!$C$3)</f>
        <v>216519</v>
      </c>
      <c r="Y88" s="92">
        <f>GETPIVOTDATA(" Idaho",'Population Migration by State'!$B$5,"Year",'Population Migration by State'!$C$3)</f>
        <v>59419</v>
      </c>
      <c r="Z88" s="105">
        <f>GETPIVOTDATA(" Idaho",'Population Migration by State'!$B$5,"Year",'Population Migration by State'!$C$3)</f>
        <v>59419</v>
      </c>
      <c r="AA88" s="99"/>
      <c r="AB88" s="105">
        <f>GETPIVOTDATA(" Montana",'Population Migration by State'!$B$5,"Year",'Population Migration by State'!$C$3)</f>
        <v>37690</v>
      </c>
      <c r="AC88" s="105">
        <f>GETPIVOTDATA(" Montana",'Population Migration by State'!$B$5,"Year",'Population Migration by State'!$C$3)</f>
        <v>37690</v>
      </c>
      <c r="AD88" s="105">
        <f>GETPIVOTDATA(" Montana",'Population Migration by State'!$B$5,"Year",'Population Migration by State'!$C$3)</f>
        <v>37690</v>
      </c>
      <c r="AE88" s="105">
        <f>GETPIVOTDATA(" Montana",'Population Migration by State'!$B$5,"Year",'Population Migration by State'!$C$3)</f>
        <v>37690</v>
      </c>
      <c r="AF88" s="105">
        <f>GETPIVOTDATA(" Montana",'Population Migration by State'!$B$5,"Year",'Population Migration by State'!$C$3)</f>
        <v>37690</v>
      </c>
      <c r="AG88" s="105">
        <f>GETPIVOTDATA(" Montana",'Population Migration by State'!$B$5,"Year",'Population Migration by State'!$C$3)</f>
        <v>37690</v>
      </c>
      <c r="AH88" s="105">
        <f>GETPIVOTDATA(" Montana",'Population Migration by State'!$B$5,"Year",'Population Migration by State'!$C$3)</f>
        <v>37690</v>
      </c>
      <c r="AI88" s="105">
        <f>GETPIVOTDATA(" Montana",'Population Migration by State'!$B$5,"Year",'Population Migration by State'!$C$3)</f>
        <v>37690</v>
      </c>
      <c r="AJ88" s="105">
        <f>GETPIVOTDATA(" Montana",'Population Migration by State'!$B$5,"Year",'Population Migration by State'!$C$3)</f>
        <v>37690</v>
      </c>
      <c r="AK88" s="105">
        <f>GETPIVOTDATA(" Montana",'Population Migration by State'!$B$5,"Year",'Population Migration by State'!$C$3)</f>
        <v>37690</v>
      </c>
      <c r="AL88" s="121">
        <f>GETPIVOTDATA(" Montana",'Population Migration by State'!$B$5,"Year",'Population Migration by State'!$C$3)</f>
        <v>37690</v>
      </c>
      <c r="AM88" s="121">
        <f>GETPIVOTDATA(" Montana",'Population Migration by State'!$B$5,"Year",'Population Migration by State'!$C$3)</f>
        <v>37690</v>
      </c>
      <c r="AN88" s="121">
        <f>GETPIVOTDATA(" Montana",'Population Migration by State'!$B$5,"Year",'Population Migration by State'!$C$3)</f>
        <v>37690</v>
      </c>
      <c r="AO88" s="121">
        <f>GETPIVOTDATA(" Montana",'Population Migration by State'!$B$5,"Year",'Population Migration by State'!$C$3)</f>
        <v>37690</v>
      </c>
      <c r="AP88" s="105">
        <f>GETPIVOTDATA(" Montana",'Population Migration by State'!$B$5,"Year",'Population Migration by State'!$C$3)</f>
        <v>37690</v>
      </c>
      <c r="AQ88" s="105">
        <f>GETPIVOTDATA(" Montana",'Population Migration by State'!$B$5,"Year",'Population Migration by State'!$C$3)</f>
        <v>37690</v>
      </c>
      <c r="AR88" s="105">
        <f>GETPIVOTDATA(" Montana",'Population Migration by State'!$B$5,"Year",'Population Migration by State'!$C$3)</f>
        <v>37690</v>
      </c>
      <c r="AS88" s="105">
        <f>GETPIVOTDATA(" Montana",'Population Migration by State'!$B$5,"Year",'Population Migration by State'!$C$3)</f>
        <v>37690</v>
      </c>
      <c r="AT88" s="105">
        <f>GETPIVOTDATA(" Montana",'Population Migration by State'!$B$5,"Year",'Population Migration by State'!$C$3)</f>
        <v>37690</v>
      </c>
      <c r="AU88" s="105">
        <f>GETPIVOTDATA(" Montana",'Population Migration by State'!$B$5,"Year",'Population Migration by State'!$C$3)</f>
        <v>37690</v>
      </c>
      <c r="AV88" s="105">
        <f>GETPIVOTDATA(" Montana",'Population Migration by State'!$B$5,"Year",'Population Migration by State'!$C$3)</f>
        <v>37690</v>
      </c>
      <c r="AW88" s="105">
        <f>GETPIVOTDATA(" Montana",'Population Migration by State'!$B$5,"Year",'Population Migration by State'!$C$3)</f>
        <v>37690</v>
      </c>
      <c r="AX88" s="105">
        <f>GETPIVOTDATA(" Montana",'Population Migration by State'!$B$5,"Year",'Population Migration by State'!$C$3)</f>
        <v>37690</v>
      </c>
      <c r="AY88" s="105">
        <f>GETPIVOTDATA(" Montana",'Population Migration by State'!$B$5,"Year",'Population Migration by State'!$C$3)</f>
        <v>37690</v>
      </c>
      <c r="AZ88" s="105">
        <f>GETPIVOTDATA(" Montana",'Population Migration by State'!$B$5,"Year",'Population Migration by State'!$C$3)</f>
        <v>37690</v>
      </c>
      <c r="BA88" s="92">
        <f>GETPIVOTDATA(" North Dakota",'Population Migration by State'!$B$5,"Year",'Population Migration by State'!$C$3)</f>
        <v>38213</v>
      </c>
      <c r="BB88" s="105">
        <f>GETPIVOTDATA(" North Dakota",'Population Migration by State'!$B$5,"Year",'Population Migration by State'!$C$3)</f>
        <v>38213</v>
      </c>
      <c r="BC88" s="105">
        <f>GETPIVOTDATA(" North Dakota",'Population Migration by State'!$B$5,"Year",'Population Migration by State'!$C$3)</f>
        <v>38213</v>
      </c>
      <c r="BD88" s="105">
        <f>GETPIVOTDATA(" North Dakota",'Population Migration by State'!$B$5,"Year",'Population Migration by State'!$C$3)</f>
        <v>38213</v>
      </c>
      <c r="BE88" s="105">
        <f>GETPIVOTDATA(" North Dakota",'Population Migration by State'!$B$5,"Year",'Population Migration by State'!$C$3)</f>
        <v>38213</v>
      </c>
      <c r="BF88" s="105">
        <f>GETPIVOTDATA(" North Dakota",'Population Migration by State'!$B$5,"Year",'Population Migration by State'!$C$3)</f>
        <v>38213</v>
      </c>
      <c r="BG88" s="105">
        <f>GETPIVOTDATA(" North Dakota",'Population Migration by State'!$B$5,"Year",'Population Migration by State'!$C$3)</f>
        <v>38213</v>
      </c>
      <c r="BH88" s="105">
        <f>GETPIVOTDATA(" North Dakota",'Population Migration by State'!$B$5,"Year",'Population Migration by State'!$C$3)</f>
        <v>38213</v>
      </c>
      <c r="BI88" s="105">
        <f>GETPIVOTDATA(" North Dakota",'Population Migration by State'!$B$5,"Year",'Population Migration by State'!$C$3)</f>
        <v>38213</v>
      </c>
      <c r="BJ88" s="105">
        <f>GETPIVOTDATA(" North Dakota",'Population Migration by State'!$B$5,"Year",'Population Migration by State'!$C$3)</f>
        <v>38213</v>
      </c>
      <c r="BK88" s="105">
        <f>GETPIVOTDATA(" North Dakota",'Population Migration by State'!$B$5,"Year",'Population Migration by State'!$C$3)</f>
        <v>38213</v>
      </c>
      <c r="BL88" s="105">
        <f>GETPIVOTDATA(" North Dakota",'Population Migration by State'!$B$5,"Year",'Population Migration by State'!$C$3)</f>
        <v>38213</v>
      </c>
      <c r="BM88" s="105">
        <f>GETPIVOTDATA(" North Dakota",'Population Migration by State'!$B$5,"Year",'Population Migration by State'!$C$3)</f>
        <v>38213</v>
      </c>
      <c r="BN88" s="105">
        <f>GETPIVOTDATA(" North Dakota",'Population Migration by State'!$B$5,"Year",'Population Migration by State'!$C$3)</f>
        <v>38213</v>
      </c>
      <c r="BO88" s="105">
        <f>GETPIVOTDATA(" North Dakota",'Population Migration by State'!$B$5,"Year",'Population Migration by State'!$C$3)</f>
        <v>38213</v>
      </c>
      <c r="BP88" s="105">
        <f>GETPIVOTDATA(" North Dakota",'Population Migration by State'!$B$5,"Year",'Population Migration by State'!$C$3)</f>
        <v>38213</v>
      </c>
      <c r="BQ88" s="92">
        <f>GETPIVOTDATA(" Minnesota",'Population Migration by State'!$B$5,"Year",'Population Migration by State'!$C$3)</f>
        <v>101176</v>
      </c>
      <c r="BR88" s="105">
        <f>GETPIVOTDATA(" Minnesota",'Population Migration by State'!$B$5,"Year",'Population Migration by State'!$C$3)</f>
        <v>101176</v>
      </c>
      <c r="BS88" s="105">
        <f>GETPIVOTDATA(" Minnesota",'Population Migration by State'!$B$5,"Year",'Population Migration by State'!$C$3)</f>
        <v>101176</v>
      </c>
      <c r="BT88" s="105">
        <f>GETPIVOTDATA(" Minnesota",'Population Migration by State'!$B$5,"Year",'Population Migration by State'!$C$3)</f>
        <v>101176</v>
      </c>
      <c r="BU88" s="105">
        <f>GETPIVOTDATA(" Minnesota",'Population Migration by State'!$B$5,"Year",'Population Migration by State'!$C$3)</f>
        <v>101176</v>
      </c>
      <c r="BV88" s="105">
        <f>GETPIVOTDATA(" Minnesota",'Population Migration by State'!$B$5,"Year",'Population Migration by State'!$C$3)</f>
        <v>101176</v>
      </c>
      <c r="BW88" s="105">
        <f>GETPIVOTDATA(" Minnesota",'Population Migration by State'!$B$5,"Year",'Population Migration by State'!$C$3)</f>
        <v>101176</v>
      </c>
      <c r="BX88" s="105">
        <f>GETPIVOTDATA(" Minnesota",'Population Migration by State'!$B$5,"Year",'Population Migration by State'!$C$3)</f>
        <v>101176</v>
      </c>
      <c r="BY88" s="105">
        <f>GETPIVOTDATA(" Minnesota",'Population Migration by State'!$B$5,"Year",'Population Migration by State'!$C$3)</f>
        <v>101176</v>
      </c>
      <c r="BZ88" s="105">
        <f>GETPIVOTDATA(" Minnesota",'Population Migration by State'!$B$5,"Year",'Population Migration by State'!$C$3)</f>
        <v>101176</v>
      </c>
      <c r="CA88" s="105">
        <f>GETPIVOTDATA(" Minnesota",'Population Migration by State'!$B$5,"Year",'Population Migration by State'!$C$3)</f>
        <v>101176</v>
      </c>
      <c r="CB88" s="105">
        <f>GETPIVOTDATA(" Minnesota",'Population Migration by State'!$B$5,"Year",'Population Migration by State'!$C$3)</f>
        <v>101176</v>
      </c>
      <c r="CC88" s="105">
        <f>GETPIVOTDATA(" Minnesota",'Population Migration by State'!$B$5,"Year",'Population Migration by State'!$C$3)</f>
        <v>101176</v>
      </c>
      <c r="CD88" s="97"/>
      <c r="CE88" s="105"/>
      <c r="CF88" s="117"/>
      <c r="CG88" s="105"/>
      <c r="CH88" s="105"/>
      <c r="CI88" s="105"/>
      <c r="CJ88" s="97"/>
      <c r="CK88" s="105">
        <f>GETPIVOTDATA(" Michigan",'Population Migration by State'!$B$5,"Year",'Population Migration by State'!$C$3)</f>
        <v>134763</v>
      </c>
      <c r="CL88" s="105">
        <f>GETPIVOTDATA(" Michigan",'Population Migration by State'!$B$5,"Year",'Population Migration by State'!$C$3)</f>
        <v>134763</v>
      </c>
      <c r="CM88" s="92"/>
      <c r="CN88" s="105"/>
      <c r="CO88" s="105"/>
      <c r="CP88" s="105"/>
      <c r="CQ88" s="105"/>
      <c r="CR88" s="105"/>
      <c r="CS88" s="108"/>
      <c r="CT88" s="105">
        <f>GETPIVOTDATA(" Michigan",'Population Migration by State'!$B$5,"Year",'Population Migration by State'!$C$3)</f>
        <v>134763</v>
      </c>
      <c r="CU88" s="97"/>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92">
        <f>GETPIVOTDATA(" Maine",'Population Migration by State'!$B$5,"Year",'Population Migration by State'!$C$3)</f>
        <v>27561</v>
      </c>
      <c r="EI88" s="105">
        <f>GETPIVOTDATA(" Maine",'Population Migration by State'!$B$5,"Year",'Population Migration by State'!$C$3)</f>
        <v>27561</v>
      </c>
      <c r="EJ88" s="105">
        <f>GETPIVOTDATA(" Maine",'Population Migration by State'!$B$5,"Year",'Population Migration by State'!$C$3)</f>
        <v>27561</v>
      </c>
      <c r="EK88" s="105">
        <f>GETPIVOTDATA(" Maine",'Population Migration by State'!$B$5,"Year",'Population Migration by State'!$C$3)</f>
        <v>27561</v>
      </c>
      <c r="EL88" s="105">
        <f>GETPIVOTDATA(" Maine",'Population Migration by State'!$B$5,"Year",'Population Migration by State'!$C$3)</f>
        <v>27561</v>
      </c>
      <c r="EM88" s="105">
        <f>GETPIVOTDATA(" Maine",'Population Migration by State'!$B$5,"Year",'Population Migration by State'!$C$3)</f>
        <v>27561</v>
      </c>
      <c r="EN88" s="105">
        <f>GETPIVOTDATA(" Maine",'Population Migration by State'!$B$5,"Year",'Population Migration by State'!$C$3)</f>
        <v>27561</v>
      </c>
      <c r="EO88" s="105">
        <f>GETPIVOTDATA(" Maine",'Population Migration by State'!$B$5,"Year",'Population Migration by State'!$C$3)</f>
        <v>27561</v>
      </c>
      <c r="EP88" s="105">
        <f>GETPIVOTDATA(" Maine",'Population Migration by State'!$B$5,"Year",'Population Migration by State'!$C$3)</f>
        <v>27561</v>
      </c>
      <c r="EQ88" s="57"/>
      <c r="ER88" s="56"/>
      <c r="ES88" s="56"/>
      <c r="ET88" s="56"/>
      <c r="EU88" s="56"/>
      <c r="EV88" s="56"/>
      <c r="EW88" s="105"/>
      <c r="EX88" s="105"/>
      <c r="EY88" s="105"/>
      <c r="EZ88" s="105"/>
      <c r="FA88" s="105"/>
      <c r="FB88" s="105"/>
      <c r="FC88" s="105"/>
      <c r="FD88" s="105"/>
      <c r="FE88" s="105"/>
      <c r="FF88" s="105"/>
      <c r="FG88" s="105"/>
      <c r="FH88" s="105"/>
      <c r="FI88" s="105"/>
      <c r="FJ88" s="105"/>
      <c r="FK88" s="105"/>
      <c r="FL88" s="105"/>
      <c r="FM88" s="105"/>
      <c r="FN88" s="105"/>
      <c r="FO88" s="105"/>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6"/>
      <c r="GR88" s="56"/>
      <c r="GS88" s="56"/>
      <c r="GT88" s="56"/>
      <c r="GU88" s="56"/>
      <c r="GV88" s="56"/>
      <c r="GW88" s="56"/>
      <c r="GX88" s="56"/>
      <c r="GY88" s="56"/>
      <c r="GZ88" s="56"/>
      <c r="HA88" s="56"/>
      <c r="HB88" s="56"/>
      <c r="HC88" s="56"/>
      <c r="HD88" s="56"/>
      <c r="HE88" s="56"/>
      <c r="HF88" s="56"/>
      <c r="HG88" s="56"/>
      <c r="HH88" s="217"/>
    </row>
    <row r="89" spans="2:216" ht="16.5" thickTop="1" thickBot="1" x14ac:dyDescent="0.3">
      <c r="B89" s="221"/>
      <c r="C89" s="56"/>
      <c r="D89" s="105"/>
      <c r="E89" s="105"/>
      <c r="F89" s="105"/>
      <c r="G89" s="105"/>
      <c r="H89" s="105"/>
      <c r="I89" s="105"/>
      <c r="J89" s="92">
        <f>GETPIVOTDATA(" Washington",'Population Migration by State'!$B$5,"Year",'Population Migration by State'!$C$3)</f>
        <v>216519</v>
      </c>
      <c r="K89" s="105">
        <f>GETPIVOTDATA(" Washington",'Population Migration by State'!$B$5,"Year",'Population Migration by State'!$C$3)</f>
        <v>216519</v>
      </c>
      <c r="L89" s="105">
        <f>GETPIVOTDATA(" Washington",'Population Migration by State'!$B$5,"Year",'Population Migration by State'!$C$3)</f>
        <v>216519</v>
      </c>
      <c r="M89" s="105">
        <f>GETPIVOTDATA(" Washington",'Population Migration by State'!$B$5,"Year",'Population Migration by State'!$C$3)</f>
        <v>216519</v>
      </c>
      <c r="N89" s="105">
        <f>GETPIVOTDATA(" Washington",'Population Migration by State'!$B$5,"Year",'Population Migration by State'!$C$3)</f>
        <v>216519</v>
      </c>
      <c r="O89" s="105">
        <f>GETPIVOTDATA(" Washington",'Population Migration by State'!$B$5,"Year",'Population Migration by State'!$C$3)</f>
        <v>216519</v>
      </c>
      <c r="P89" s="56">
        <f>GETPIVOTDATA(" Washington",'Population Migration by State'!$B$5,"Year",'Population Migration by State'!$C$3)</f>
        <v>216519</v>
      </c>
      <c r="Q89" s="56">
        <f>GETPIVOTDATA(" Washington",'Population Migration by State'!$B$5,"Year",'Population Migration by State'!$C$3)</f>
        <v>216519</v>
      </c>
      <c r="R89" s="56">
        <f>GETPIVOTDATA(" Washington",'Population Migration by State'!$B$5,"Year",'Population Migration by State'!$C$3)</f>
        <v>216519</v>
      </c>
      <c r="S89" s="56">
        <f>GETPIVOTDATA(" Washington",'Population Migration by State'!$B$5,"Year",'Population Migration by State'!$C$3)</f>
        <v>216519</v>
      </c>
      <c r="T89" s="105">
        <f>GETPIVOTDATA(" Washington",'Population Migration by State'!$B$5,"Year",'Population Migration by State'!$C$3)</f>
        <v>216519</v>
      </c>
      <c r="U89" s="105">
        <f>GETPIVOTDATA(" Washington",'Population Migration by State'!$B$5,"Year",'Population Migration by State'!$C$3)</f>
        <v>216519</v>
      </c>
      <c r="V89" s="105">
        <f>GETPIVOTDATA(" Washington",'Population Migration by State'!$B$5,"Year",'Population Migration by State'!$C$3)</f>
        <v>216519</v>
      </c>
      <c r="W89" s="105">
        <f>GETPIVOTDATA(" Washington",'Population Migration by State'!$B$5,"Year",'Population Migration by State'!$C$3)</f>
        <v>216519</v>
      </c>
      <c r="X89" s="105">
        <f>GETPIVOTDATA(" Washington",'Population Migration by State'!$B$5,"Year",'Population Migration by State'!$C$3)</f>
        <v>216519</v>
      </c>
      <c r="Y89" s="92">
        <f>GETPIVOTDATA(" Idaho",'Population Migration by State'!$B$5,"Year",'Population Migration by State'!$C$3)</f>
        <v>59419</v>
      </c>
      <c r="Z89" s="105">
        <f>GETPIVOTDATA(" Idaho",'Population Migration by State'!$B$5,"Year",'Population Migration by State'!$C$3)</f>
        <v>59419</v>
      </c>
      <c r="AA89" s="105">
        <f>GETPIVOTDATA(" Idaho",'Population Migration by State'!$B$5,"Year",'Population Migration by State'!$C$3)</f>
        <v>59419</v>
      </c>
      <c r="AB89" s="92">
        <f>GETPIVOTDATA(" Montana",'Population Migration by State'!$B$5,"Year",'Population Migration by State'!$C$3)</f>
        <v>37690</v>
      </c>
      <c r="AC89" s="105">
        <f>GETPIVOTDATA(" Montana",'Population Migration by State'!$B$5,"Year",'Population Migration by State'!$C$3)</f>
        <v>37690</v>
      </c>
      <c r="AD89" s="105">
        <f>GETPIVOTDATA(" Montana",'Population Migration by State'!$B$5,"Year",'Population Migration by State'!$C$3)</f>
        <v>37690</v>
      </c>
      <c r="AE89" s="105">
        <f>GETPIVOTDATA(" Montana",'Population Migration by State'!$B$5,"Year",'Population Migration by State'!$C$3)</f>
        <v>37690</v>
      </c>
      <c r="AF89" s="105">
        <f>GETPIVOTDATA(" Montana",'Population Migration by State'!$B$5,"Year",'Population Migration by State'!$C$3)</f>
        <v>37690</v>
      </c>
      <c r="AG89" s="105">
        <f>GETPIVOTDATA(" Montana",'Population Migration by State'!$B$5,"Year",'Population Migration by State'!$C$3)</f>
        <v>37690</v>
      </c>
      <c r="AH89" s="105">
        <f>GETPIVOTDATA(" Montana",'Population Migration by State'!$B$5,"Year",'Population Migration by State'!$C$3)</f>
        <v>37690</v>
      </c>
      <c r="AI89" s="105">
        <f>GETPIVOTDATA(" Montana",'Population Migration by State'!$B$5,"Year",'Population Migration by State'!$C$3)</f>
        <v>37690</v>
      </c>
      <c r="AJ89" s="105">
        <f>GETPIVOTDATA(" Montana",'Population Migration by State'!$B$5,"Year",'Population Migration by State'!$C$3)</f>
        <v>37690</v>
      </c>
      <c r="AK89" s="105">
        <f>GETPIVOTDATA(" Montana",'Population Migration by State'!$B$5,"Year",'Population Migration by State'!$C$3)</f>
        <v>37690</v>
      </c>
      <c r="AL89" s="121">
        <f>GETPIVOTDATA(" Montana",'Population Migration by State'!$B$5,"Year",'Population Migration by State'!$C$3)</f>
        <v>37690</v>
      </c>
      <c r="AM89" s="121">
        <f>GETPIVOTDATA(" Montana",'Population Migration by State'!$B$5,"Year",'Population Migration by State'!$C$3)</f>
        <v>37690</v>
      </c>
      <c r="AN89" s="121">
        <f>GETPIVOTDATA(" Montana",'Population Migration by State'!$B$5,"Year",'Population Migration by State'!$C$3)</f>
        <v>37690</v>
      </c>
      <c r="AO89" s="121">
        <f>GETPIVOTDATA(" Montana",'Population Migration by State'!$B$5,"Year",'Population Migration by State'!$C$3)</f>
        <v>37690</v>
      </c>
      <c r="AP89" s="105">
        <f>GETPIVOTDATA(" Montana",'Population Migration by State'!$B$5,"Year",'Population Migration by State'!$C$3)</f>
        <v>37690</v>
      </c>
      <c r="AQ89" s="105">
        <f>GETPIVOTDATA(" Montana",'Population Migration by State'!$B$5,"Year",'Population Migration by State'!$C$3)</f>
        <v>37690</v>
      </c>
      <c r="AR89" s="105">
        <f>GETPIVOTDATA(" Montana",'Population Migration by State'!$B$5,"Year",'Population Migration by State'!$C$3)</f>
        <v>37690</v>
      </c>
      <c r="AS89" s="105">
        <f>GETPIVOTDATA(" Montana",'Population Migration by State'!$B$5,"Year",'Population Migration by State'!$C$3)</f>
        <v>37690</v>
      </c>
      <c r="AT89" s="105">
        <f>GETPIVOTDATA(" Montana",'Population Migration by State'!$B$5,"Year",'Population Migration by State'!$C$3)</f>
        <v>37690</v>
      </c>
      <c r="AU89" s="105">
        <f>GETPIVOTDATA(" Montana",'Population Migration by State'!$B$5,"Year",'Population Migration by State'!$C$3)</f>
        <v>37690</v>
      </c>
      <c r="AV89" s="105">
        <f>GETPIVOTDATA(" Montana",'Population Migration by State'!$B$5,"Year",'Population Migration by State'!$C$3)</f>
        <v>37690</v>
      </c>
      <c r="AW89" s="105">
        <f>GETPIVOTDATA(" Montana",'Population Migration by State'!$B$5,"Year",'Population Migration by State'!$C$3)</f>
        <v>37690</v>
      </c>
      <c r="AX89" s="105">
        <f>GETPIVOTDATA(" Montana",'Population Migration by State'!$B$5,"Year",'Population Migration by State'!$C$3)</f>
        <v>37690</v>
      </c>
      <c r="AY89" s="105">
        <f>GETPIVOTDATA(" Montana",'Population Migration by State'!$B$5,"Year",'Population Migration by State'!$C$3)</f>
        <v>37690</v>
      </c>
      <c r="AZ89" s="105">
        <f>GETPIVOTDATA(" Montana",'Population Migration by State'!$B$5,"Year",'Population Migration by State'!$C$3)</f>
        <v>37690</v>
      </c>
      <c r="BA89" s="92">
        <f>GETPIVOTDATA(" North Dakota",'Population Migration by State'!$B$5,"Year",'Population Migration by State'!$C$3)</f>
        <v>38213</v>
      </c>
      <c r="BB89" s="105">
        <f>GETPIVOTDATA(" North Dakota",'Population Migration by State'!$B$5,"Year",'Population Migration by State'!$C$3)</f>
        <v>38213</v>
      </c>
      <c r="BC89" s="105">
        <f>GETPIVOTDATA(" North Dakota",'Population Migration by State'!$B$5,"Year",'Population Migration by State'!$C$3)</f>
        <v>38213</v>
      </c>
      <c r="BD89" s="105">
        <f>GETPIVOTDATA(" North Dakota",'Population Migration by State'!$B$5,"Year",'Population Migration by State'!$C$3)</f>
        <v>38213</v>
      </c>
      <c r="BE89" s="105">
        <f>GETPIVOTDATA(" North Dakota",'Population Migration by State'!$B$5,"Year",'Population Migration by State'!$C$3)</f>
        <v>38213</v>
      </c>
      <c r="BF89" s="105">
        <f>GETPIVOTDATA(" North Dakota",'Population Migration by State'!$B$5,"Year",'Population Migration by State'!$C$3)</f>
        <v>38213</v>
      </c>
      <c r="BG89" s="105">
        <f>GETPIVOTDATA(" North Dakota",'Population Migration by State'!$B$5,"Year",'Population Migration by State'!$C$3)</f>
        <v>38213</v>
      </c>
      <c r="BH89" s="105">
        <f>GETPIVOTDATA(" North Dakota",'Population Migration by State'!$B$5,"Year",'Population Migration by State'!$C$3)</f>
        <v>38213</v>
      </c>
      <c r="BI89" s="121">
        <f>GETPIVOTDATA(" North Dakota",'Population Migration by State'!$B$5,"Year",'Population Migration by State'!$C$3)</f>
        <v>38213</v>
      </c>
      <c r="BJ89" s="121">
        <f>GETPIVOTDATA(" North Dakota",'Population Migration by State'!$B$5,"Year",'Population Migration by State'!$C$3)</f>
        <v>38213</v>
      </c>
      <c r="BK89" s="121">
        <f>GETPIVOTDATA(" North Dakota",'Population Migration by State'!$B$5,"Year",'Population Migration by State'!$C$3)</f>
        <v>38213</v>
      </c>
      <c r="BL89" s="121">
        <f>GETPIVOTDATA(" North Dakota",'Population Migration by State'!$B$5,"Year",'Population Migration by State'!$C$3)</f>
        <v>38213</v>
      </c>
      <c r="BM89" s="105">
        <f>GETPIVOTDATA(" North Dakota",'Population Migration by State'!$B$5,"Year",'Population Migration by State'!$C$3)</f>
        <v>38213</v>
      </c>
      <c r="BN89" s="105">
        <f>GETPIVOTDATA(" North Dakota",'Population Migration by State'!$B$5,"Year",'Population Migration by State'!$C$3)</f>
        <v>38213</v>
      </c>
      <c r="BO89" s="105">
        <f>GETPIVOTDATA(" North Dakota",'Population Migration by State'!$B$5,"Year",'Population Migration by State'!$C$3)</f>
        <v>38213</v>
      </c>
      <c r="BP89" s="105">
        <f>GETPIVOTDATA(" North Dakota",'Population Migration by State'!$B$5,"Year",'Population Migration by State'!$C$3)</f>
        <v>38213</v>
      </c>
      <c r="BQ89" s="92">
        <f>GETPIVOTDATA(" Minnesota",'Population Migration by State'!$B$5,"Year",'Population Migration by State'!$C$3)</f>
        <v>101176</v>
      </c>
      <c r="BR89" s="105">
        <f>GETPIVOTDATA(" Minnesota",'Population Migration by State'!$B$5,"Year",'Population Migration by State'!$C$3)</f>
        <v>101176</v>
      </c>
      <c r="BS89" s="105">
        <f>GETPIVOTDATA(" Minnesota",'Population Migration by State'!$B$5,"Year",'Population Migration by State'!$C$3)</f>
        <v>101176</v>
      </c>
      <c r="BT89" s="105">
        <f>GETPIVOTDATA(" Minnesota",'Population Migration by State'!$B$5,"Year",'Population Migration by State'!$C$3)</f>
        <v>101176</v>
      </c>
      <c r="BU89" s="105">
        <f>GETPIVOTDATA(" Minnesota",'Population Migration by State'!$B$5,"Year",'Population Migration by State'!$C$3)</f>
        <v>101176</v>
      </c>
      <c r="BV89" s="105">
        <f>GETPIVOTDATA(" Minnesota",'Population Migration by State'!$B$5,"Year",'Population Migration by State'!$C$3)</f>
        <v>101176</v>
      </c>
      <c r="BW89" s="105">
        <f>GETPIVOTDATA(" Minnesota",'Population Migration by State'!$B$5,"Year",'Population Migration by State'!$C$3)</f>
        <v>101176</v>
      </c>
      <c r="BX89" s="105">
        <f>GETPIVOTDATA(" Minnesota",'Population Migration by State'!$B$5,"Year",'Population Migration by State'!$C$3)</f>
        <v>101176</v>
      </c>
      <c r="BY89" s="105">
        <f>GETPIVOTDATA(" Minnesota",'Population Migration by State'!$B$5,"Year",'Population Migration by State'!$C$3)</f>
        <v>101176</v>
      </c>
      <c r="BZ89" s="105">
        <f>GETPIVOTDATA(" Minnesota",'Population Migration by State'!$B$5,"Year",'Population Migration by State'!$C$3)</f>
        <v>101176</v>
      </c>
      <c r="CA89" s="105">
        <f>GETPIVOTDATA(" Minnesota",'Population Migration by State'!$B$5,"Year",'Population Migration by State'!$C$3)</f>
        <v>101176</v>
      </c>
      <c r="CB89" s="105">
        <f>GETPIVOTDATA(" Minnesota",'Population Migration by State'!$B$5,"Year",'Population Migration by State'!$C$3)</f>
        <v>101176</v>
      </c>
      <c r="CC89" s="105">
        <f>GETPIVOTDATA(" Minnesota",'Population Migration by State'!$B$5,"Year",'Population Migration by State'!$C$3)</f>
        <v>101176</v>
      </c>
      <c r="CD89" s="92"/>
      <c r="CE89" s="97"/>
      <c r="CF89" s="114">
        <f>GETPIVOTDATA(" Wisconsin",'Population Migration by State'!$B$5,"Year",'Population Migration by State'!$C$3)</f>
        <v>100167</v>
      </c>
      <c r="CG89" s="105"/>
      <c r="CH89" s="105"/>
      <c r="CI89" s="108"/>
      <c r="CJ89" s="105">
        <f>GETPIVOTDATA(" Michigan",'Population Migration by State'!$B$5,"Year",'Population Migration by State'!$C$3)</f>
        <v>134763</v>
      </c>
      <c r="CK89" s="105">
        <f>GETPIVOTDATA(" Michigan",'Population Migration by State'!$B$5,"Year",'Population Migration by State'!$C$3)</f>
        <v>134763</v>
      </c>
      <c r="CL89" s="105">
        <f>GETPIVOTDATA(" Michigan",'Population Migration by State'!$B$5,"Year",'Population Migration by State'!$C$3)</f>
        <v>134763</v>
      </c>
      <c r="CM89" s="101">
        <f>GETPIVOTDATA(" Michigan",'Population Migration by State'!$B$5,"Year",'Population Migration by State'!$C$3)</f>
        <v>134763</v>
      </c>
      <c r="CN89" s="101">
        <f>GETPIVOTDATA(" Michigan",'Population Migration by State'!$B$5,"Year",'Population Migration by State'!$C$3)</f>
        <v>134763</v>
      </c>
      <c r="CO89" s="99"/>
      <c r="CP89" s="105"/>
      <c r="CQ89" s="97"/>
      <c r="CR89" s="101">
        <f>GETPIVOTDATA(" Michigan",'Population Migration by State'!$B$5,"Year",'Population Migration by State'!$C$3)</f>
        <v>134763</v>
      </c>
      <c r="CS89" s="105">
        <f>GETPIVOTDATA(" Michigan",'Population Migration by State'!$B$5,"Year",'Population Migration by State'!$C$3)</f>
        <v>134763</v>
      </c>
      <c r="CT89" s="114">
        <f>GETPIVOTDATA(" Michigan",'Population Migration by State'!$B$5,"Year",'Population Migration by State'!$C$3)</f>
        <v>134763</v>
      </c>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92">
        <f>GETPIVOTDATA(" Maine",'Population Migration by State'!$B$5,"Year",'Population Migration by State'!$C$3)</f>
        <v>27561</v>
      </c>
      <c r="EI89" s="105">
        <f>GETPIVOTDATA(" Maine",'Population Migration by State'!$B$5,"Year",'Population Migration by State'!$C$3)</f>
        <v>27561</v>
      </c>
      <c r="EJ89" s="121">
        <f>GETPIVOTDATA(" Maine",'Population Migration by State'!$B$5,"Year",'Population Migration by State'!$C$3)</f>
        <v>27561</v>
      </c>
      <c r="EK89" s="121">
        <f>GETPIVOTDATA(" Maine",'Population Migration by State'!$B$5,"Year",'Population Migration by State'!$C$3)</f>
        <v>27561</v>
      </c>
      <c r="EL89" s="121">
        <f>GETPIVOTDATA(" Maine",'Population Migration by State'!$B$5,"Year",'Population Migration by State'!$C$3)</f>
        <v>27561</v>
      </c>
      <c r="EM89" s="121">
        <f>GETPIVOTDATA(" Maine",'Population Migration by State'!$B$5,"Year",'Population Migration by State'!$C$3)</f>
        <v>27561</v>
      </c>
      <c r="EN89" s="105">
        <f>GETPIVOTDATA(" Maine",'Population Migration by State'!$B$5,"Year",'Population Migration by State'!$C$3)</f>
        <v>27561</v>
      </c>
      <c r="EO89" s="105">
        <f>GETPIVOTDATA(" Maine",'Population Migration by State'!$B$5,"Year",'Population Migration by State'!$C$3)</f>
        <v>27561</v>
      </c>
      <c r="EP89" s="105">
        <f>GETPIVOTDATA(" Maine",'Population Migration by State'!$B$5,"Year",'Population Migration by State'!$C$3)</f>
        <v>27561</v>
      </c>
      <c r="EQ89" s="57"/>
      <c r="ER89" s="56"/>
      <c r="ES89" s="56"/>
      <c r="ET89" s="56"/>
      <c r="EU89" s="56"/>
      <c r="EV89" s="56"/>
      <c r="EW89" s="105"/>
      <c r="EX89" s="105"/>
      <c r="EY89" s="105"/>
      <c r="EZ89" s="105"/>
      <c r="FA89" s="105"/>
      <c r="FB89" s="105"/>
      <c r="FC89" s="105"/>
      <c r="FD89" s="105"/>
      <c r="FE89" s="105"/>
      <c r="FF89" s="105"/>
      <c r="FG89" s="105"/>
      <c r="FH89" s="105"/>
      <c r="FI89" s="105"/>
      <c r="FJ89" s="105"/>
      <c r="FK89" s="105"/>
      <c r="FL89" s="105"/>
      <c r="FM89" s="105"/>
      <c r="FN89" s="105"/>
      <c r="FO89" s="105"/>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c r="GQ89" s="56"/>
      <c r="GR89" s="56"/>
      <c r="GS89" s="56"/>
      <c r="GT89" s="56"/>
      <c r="GU89" s="56"/>
      <c r="GV89" s="56"/>
      <c r="GW89" s="56"/>
      <c r="GX89" s="56"/>
      <c r="GY89" s="56"/>
      <c r="GZ89" s="56"/>
      <c r="HA89" s="56"/>
      <c r="HB89" s="56"/>
      <c r="HC89" s="56"/>
      <c r="HD89" s="56"/>
      <c r="HE89" s="56"/>
      <c r="HF89" s="56"/>
      <c r="HG89" s="56"/>
      <c r="HH89" s="217"/>
    </row>
    <row r="90" spans="2:216" ht="16.5" thickTop="1" thickBot="1" x14ac:dyDescent="0.3">
      <c r="B90" s="221"/>
      <c r="C90" s="56"/>
      <c r="D90" s="105"/>
      <c r="E90" s="105"/>
      <c r="F90" s="105"/>
      <c r="G90" s="105"/>
      <c r="H90" s="105"/>
      <c r="I90" s="105"/>
      <c r="J90" s="92">
        <f>GETPIVOTDATA(" Washington",'Population Migration by State'!$B$5,"Year",'Population Migration by State'!$C$3)</f>
        <v>216519</v>
      </c>
      <c r="K90" s="105">
        <f>GETPIVOTDATA(" Washington",'Population Migration by State'!$B$5,"Year",'Population Migration by State'!$C$3)</f>
        <v>216519</v>
      </c>
      <c r="L90" s="105">
        <f>GETPIVOTDATA(" Washington",'Population Migration by State'!$B$5,"Year",'Population Migration by State'!$C$3)</f>
        <v>216519</v>
      </c>
      <c r="M90" s="105">
        <f>GETPIVOTDATA(" Washington",'Population Migration by State'!$B$5,"Year",'Population Migration by State'!$C$3)</f>
        <v>216519</v>
      </c>
      <c r="N90" s="105">
        <f>GETPIVOTDATA(" Washington",'Population Migration by State'!$B$5,"Year",'Population Migration by State'!$C$3)</f>
        <v>216519</v>
      </c>
      <c r="O90" s="105">
        <f>GETPIVOTDATA(" Washington",'Population Migration by State'!$B$5,"Year",'Population Migration by State'!$C$3)</f>
        <v>216519</v>
      </c>
      <c r="P90" s="56">
        <f>GETPIVOTDATA(" Washington",'Population Migration by State'!$B$5,"Year",'Population Migration by State'!$C$3)</f>
        <v>216519</v>
      </c>
      <c r="Q90" s="56">
        <f>GETPIVOTDATA(" Washington",'Population Migration by State'!$B$5,"Year",'Population Migration by State'!$C$3)</f>
        <v>216519</v>
      </c>
      <c r="R90" s="56">
        <f>GETPIVOTDATA(" Washington",'Population Migration by State'!$B$5,"Year",'Population Migration by State'!$C$3)</f>
        <v>216519</v>
      </c>
      <c r="S90" s="56">
        <f>GETPIVOTDATA(" Washington",'Population Migration by State'!$B$5,"Year",'Population Migration by State'!$C$3)</f>
        <v>216519</v>
      </c>
      <c r="T90" s="105">
        <f>GETPIVOTDATA(" Washington",'Population Migration by State'!$B$5,"Year",'Population Migration by State'!$C$3)</f>
        <v>216519</v>
      </c>
      <c r="U90" s="105">
        <f>GETPIVOTDATA(" Washington",'Population Migration by State'!$B$5,"Year",'Population Migration by State'!$C$3)</f>
        <v>216519</v>
      </c>
      <c r="V90" s="105">
        <f>GETPIVOTDATA(" Washington",'Population Migration by State'!$B$5,"Year",'Population Migration by State'!$C$3)</f>
        <v>216519</v>
      </c>
      <c r="W90" s="105">
        <f>GETPIVOTDATA(" Washington",'Population Migration by State'!$B$5,"Year",'Population Migration by State'!$C$3)</f>
        <v>216519</v>
      </c>
      <c r="X90" s="105">
        <f>GETPIVOTDATA(" Washington",'Population Migration by State'!$B$5,"Year",'Population Migration by State'!$C$3)</f>
        <v>216519</v>
      </c>
      <c r="Y90" s="92">
        <f>GETPIVOTDATA(" Idaho",'Population Migration by State'!$B$5,"Year",'Population Migration by State'!$C$3)</f>
        <v>59419</v>
      </c>
      <c r="Z90" s="105">
        <f>GETPIVOTDATA(" Idaho",'Population Migration by State'!$B$5,"Year",'Population Migration by State'!$C$3)</f>
        <v>59419</v>
      </c>
      <c r="AA90" s="105">
        <f>GETPIVOTDATA(" Idaho",'Population Migration by State'!$B$5,"Year",'Population Migration by State'!$C$3)</f>
        <v>59419</v>
      </c>
      <c r="AB90" s="92">
        <f>GETPIVOTDATA(" Montana",'Population Migration by State'!$B$5,"Year",'Population Migration by State'!$C$3)</f>
        <v>37690</v>
      </c>
      <c r="AC90" s="105">
        <f>GETPIVOTDATA(" Montana",'Population Migration by State'!$B$5,"Year",'Population Migration by State'!$C$3)</f>
        <v>37690</v>
      </c>
      <c r="AD90" s="105">
        <f>GETPIVOTDATA(" Montana",'Population Migration by State'!$B$5,"Year",'Population Migration by State'!$C$3)</f>
        <v>37690</v>
      </c>
      <c r="AE90" s="105">
        <f>GETPIVOTDATA(" Montana",'Population Migration by State'!$B$5,"Year",'Population Migration by State'!$C$3)</f>
        <v>37690</v>
      </c>
      <c r="AF90" s="105">
        <f>GETPIVOTDATA(" Montana",'Population Migration by State'!$B$5,"Year",'Population Migration by State'!$C$3)</f>
        <v>37690</v>
      </c>
      <c r="AG90" s="105">
        <f>GETPIVOTDATA(" Montana",'Population Migration by State'!$B$5,"Year",'Population Migration by State'!$C$3)</f>
        <v>37690</v>
      </c>
      <c r="AH90" s="105">
        <f>GETPIVOTDATA(" Montana",'Population Migration by State'!$B$5,"Year",'Population Migration by State'!$C$3)</f>
        <v>37690</v>
      </c>
      <c r="AI90" s="105">
        <f>GETPIVOTDATA(" Montana",'Population Migration by State'!$B$5,"Year",'Population Migration by State'!$C$3)</f>
        <v>37690</v>
      </c>
      <c r="AJ90" s="105">
        <f>GETPIVOTDATA(" Montana",'Population Migration by State'!$B$5,"Year",'Population Migration by State'!$C$3)</f>
        <v>37690</v>
      </c>
      <c r="AK90" s="105">
        <f>GETPIVOTDATA(" Montana",'Population Migration by State'!$B$5,"Year",'Population Migration by State'!$C$3)</f>
        <v>37690</v>
      </c>
      <c r="AL90" s="121">
        <f>GETPIVOTDATA(" Montana",'Population Migration by State'!$B$5,"Year",'Population Migration by State'!$C$3)</f>
        <v>37690</v>
      </c>
      <c r="AM90" s="121">
        <f>GETPIVOTDATA(" Montana",'Population Migration by State'!$B$5,"Year",'Population Migration by State'!$C$3)</f>
        <v>37690</v>
      </c>
      <c r="AN90" s="121">
        <f>GETPIVOTDATA(" Montana",'Population Migration by State'!$B$5,"Year",'Population Migration by State'!$C$3)</f>
        <v>37690</v>
      </c>
      <c r="AO90" s="121">
        <f>GETPIVOTDATA(" Montana",'Population Migration by State'!$B$5,"Year",'Population Migration by State'!$C$3)</f>
        <v>37690</v>
      </c>
      <c r="AP90" s="105">
        <f>GETPIVOTDATA(" Montana",'Population Migration by State'!$B$5,"Year",'Population Migration by State'!$C$3)</f>
        <v>37690</v>
      </c>
      <c r="AQ90" s="105">
        <f>GETPIVOTDATA(" Montana",'Population Migration by State'!$B$5,"Year",'Population Migration by State'!$C$3)</f>
        <v>37690</v>
      </c>
      <c r="AR90" s="105">
        <f>GETPIVOTDATA(" Montana",'Population Migration by State'!$B$5,"Year",'Population Migration by State'!$C$3)</f>
        <v>37690</v>
      </c>
      <c r="AS90" s="105">
        <f>GETPIVOTDATA(" Montana",'Population Migration by State'!$B$5,"Year",'Population Migration by State'!$C$3)</f>
        <v>37690</v>
      </c>
      <c r="AT90" s="105">
        <f>GETPIVOTDATA(" Montana",'Population Migration by State'!$B$5,"Year",'Population Migration by State'!$C$3)</f>
        <v>37690</v>
      </c>
      <c r="AU90" s="105">
        <f>GETPIVOTDATA(" Montana",'Population Migration by State'!$B$5,"Year",'Population Migration by State'!$C$3)</f>
        <v>37690</v>
      </c>
      <c r="AV90" s="105">
        <f>GETPIVOTDATA(" Montana",'Population Migration by State'!$B$5,"Year",'Population Migration by State'!$C$3)</f>
        <v>37690</v>
      </c>
      <c r="AW90" s="105">
        <f>GETPIVOTDATA(" Montana",'Population Migration by State'!$B$5,"Year",'Population Migration by State'!$C$3)</f>
        <v>37690</v>
      </c>
      <c r="AX90" s="105">
        <f>GETPIVOTDATA(" Montana",'Population Migration by State'!$B$5,"Year",'Population Migration by State'!$C$3)</f>
        <v>37690</v>
      </c>
      <c r="AY90" s="105">
        <f>GETPIVOTDATA(" Montana",'Population Migration by State'!$B$5,"Year",'Population Migration by State'!$C$3)</f>
        <v>37690</v>
      </c>
      <c r="AZ90" s="105">
        <f>GETPIVOTDATA(" Montana",'Population Migration by State'!$B$5,"Year",'Population Migration by State'!$C$3)</f>
        <v>37690</v>
      </c>
      <c r="BA90" s="92">
        <f>GETPIVOTDATA(" North Dakota",'Population Migration by State'!$B$5,"Year",'Population Migration by State'!$C$3)</f>
        <v>38213</v>
      </c>
      <c r="BB90" s="105">
        <f>GETPIVOTDATA(" North Dakota",'Population Migration by State'!$B$5,"Year",'Population Migration by State'!$C$3)</f>
        <v>38213</v>
      </c>
      <c r="BC90" s="105">
        <f>GETPIVOTDATA(" North Dakota",'Population Migration by State'!$B$5,"Year",'Population Migration by State'!$C$3)</f>
        <v>38213</v>
      </c>
      <c r="BD90" s="105">
        <f>GETPIVOTDATA(" North Dakota",'Population Migration by State'!$B$5,"Year",'Population Migration by State'!$C$3)</f>
        <v>38213</v>
      </c>
      <c r="BE90" s="105">
        <f>GETPIVOTDATA(" North Dakota",'Population Migration by State'!$B$5,"Year",'Population Migration by State'!$C$3)</f>
        <v>38213</v>
      </c>
      <c r="BF90" s="105">
        <f>GETPIVOTDATA(" North Dakota",'Population Migration by State'!$B$5,"Year",'Population Migration by State'!$C$3)</f>
        <v>38213</v>
      </c>
      <c r="BG90" s="105">
        <f>GETPIVOTDATA(" North Dakota",'Population Migration by State'!$B$5,"Year",'Population Migration by State'!$C$3)</f>
        <v>38213</v>
      </c>
      <c r="BH90" s="105">
        <f>GETPIVOTDATA(" North Dakota",'Population Migration by State'!$B$5,"Year",'Population Migration by State'!$C$3)</f>
        <v>38213</v>
      </c>
      <c r="BI90" s="121">
        <f>GETPIVOTDATA(" North Dakota",'Population Migration by State'!$B$5,"Year",'Population Migration by State'!$C$3)</f>
        <v>38213</v>
      </c>
      <c r="BJ90" s="121">
        <f>GETPIVOTDATA(" North Dakota",'Population Migration by State'!$B$5,"Year",'Population Migration by State'!$C$3)</f>
        <v>38213</v>
      </c>
      <c r="BK90" s="121">
        <f>GETPIVOTDATA(" North Dakota",'Population Migration by State'!$B$5,"Year",'Population Migration by State'!$C$3)</f>
        <v>38213</v>
      </c>
      <c r="BL90" s="121">
        <f>GETPIVOTDATA(" North Dakota",'Population Migration by State'!$B$5,"Year",'Population Migration by State'!$C$3)</f>
        <v>38213</v>
      </c>
      <c r="BM90" s="105">
        <f>GETPIVOTDATA(" North Dakota",'Population Migration by State'!$B$5,"Year",'Population Migration by State'!$C$3)</f>
        <v>38213</v>
      </c>
      <c r="BN90" s="105">
        <f>GETPIVOTDATA(" North Dakota",'Population Migration by State'!$B$5,"Year",'Population Migration by State'!$C$3)</f>
        <v>38213</v>
      </c>
      <c r="BO90" s="105">
        <f>GETPIVOTDATA(" North Dakota",'Population Migration by State'!$B$5,"Year",'Population Migration by State'!$C$3)</f>
        <v>38213</v>
      </c>
      <c r="BP90" s="105">
        <f>GETPIVOTDATA(" North Dakota",'Population Migration by State'!$B$5,"Year",'Population Migration by State'!$C$3)</f>
        <v>38213</v>
      </c>
      <c r="BQ90" s="92">
        <f>GETPIVOTDATA(" Minnesota",'Population Migration by State'!$B$5,"Year",'Population Migration by State'!$C$3)</f>
        <v>101176</v>
      </c>
      <c r="BR90" s="105">
        <f>GETPIVOTDATA(" Minnesota",'Population Migration by State'!$B$5,"Year",'Population Migration by State'!$C$3)</f>
        <v>101176</v>
      </c>
      <c r="BS90" s="105">
        <f>GETPIVOTDATA(" Minnesota",'Population Migration by State'!$B$5,"Year",'Population Migration by State'!$C$3)</f>
        <v>101176</v>
      </c>
      <c r="BT90" s="105">
        <f>GETPIVOTDATA(" Minnesota",'Population Migration by State'!$B$5,"Year",'Population Migration by State'!$C$3)</f>
        <v>101176</v>
      </c>
      <c r="BU90" s="105">
        <f>GETPIVOTDATA(" Minnesota",'Population Migration by State'!$B$5,"Year",'Population Migration by State'!$C$3)</f>
        <v>101176</v>
      </c>
      <c r="BV90" s="105">
        <f>GETPIVOTDATA(" Minnesota",'Population Migration by State'!$B$5,"Year",'Population Migration by State'!$C$3)</f>
        <v>101176</v>
      </c>
      <c r="BW90" s="105">
        <f>GETPIVOTDATA(" Minnesota",'Population Migration by State'!$B$5,"Year",'Population Migration by State'!$C$3)</f>
        <v>101176</v>
      </c>
      <c r="BX90" s="105">
        <f>GETPIVOTDATA(" Minnesota",'Population Migration by State'!$B$5,"Year",'Population Migration by State'!$C$3)</f>
        <v>101176</v>
      </c>
      <c r="BY90" s="105">
        <f>GETPIVOTDATA(" Minnesota",'Population Migration by State'!$B$5,"Year",'Population Migration by State'!$C$3)</f>
        <v>101176</v>
      </c>
      <c r="BZ90" s="105">
        <f>GETPIVOTDATA(" Minnesota",'Population Migration by State'!$B$5,"Year",'Population Migration by State'!$C$3)</f>
        <v>101176</v>
      </c>
      <c r="CA90" s="105">
        <f>GETPIVOTDATA(" Minnesota",'Population Migration by State'!$B$5,"Year",'Population Migration by State'!$C$3)</f>
        <v>101176</v>
      </c>
      <c r="CB90" s="105">
        <f>GETPIVOTDATA(" Minnesota",'Population Migration by State'!$B$5,"Year",'Population Migration by State'!$C$3)</f>
        <v>101176</v>
      </c>
      <c r="CC90" s="97"/>
      <c r="CD90" s="107"/>
      <c r="CE90" s="92">
        <f>GETPIVOTDATA(" Wisconsin",'Population Migration by State'!$B$5,"Year",'Population Migration by State'!$C$3)</f>
        <v>100167</v>
      </c>
      <c r="CF90" s="105">
        <f>GETPIVOTDATA(" Wisconsin",'Population Migration by State'!$B$5,"Year",'Population Migration by State'!$C$3)</f>
        <v>100167</v>
      </c>
      <c r="CG90" s="99"/>
      <c r="CH90" s="97"/>
      <c r="CI90" s="105">
        <f>GETPIVOTDATA(" Michigan",'Population Migration by State'!$B$5,"Year",'Population Migration by State'!$C$3)</f>
        <v>134763</v>
      </c>
      <c r="CJ90" s="105">
        <f>GETPIVOTDATA(" Michigan",'Population Migration by State'!$B$5,"Year",'Population Migration by State'!$C$3)</f>
        <v>134763</v>
      </c>
      <c r="CK90" s="105">
        <f>GETPIVOTDATA(" Michigan",'Population Migration by State'!$B$5,"Year",'Population Migration by State'!$C$3)</f>
        <v>134763</v>
      </c>
      <c r="CL90" s="105">
        <f>GETPIVOTDATA(" Michigan",'Population Migration by State'!$B$5,"Year",'Population Migration by State'!$C$3)</f>
        <v>134763</v>
      </c>
      <c r="CM90" s="105">
        <f>GETPIVOTDATA(" Michigan",'Population Migration by State'!$B$5,"Year",'Population Migration by State'!$C$3)</f>
        <v>134763</v>
      </c>
      <c r="CN90" s="105">
        <f>GETPIVOTDATA(" Michigan",'Population Migration by State'!$B$5,"Year",'Population Migration by State'!$C$3)</f>
        <v>134763</v>
      </c>
      <c r="CO90" s="105">
        <f>GETPIVOTDATA(" Michigan",'Population Migration by State'!$B$5,"Year",'Population Migration by State'!$C$3)</f>
        <v>134763</v>
      </c>
      <c r="CP90" s="101">
        <f>GETPIVOTDATA(" Michigan",'Population Migration by State'!$B$5,"Year",'Population Migration by State'!$C$3)</f>
        <v>134763</v>
      </c>
      <c r="CQ90" s="105">
        <f>GETPIVOTDATA(" Michigan",'Population Migration by State'!$B$5,"Year",'Population Migration by State'!$C$3)</f>
        <v>134763</v>
      </c>
      <c r="CR90" s="105">
        <f>GETPIVOTDATA(" Michigan",'Population Migration by State'!$B$5,"Year",'Population Migration by State'!$C$3)</f>
        <v>134763</v>
      </c>
      <c r="CS90" s="105">
        <f>GETPIVOTDATA(" Michigan",'Population Migration by State'!$B$5,"Year",'Population Migration by State'!$C$3)</f>
        <v>134763</v>
      </c>
      <c r="CT90" s="108">
        <f>GETPIVOTDATA(" Michigan",'Population Migration by State'!$B$5,"Year",'Population Migration by State'!$C$3)</f>
        <v>134763</v>
      </c>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92">
        <f>GETPIVOTDATA(" Maine",'Population Migration by State'!$B$5,"Year",'Population Migration by State'!$C$3)</f>
        <v>27561</v>
      </c>
      <c r="EI90" s="105">
        <f>GETPIVOTDATA(" Maine",'Population Migration by State'!$B$5,"Year",'Population Migration by State'!$C$3)</f>
        <v>27561</v>
      </c>
      <c r="EJ90" s="121">
        <f>GETPIVOTDATA(" Maine",'Population Migration by State'!$B$5,"Year",'Population Migration by State'!$C$3)</f>
        <v>27561</v>
      </c>
      <c r="EK90" s="121">
        <f>GETPIVOTDATA(" Maine",'Population Migration by State'!$B$5,"Year",'Population Migration by State'!$C$3)</f>
        <v>27561</v>
      </c>
      <c r="EL90" s="121">
        <f>GETPIVOTDATA(" Maine",'Population Migration by State'!$B$5,"Year",'Population Migration by State'!$C$3)</f>
        <v>27561</v>
      </c>
      <c r="EM90" s="121">
        <f>GETPIVOTDATA(" Maine",'Population Migration by State'!$B$5,"Year",'Population Migration by State'!$C$3)</f>
        <v>27561</v>
      </c>
      <c r="EN90" s="105">
        <f>GETPIVOTDATA(" Maine",'Population Migration by State'!$B$5,"Year",'Population Migration by State'!$C$3)</f>
        <v>27561</v>
      </c>
      <c r="EO90" s="105">
        <f>GETPIVOTDATA(" Maine",'Population Migration by State'!$B$5,"Year",'Population Migration by State'!$C$3)</f>
        <v>27561</v>
      </c>
      <c r="EP90" s="105">
        <f>GETPIVOTDATA(" Maine",'Population Migration by State'!$B$5,"Year",'Population Migration by State'!$C$3)</f>
        <v>27561</v>
      </c>
      <c r="EQ90" s="60"/>
      <c r="ER90" s="56"/>
      <c r="ES90" s="56"/>
      <c r="ET90" s="56"/>
      <c r="EU90" s="56"/>
      <c r="EV90" s="56"/>
      <c r="EW90" s="105"/>
      <c r="EX90" s="105"/>
      <c r="EY90" s="105"/>
      <c r="EZ90" s="105"/>
      <c r="FA90" s="105"/>
      <c r="FB90" s="105"/>
      <c r="FC90" s="105"/>
      <c r="FD90" s="105"/>
      <c r="FE90" s="105"/>
      <c r="FF90" s="105"/>
      <c r="FG90" s="105"/>
      <c r="FH90" s="105"/>
      <c r="FI90" s="105"/>
      <c r="FJ90" s="105"/>
      <c r="FK90" s="105"/>
      <c r="FL90" s="105"/>
      <c r="FM90" s="105"/>
      <c r="FN90" s="105"/>
      <c r="FO90" s="105"/>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217"/>
    </row>
    <row r="91" spans="2:216" ht="16.5" thickTop="1" thickBot="1" x14ac:dyDescent="0.3">
      <c r="B91" s="221"/>
      <c r="C91" s="56"/>
      <c r="D91" s="105"/>
      <c r="E91" s="105"/>
      <c r="F91" s="105"/>
      <c r="G91" s="105"/>
      <c r="H91" s="105"/>
      <c r="I91" s="105"/>
      <c r="J91" s="92">
        <f>GETPIVOTDATA(" Washington",'Population Migration by State'!$B$5,"Year",'Population Migration by State'!$C$3)</f>
        <v>216519</v>
      </c>
      <c r="K91" s="105">
        <f>GETPIVOTDATA(" Washington",'Population Migration by State'!$B$5,"Year",'Population Migration by State'!$C$3)</f>
        <v>216519</v>
      </c>
      <c r="L91" s="105">
        <f>GETPIVOTDATA(" Washington",'Population Migration by State'!$B$5,"Year",'Population Migration by State'!$C$3)</f>
        <v>216519</v>
      </c>
      <c r="M91" s="105">
        <f>GETPIVOTDATA(" Washington",'Population Migration by State'!$B$5,"Year",'Population Migration by State'!$C$3)</f>
        <v>216519</v>
      </c>
      <c r="N91" s="105">
        <f>GETPIVOTDATA(" Washington",'Population Migration by State'!$B$5,"Year",'Population Migration by State'!$C$3)</f>
        <v>216519</v>
      </c>
      <c r="O91" s="105">
        <f>GETPIVOTDATA(" Washington",'Population Migration by State'!$B$5,"Year",'Population Migration by State'!$C$3)</f>
        <v>216519</v>
      </c>
      <c r="P91" s="56">
        <f>GETPIVOTDATA(" Washington",'Population Migration by State'!$B$5,"Year",'Population Migration by State'!$C$3)</f>
        <v>216519</v>
      </c>
      <c r="Q91" s="56">
        <f>GETPIVOTDATA(" Washington",'Population Migration by State'!$B$5,"Year",'Population Migration by State'!$C$3)</f>
        <v>216519</v>
      </c>
      <c r="R91" s="56">
        <f>GETPIVOTDATA(" Washington",'Population Migration by State'!$B$5,"Year",'Population Migration by State'!$C$3)</f>
        <v>216519</v>
      </c>
      <c r="S91" s="56">
        <f>GETPIVOTDATA(" Washington",'Population Migration by State'!$B$5,"Year",'Population Migration by State'!$C$3)</f>
        <v>216519</v>
      </c>
      <c r="T91" s="105">
        <f>GETPIVOTDATA(" Washington",'Population Migration by State'!$B$5,"Year",'Population Migration by State'!$C$3)</f>
        <v>216519</v>
      </c>
      <c r="U91" s="105">
        <f>GETPIVOTDATA(" Washington",'Population Migration by State'!$B$5,"Year",'Population Migration by State'!$C$3)</f>
        <v>216519</v>
      </c>
      <c r="V91" s="105">
        <f>GETPIVOTDATA(" Washington",'Population Migration by State'!$B$5,"Year",'Population Migration by State'!$C$3)</f>
        <v>216519</v>
      </c>
      <c r="W91" s="105">
        <f>GETPIVOTDATA(" Washington",'Population Migration by State'!$B$5,"Year",'Population Migration by State'!$C$3)</f>
        <v>216519</v>
      </c>
      <c r="X91" s="105">
        <f>GETPIVOTDATA(" Washington",'Population Migration by State'!$B$5,"Year",'Population Migration by State'!$C$3)</f>
        <v>216519</v>
      </c>
      <c r="Y91" s="92">
        <f>GETPIVOTDATA(" Idaho",'Population Migration by State'!$B$5,"Year",'Population Migration by State'!$C$3)</f>
        <v>59419</v>
      </c>
      <c r="Z91" s="105">
        <f>GETPIVOTDATA(" Idaho",'Population Migration by State'!$B$5,"Year",'Population Migration by State'!$C$3)</f>
        <v>59419</v>
      </c>
      <c r="AA91" s="105">
        <f>GETPIVOTDATA(" Idaho",'Population Migration by State'!$B$5,"Year",'Population Migration by State'!$C$3)</f>
        <v>59419</v>
      </c>
      <c r="AB91" s="92">
        <f>GETPIVOTDATA(" Montana",'Population Migration by State'!$B$5,"Year",'Population Migration by State'!$C$3)</f>
        <v>37690</v>
      </c>
      <c r="AC91" s="105">
        <f>GETPIVOTDATA(" Montana",'Population Migration by State'!$B$5,"Year",'Population Migration by State'!$C$3)</f>
        <v>37690</v>
      </c>
      <c r="AD91" s="105">
        <f>GETPIVOTDATA(" Montana",'Population Migration by State'!$B$5,"Year",'Population Migration by State'!$C$3)</f>
        <v>37690</v>
      </c>
      <c r="AE91" s="105">
        <f>GETPIVOTDATA(" Montana",'Population Migration by State'!$B$5,"Year",'Population Migration by State'!$C$3)</f>
        <v>37690</v>
      </c>
      <c r="AF91" s="105">
        <f>GETPIVOTDATA(" Montana",'Population Migration by State'!$B$5,"Year",'Population Migration by State'!$C$3)</f>
        <v>37690</v>
      </c>
      <c r="AG91" s="105">
        <f>GETPIVOTDATA(" Montana",'Population Migration by State'!$B$5,"Year",'Population Migration by State'!$C$3)</f>
        <v>37690</v>
      </c>
      <c r="AH91" s="105">
        <f>GETPIVOTDATA(" Montana",'Population Migration by State'!$B$5,"Year",'Population Migration by State'!$C$3)</f>
        <v>37690</v>
      </c>
      <c r="AI91" s="105">
        <f>GETPIVOTDATA(" Montana",'Population Migration by State'!$B$5,"Year",'Population Migration by State'!$C$3)</f>
        <v>37690</v>
      </c>
      <c r="AJ91" s="105">
        <f>GETPIVOTDATA(" Montana",'Population Migration by State'!$B$5,"Year",'Population Migration by State'!$C$3)</f>
        <v>37690</v>
      </c>
      <c r="AK91" s="105">
        <f>GETPIVOTDATA(" Montana",'Population Migration by State'!$B$5,"Year",'Population Migration by State'!$C$3)</f>
        <v>37690</v>
      </c>
      <c r="AL91" s="121">
        <f>GETPIVOTDATA(" Montana",'Population Migration by State'!$B$5,"Year",'Population Migration by State'!$C$3)</f>
        <v>37690</v>
      </c>
      <c r="AM91" s="121">
        <f>GETPIVOTDATA(" Montana",'Population Migration by State'!$B$5,"Year",'Population Migration by State'!$C$3)</f>
        <v>37690</v>
      </c>
      <c r="AN91" s="121">
        <f>GETPIVOTDATA(" Montana",'Population Migration by State'!$B$5,"Year",'Population Migration by State'!$C$3)</f>
        <v>37690</v>
      </c>
      <c r="AO91" s="121">
        <f>GETPIVOTDATA(" Montana",'Population Migration by State'!$B$5,"Year",'Population Migration by State'!$C$3)</f>
        <v>37690</v>
      </c>
      <c r="AP91" s="105">
        <f>GETPIVOTDATA(" Montana",'Population Migration by State'!$B$5,"Year",'Population Migration by State'!$C$3)</f>
        <v>37690</v>
      </c>
      <c r="AQ91" s="105">
        <f>GETPIVOTDATA(" Montana",'Population Migration by State'!$B$5,"Year",'Population Migration by State'!$C$3)</f>
        <v>37690</v>
      </c>
      <c r="AR91" s="105">
        <f>GETPIVOTDATA(" Montana",'Population Migration by State'!$B$5,"Year",'Population Migration by State'!$C$3)</f>
        <v>37690</v>
      </c>
      <c r="AS91" s="105">
        <f>GETPIVOTDATA(" Montana",'Population Migration by State'!$B$5,"Year",'Population Migration by State'!$C$3)</f>
        <v>37690</v>
      </c>
      <c r="AT91" s="105">
        <f>GETPIVOTDATA(" Montana",'Population Migration by State'!$B$5,"Year",'Population Migration by State'!$C$3)</f>
        <v>37690</v>
      </c>
      <c r="AU91" s="105">
        <f>GETPIVOTDATA(" Montana",'Population Migration by State'!$B$5,"Year",'Population Migration by State'!$C$3)</f>
        <v>37690</v>
      </c>
      <c r="AV91" s="105">
        <f>GETPIVOTDATA(" Montana",'Population Migration by State'!$B$5,"Year",'Population Migration by State'!$C$3)</f>
        <v>37690</v>
      </c>
      <c r="AW91" s="105">
        <f>GETPIVOTDATA(" Montana",'Population Migration by State'!$B$5,"Year",'Population Migration by State'!$C$3)</f>
        <v>37690</v>
      </c>
      <c r="AX91" s="105">
        <f>GETPIVOTDATA(" Montana",'Population Migration by State'!$B$5,"Year",'Population Migration by State'!$C$3)</f>
        <v>37690</v>
      </c>
      <c r="AY91" s="105">
        <f>GETPIVOTDATA(" Montana",'Population Migration by State'!$B$5,"Year",'Population Migration by State'!$C$3)</f>
        <v>37690</v>
      </c>
      <c r="AZ91" s="105">
        <f>GETPIVOTDATA(" Montana",'Population Migration by State'!$B$5,"Year",'Population Migration by State'!$C$3)</f>
        <v>37690</v>
      </c>
      <c r="BA91" s="92">
        <f>GETPIVOTDATA(" North Dakota",'Population Migration by State'!$B$5,"Year",'Population Migration by State'!$C$3)</f>
        <v>38213</v>
      </c>
      <c r="BB91" s="105">
        <f>GETPIVOTDATA(" North Dakota",'Population Migration by State'!$B$5,"Year",'Population Migration by State'!$C$3)</f>
        <v>38213</v>
      </c>
      <c r="BC91" s="105">
        <f>GETPIVOTDATA(" North Dakota",'Population Migration by State'!$B$5,"Year",'Population Migration by State'!$C$3)</f>
        <v>38213</v>
      </c>
      <c r="BD91" s="105">
        <f>GETPIVOTDATA(" North Dakota",'Population Migration by State'!$B$5,"Year",'Population Migration by State'!$C$3)</f>
        <v>38213</v>
      </c>
      <c r="BE91" s="105">
        <f>GETPIVOTDATA(" North Dakota",'Population Migration by State'!$B$5,"Year",'Population Migration by State'!$C$3)</f>
        <v>38213</v>
      </c>
      <c r="BF91" s="105">
        <f>GETPIVOTDATA(" North Dakota",'Population Migration by State'!$B$5,"Year",'Population Migration by State'!$C$3)</f>
        <v>38213</v>
      </c>
      <c r="BG91" s="105">
        <f>GETPIVOTDATA(" North Dakota",'Population Migration by State'!$B$5,"Year",'Population Migration by State'!$C$3)</f>
        <v>38213</v>
      </c>
      <c r="BH91" s="105">
        <f>GETPIVOTDATA(" North Dakota",'Population Migration by State'!$B$5,"Year",'Population Migration by State'!$C$3)</f>
        <v>38213</v>
      </c>
      <c r="BI91" s="121">
        <f>GETPIVOTDATA(" North Dakota",'Population Migration by State'!$B$5,"Year",'Population Migration by State'!$C$3)</f>
        <v>38213</v>
      </c>
      <c r="BJ91" s="121">
        <f>GETPIVOTDATA(" North Dakota",'Population Migration by State'!$B$5,"Year",'Population Migration by State'!$C$3)</f>
        <v>38213</v>
      </c>
      <c r="BK91" s="121">
        <f>GETPIVOTDATA(" North Dakota",'Population Migration by State'!$B$5,"Year",'Population Migration by State'!$C$3)</f>
        <v>38213</v>
      </c>
      <c r="BL91" s="121">
        <f>GETPIVOTDATA(" North Dakota",'Population Migration by State'!$B$5,"Year",'Population Migration by State'!$C$3)</f>
        <v>38213</v>
      </c>
      <c r="BM91" s="105">
        <f>GETPIVOTDATA(" North Dakota",'Population Migration by State'!$B$5,"Year",'Population Migration by State'!$C$3)</f>
        <v>38213</v>
      </c>
      <c r="BN91" s="105">
        <f>GETPIVOTDATA(" North Dakota",'Population Migration by State'!$B$5,"Year",'Population Migration by State'!$C$3)</f>
        <v>38213</v>
      </c>
      <c r="BO91" s="105">
        <f>GETPIVOTDATA(" North Dakota",'Population Migration by State'!$B$5,"Year",'Population Migration by State'!$C$3)</f>
        <v>38213</v>
      </c>
      <c r="BP91" s="105">
        <f>GETPIVOTDATA(" North Dakota",'Population Migration by State'!$B$5,"Year",'Population Migration by State'!$C$3)</f>
        <v>38213</v>
      </c>
      <c r="BQ91" s="92">
        <f>GETPIVOTDATA(" Minnesota",'Population Migration by State'!$B$5,"Year",'Population Migration by State'!$C$3)</f>
        <v>101176</v>
      </c>
      <c r="BR91" s="105">
        <f>GETPIVOTDATA(" Minnesota",'Population Migration by State'!$B$5,"Year",'Population Migration by State'!$C$3)</f>
        <v>101176</v>
      </c>
      <c r="BS91" s="105">
        <f>GETPIVOTDATA(" Minnesota",'Population Migration by State'!$B$5,"Year",'Population Migration by State'!$C$3)</f>
        <v>101176</v>
      </c>
      <c r="BT91" s="105">
        <f>GETPIVOTDATA(" Minnesota",'Population Migration by State'!$B$5,"Year",'Population Migration by State'!$C$3)</f>
        <v>101176</v>
      </c>
      <c r="BU91" s="105">
        <f>GETPIVOTDATA(" Minnesota",'Population Migration by State'!$B$5,"Year",'Population Migration by State'!$C$3)</f>
        <v>101176</v>
      </c>
      <c r="BV91" s="105">
        <f>GETPIVOTDATA(" Minnesota",'Population Migration by State'!$B$5,"Year",'Population Migration by State'!$C$3)</f>
        <v>101176</v>
      </c>
      <c r="BW91" s="105">
        <f>GETPIVOTDATA(" Minnesota",'Population Migration by State'!$B$5,"Year",'Population Migration by State'!$C$3)</f>
        <v>101176</v>
      </c>
      <c r="BX91" s="105">
        <f>GETPIVOTDATA(" Minnesota",'Population Migration by State'!$B$5,"Year",'Population Migration by State'!$C$3)</f>
        <v>101176</v>
      </c>
      <c r="BY91" s="105">
        <f>GETPIVOTDATA(" Minnesota",'Population Migration by State'!$B$5,"Year",'Population Migration by State'!$C$3)</f>
        <v>101176</v>
      </c>
      <c r="BZ91" s="105">
        <f>GETPIVOTDATA(" Minnesota",'Population Migration by State'!$B$5,"Year",'Population Migration by State'!$C$3)</f>
        <v>101176</v>
      </c>
      <c r="CA91" s="105">
        <f>GETPIVOTDATA(" Minnesota",'Population Migration by State'!$B$5,"Year",'Population Migration by State'!$C$3)</f>
        <v>101176</v>
      </c>
      <c r="CB91" s="105">
        <f>GETPIVOTDATA(" Minnesota",'Population Migration by State'!$B$5,"Year",'Population Migration by State'!$C$3)</f>
        <v>101176</v>
      </c>
      <c r="CC91" s="92">
        <f>GETPIVOTDATA(" Wisconsin",'Population Migration by State'!$B$5,"Year",'Population Migration by State'!$C$3)</f>
        <v>100167</v>
      </c>
      <c r="CD91" s="105">
        <f>GETPIVOTDATA(" Wisconsin",'Population Migration by State'!$B$5,"Year",'Population Migration by State'!$C$3)</f>
        <v>100167</v>
      </c>
      <c r="CE91" s="105">
        <f>GETPIVOTDATA(" Wisconsin",'Population Migration by State'!$B$5,"Year",'Population Migration by State'!$C$3)</f>
        <v>100167</v>
      </c>
      <c r="CF91" s="105">
        <f>GETPIVOTDATA(" Wisconsin",'Population Migration by State'!$B$5,"Year",'Population Migration by State'!$C$3)</f>
        <v>100167</v>
      </c>
      <c r="CG91" s="105">
        <f>GETPIVOTDATA(" Wisconsin",'Population Migration by State'!$B$5,"Year",'Population Migration by State'!$C$3)</f>
        <v>100167</v>
      </c>
      <c r="CH91" s="92">
        <f>GETPIVOTDATA(" Michigan",'Population Migration by State'!$B$5,"Year",'Population Migration by State'!$C$3)</f>
        <v>134763</v>
      </c>
      <c r="CI91" s="105">
        <f>GETPIVOTDATA(" Michigan",'Population Migration by State'!$B$5,"Year",'Population Migration by State'!$C$3)</f>
        <v>134763</v>
      </c>
      <c r="CJ91" s="105">
        <f>GETPIVOTDATA(" Michigan",'Population Migration by State'!$B$5,"Year",'Population Migration by State'!$C$3)</f>
        <v>134763</v>
      </c>
      <c r="CK91" s="105">
        <f>GETPIVOTDATA(" Michigan",'Population Migration by State'!$B$5,"Year",'Population Migration by State'!$C$3)</f>
        <v>134763</v>
      </c>
      <c r="CL91" s="105">
        <f>GETPIVOTDATA(" Michigan",'Population Migration by State'!$B$5,"Year",'Population Migration by State'!$C$3)</f>
        <v>134763</v>
      </c>
      <c r="CM91" s="105">
        <f>GETPIVOTDATA(" Michigan",'Population Migration by State'!$B$5,"Year",'Population Migration by State'!$C$3)</f>
        <v>134763</v>
      </c>
      <c r="CN91" s="105">
        <f>GETPIVOTDATA(" Michigan",'Population Migration by State'!$B$5,"Year",'Population Migration by State'!$C$3)</f>
        <v>134763</v>
      </c>
      <c r="CO91" s="105">
        <f>GETPIVOTDATA(" Michigan",'Population Migration by State'!$B$5,"Year",'Population Migration by State'!$C$3)</f>
        <v>134763</v>
      </c>
      <c r="CP91" s="105">
        <f>GETPIVOTDATA(" Michigan",'Population Migration by State'!$B$5,"Year",'Population Migration by State'!$C$3)</f>
        <v>134763</v>
      </c>
      <c r="CQ91" s="105">
        <f>GETPIVOTDATA(" Michigan",'Population Migration by State'!$B$5,"Year",'Population Migration by State'!$C$3)</f>
        <v>134763</v>
      </c>
      <c r="CR91" s="105">
        <f>GETPIVOTDATA(" Michigan",'Population Migration by State'!$B$5,"Year",'Population Migration by State'!$C$3)</f>
        <v>134763</v>
      </c>
      <c r="CS91" s="97"/>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92">
        <f>GETPIVOTDATA(" Maine",'Population Migration by State'!$B$5,"Year",'Population Migration by State'!$C$3)</f>
        <v>27561</v>
      </c>
      <c r="EI91" s="105">
        <f>GETPIVOTDATA(" Maine",'Population Migration by State'!$B$5,"Year",'Population Migration by State'!$C$3)</f>
        <v>27561</v>
      </c>
      <c r="EJ91" s="121">
        <f>GETPIVOTDATA(" Maine",'Population Migration by State'!$B$5,"Year",'Population Migration by State'!$C$3)</f>
        <v>27561</v>
      </c>
      <c r="EK91" s="121">
        <f>GETPIVOTDATA(" Maine",'Population Migration by State'!$B$5,"Year",'Population Migration by State'!$C$3)</f>
        <v>27561</v>
      </c>
      <c r="EL91" s="121">
        <f>GETPIVOTDATA(" Maine",'Population Migration by State'!$B$5,"Year",'Population Migration by State'!$C$3)</f>
        <v>27561</v>
      </c>
      <c r="EM91" s="121">
        <f>GETPIVOTDATA(" Maine",'Population Migration by State'!$B$5,"Year",'Population Migration by State'!$C$3)</f>
        <v>27561</v>
      </c>
      <c r="EN91" s="105">
        <f>GETPIVOTDATA(" Maine",'Population Migration by State'!$B$5,"Year",'Population Migration by State'!$C$3)</f>
        <v>27561</v>
      </c>
      <c r="EO91" s="105">
        <f>GETPIVOTDATA(" Maine",'Population Migration by State'!$B$5,"Year",'Population Migration by State'!$C$3)</f>
        <v>27561</v>
      </c>
      <c r="EP91" s="105">
        <f>GETPIVOTDATA(" Maine",'Population Migration by State'!$B$5,"Year",'Population Migration by State'!$C$3)</f>
        <v>27561</v>
      </c>
      <c r="EQ91" s="105">
        <f>GETPIVOTDATA(" Maine",'Population Migration by State'!$B$5,"Year",'Population Migration by State'!$C$3)</f>
        <v>27561</v>
      </c>
      <c r="ER91" s="57"/>
      <c r="ES91" s="56"/>
      <c r="ET91" s="56"/>
      <c r="EU91" s="56"/>
      <c r="EV91" s="56"/>
      <c r="EW91" s="105"/>
      <c r="EX91" s="105"/>
      <c r="EY91" s="105"/>
      <c r="EZ91" s="105"/>
      <c r="FA91" s="105"/>
      <c r="FB91" s="105"/>
      <c r="FC91" s="105"/>
      <c r="FD91" s="105"/>
      <c r="FE91" s="105"/>
      <c r="FF91" s="105"/>
      <c r="FG91" s="105"/>
      <c r="FH91" s="105"/>
      <c r="FI91" s="105"/>
      <c r="FJ91" s="105"/>
      <c r="FK91" s="105"/>
      <c r="FL91" s="105"/>
      <c r="FM91" s="105"/>
      <c r="FN91" s="105"/>
      <c r="FO91" s="105"/>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217"/>
    </row>
    <row r="92" spans="2:216" ht="16.5" thickTop="1" thickBot="1" x14ac:dyDescent="0.3">
      <c r="B92" s="221"/>
      <c r="C92" s="56"/>
      <c r="D92" s="105"/>
      <c r="E92" s="105"/>
      <c r="F92" s="105"/>
      <c r="G92" s="105"/>
      <c r="H92" s="105"/>
      <c r="I92" s="105"/>
      <c r="J92" s="92">
        <f>GETPIVOTDATA(" Washington",'Population Migration by State'!$B$5,"Year",'Population Migration by State'!$C$3)</f>
        <v>216519</v>
      </c>
      <c r="K92" s="105">
        <f>GETPIVOTDATA(" Washington",'Population Migration by State'!$B$5,"Year",'Population Migration by State'!$C$3)</f>
        <v>216519</v>
      </c>
      <c r="L92" s="105">
        <f>GETPIVOTDATA(" Washington",'Population Migration by State'!$B$5,"Year",'Population Migration by State'!$C$3)</f>
        <v>216519</v>
      </c>
      <c r="M92" s="105">
        <f>GETPIVOTDATA(" Washington",'Population Migration by State'!$B$5,"Year",'Population Migration by State'!$C$3)</f>
        <v>216519</v>
      </c>
      <c r="N92" s="105">
        <f>GETPIVOTDATA(" Washington",'Population Migration by State'!$B$5,"Year",'Population Migration by State'!$C$3)</f>
        <v>216519</v>
      </c>
      <c r="O92" s="105">
        <f>GETPIVOTDATA(" Washington",'Population Migration by State'!$B$5,"Year",'Population Migration by State'!$C$3)</f>
        <v>216519</v>
      </c>
      <c r="P92" s="56">
        <f>GETPIVOTDATA(" Washington",'Population Migration by State'!$B$5,"Year",'Population Migration by State'!$C$3)</f>
        <v>216519</v>
      </c>
      <c r="Q92" s="56">
        <f>GETPIVOTDATA(" Washington",'Population Migration by State'!$B$5,"Year",'Population Migration by State'!$C$3)</f>
        <v>216519</v>
      </c>
      <c r="R92" s="56">
        <f>GETPIVOTDATA(" Washington",'Population Migration by State'!$B$5,"Year",'Population Migration by State'!$C$3)</f>
        <v>216519</v>
      </c>
      <c r="S92" s="56">
        <f>GETPIVOTDATA(" Washington",'Population Migration by State'!$B$5,"Year",'Population Migration by State'!$C$3)</f>
        <v>216519</v>
      </c>
      <c r="T92" s="105">
        <f>GETPIVOTDATA(" Washington",'Population Migration by State'!$B$5,"Year",'Population Migration by State'!$C$3)</f>
        <v>216519</v>
      </c>
      <c r="U92" s="105">
        <f>GETPIVOTDATA(" Washington",'Population Migration by State'!$B$5,"Year",'Population Migration by State'!$C$3)</f>
        <v>216519</v>
      </c>
      <c r="V92" s="105">
        <f>GETPIVOTDATA(" Washington",'Population Migration by State'!$B$5,"Year",'Population Migration by State'!$C$3)</f>
        <v>216519</v>
      </c>
      <c r="W92" s="105">
        <f>GETPIVOTDATA(" Washington",'Population Migration by State'!$B$5,"Year",'Population Migration by State'!$C$3)</f>
        <v>216519</v>
      </c>
      <c r="X92" s="105">
        <f>GETPIVOTDATA(" Washington",'Population Migration by State'!$B$5,"Year",'Population Migration by State'!$C$3)</f>
        <v>216519</v>
      </c>
      <c r="Y92" s="92">
        <f>GETPIVOTDATA(" Idaho",'Population Migration by State'!$B$5,"Year",'Population Migration by State'!$C$3)</f>
        <v>59419</v>
      </c>
      <c r="Z92" s="105">
        <f>GETPIVOTDATA(" Idaho",'Population Migration by State'!$B$5,"Year",'Population Migration by State'!$C$3)</f>
        <v>59419</v>
      </c>
      <c r="AA92" s="105">
        <f>GETPIVOTDATA(" Idaho",'Population Migration by State'!$B$5,"Year",'Population Migration by State'!$C$3)</f>
        <v>59419</v>
      </c>
      <c r="AB92" s="99"/>
      <c r="AC92" s="105">
        <f>GETPIVOTDATA(" Montana",'Population Migration by State'!$B$5,"Year",'Population Migration by State'!$C$3)</f>
        <v>37690</v>
      </c>
      <c r="AD92" s="105">
        <f>GETPIVOTDATA(" Montana",'Population Migration by State'!$B$5,"Year",'Population Migration by State'!$C$3)</f>
        <v>37690</v>
      </c>
      <c r="AE92" s="105">
        <f>GETPIVOTDATA(" Montana",'Population Migration by State'!$B$5,"Year",'Population Migration by State'!$C$3)</f>
        <v>37690</v>
      </c>
      <c r="AF92" s="105">
        <f>GETPIVOTDATA(" Montana",'Population Migration by State'!$B$5,"Year",'Population Migration by State'!$C$3)</f>
        <v>37690</v>
      </c>
      <c r="AG92" s="105">
        <f>GETPIVOTDATA(" Montana",'Population Migration by State'!$B$5,"Year",'Population Migration by State'!$C$3)</f>
        <v>37690</v>
      </c>
      <c r="AH92" s="105">
        <f>GETPIVOTDATA(" Montana",'Population Migration by State'!$B$5,"Year",'Population Migration by State'!$C$3)</f>
        <v>37690</v>
      </c>
      <c r="AI92" s="105">
        <f>GETPIVOTDATA(" Montana",'Population Migration by State'!$B$5,"Year",'Population Migration by State'!$C$3)</f>
        <v>37690</v>
      </c>
      <c r="AJ92" s="105">
        <f>GETPIVOTDATA(" Montana",'Population Migration by State'!$B$5,"Year",'Population Migration by State'!$C$3)</f>
        <v>37690</v>
      </c>
      <c r="AK92" s="105">
        <f>GETPIVOTDATA(" Montana",'Population Migration by State'!$B$5,"Year",'Population Migration by State'!$C$3)</f>
        <v>37690</v>
      </c>
      <c r="AL92" s="121">
        <f>GETPIVOTDATA(" Montana",'Population Migration by State'!$B$5,"Year",'Population Migration by State'!$C$3)</f>
        <v>37690</v>
      </c>
      <c r="AM92" s="121">
        <f>GETPIVOTDATA(" Montana",'Population Migration by State'!$B$5,"Year",'Population Migration by State'!$C$3)</f>
        <v>37690</v>
      </c>
      <c r="AN92" s="121">
        <f>GETPIVOTDATA(" Montana",'Population Migration by State'!$B$5,"Year",'Population Migration by State'!$C$3)</f>
        <v>37690</v>
      </c>
      <c r="AO92" s="121">
        <f>GETPIVOTDATA(" Montana",'Population Migration by State'!$B$5,"Year",'Population Migration by State'!$C$3)</f>
        <v>37690</v>
      </c>
      <c r="AP92" s="105">
        <f>GETPIVOTDATA(" Montana",'Population Migration by State'!$B$5,"Year",'Population Migration by State'!$C$3)</f>
        <v>37690</v>
      </c>
      <c r="AQ92" s="105">
        <f>GETPIVOTDATA(" Montana",'Population Migration by State'!$B$5,"Year",'Population Migration by State'!$C$3)</f>
        <v>37690</v>
      </c>
      <c r="AR92" s="105">
        <f>GETPIVOTDATA(" Montana",'Population Migration by State'!$B$5,"Year",'Population Migration by State'!$C$3)</f>
        <v>37690</v>
      </c>
      <c r="AS92" s="105">
        <f>GETPIVOTDATA(" Montana",'Population Migration by State'!$B$5,"Year",'Population Migration by State'!$C$3)</f>
        <v>37690</v>
      </c>
      <c r="AT92" s="105">
        <f>GETPIVOTDATA(" Montana",'Population Migration by State'!$B$5,"Year",'Population Migration by State'!$C$3)</f>
        <v>37690</v>
      </c>
      <c r="AU92" s="105">
        <f>GETPIVOTDATA(" Montana",'Population Migration by State'!$B$5,"Year",'Population Migration by State'!$C$3)</f>
        <v>37690</v>
      </c>
      <c r="AV92" s="105">
        <f>GETPIVOTDATA(" Montana",'Population Migration by State'!$B$5,"Year",'Population Migration by State'!$C$3)</f>
        <v>37690</v>
      </c>
      <c r="AW92" s="105">
        <f>GETPIVOTDATA(" Montana",'Population Migration by State'!$B$5,"Year",'Population Migration by State'!$C$3)</f>
        <v>37690</v>
      </c>
      <c r="AX92" s="105">
        <f>GETPIVOTDATA(" Montana",'Population Migration by State'!$B$5,"Year",'Population Migration by State'!$C$3)</f>
        <v>37690</v>
      </c>
      <c r="AY92" s="105">
        <f>GETPIVOTDATA(" Montana",'Population Migration by State'!$B$5,"Year",'Population Migration by State'!$C$3)</f>
        <v>37690</v>
      </c>
      <c r="AZ92" s="105">
        <f>GETPIVOTDATA(" Montana",'Population Migration by State'!$B$5,"Year",'Population Migration by State'!$C$3)</f>
        <v>37690</v>
      </c>
      <c r="BA92" s="92">
        <f>GETPIVOTDATA(" North Dakota",'Population Migration by State'!$B$5,"Year",'Population Migration by State'!$C$3)</f>
        <v>38213</v>
      </c>
      <c r="BB92" s="105">
        <f>GETPIVOTDATA(" North Dakota",'Population Migration by State'!$B$5,"Year",'Population Migration by State'!$C$3)</f>
        <v>38213</v>
      </c>
      <c r="BC92" s="105">
        <f>GETPIVOTDATA(" North Dakota",'Population Migration by State'!$B$5,"Year",'Population Migration by State'!$C$3)</f>
        <v>38213</v>
      </c>
      <c r="BD92" s="105">
        <f>GETPIVOTDATA(" North Dakota",'Population Migration by State'!$B$5,"Year",'Population Migration by State'!$C$3)</f>
        <v>38213</v>
      </c>
      <c r="BE92" s="105">
        <f>GETPIVOTDATA(" North Dakota",'Population Migration by State'!$B$5,"Year",'Population Migration by State'!$C$3)</f>
        <v>38213</v>
      </c>
      <c r="BF92" s="105">
        <f>GETPIVOTDATA(" North Dakota",'Population Migration by State'!$B$5,"Year",'Population Migration by State'!$C$3)</f>
        <v>38213</v>
      </c>
      <c r="BG92" s="105">
        <f>GETPIVOTDATA(" North Dakota",'Population Migration by State'!$B$5,"Year",'Population Migration by State'!$C$3)</f>
        <v>38213</v>
      </c>
      <c r="BH92" s="105">
        <f>GETPIVOTDATA(" North Dakota",'Population Migration by State'!$B$5,"Year",'Population Migration by State'!$C$3)</f>
        <v>38213</v>
      </c>
      <c r="BI92" s="121">
        <f>GETPIVOTDATA(" North Dakota",'Population Migration by State'!$B$5,"Year",'Population Migration by State'!$C$3)</f>
        <v>38213</v>
      </c>
      <c r="BJ92" s="121">
        <f>GETPIVOTDATA(" North Dakota",'Population Migration by State'!$B$5,"Year",'Population Migration by State'!$C$3)</f>
        <v>38213</v>
      </c>
      <c r="BK92" s="121">
        <f>GETPIVOTDATA(" North Dakota",'Population Migration by State'!$B$5,"Year",'Population Migration by State'!$C$3)</f>
        <v>38213</v>
      </c>
      <c r="BL92" s="121">
        <f>GETPIVOTDATA(" North Dakota",'Population Migration by State'!$B$5,"Year",'Population Migration by State'!$C$3)</f>
        <v>38213</v>
      </c>
      <c r="BM92" s="105">
        <f>GETPIVOTDATA(" North Dakota",'Population Migration by State'!$B$5,"Year",'Population Migration by State'!$C$3)</f>
        <v>38213</v>
      </c>
      <c r="BN92" s="105">
        <f>GETPIVOTDATA(" North Dakota",'Population Migration by State'!$B$5,"Year",'Population Migration by State'!$C$3)</f>
        <v>38213</v>
      </c>
      <c r="BO92" s="105">
        <f>GETPIVOTDATA(" North Dakota",'Population Migration by State'!$B$5,"Year",'Population Migration by State'!$C$3)</f>
        <v>38213</v>
      </c>
      <c r="BP92" s="105">
        <f>GETPIVOTDATA(" North Dakota",'Population Migration by State'!$B$5,"Year",'Population Migration by State'!$C$3)</f>
        <v>38213</v>
      </c>
      <c r="BQ92" s="92">
        <f>GETPIVOTDATA(" Minnesota",'Population Migration by State'!$B$5,"Year",'Population Migration by State'!$C$3)</f>
        <v>101176</v>
      </c>
      <c r="BR92" s="105">
        <f>GETPIVOTDATA(" Minnesota",'Population Migration by State'!$B$5,"Year",'Population Migration by State'!$C$3)</f>
        <v>101176</v>
      </c>
      <c r="BS92" s="105">
        <f>GETPIVOTDATA(" Minnesota",'Population Migration by State'!$B$5,"Year",'Population Migration by State'!$C$3)</f>
        <v>101176</v>
      </c>
      <c r="BT92" s="105">
        <f>GETPIVOTDATA(" Minnesota",'Population Migration by State'!$B$5,"Year",'Population Migration by State'!$C$3)</f>
        <v>101176</v>
      </c>
      <c r="BU92" s="105">
        <f>GETPIVOTDATA(" Minnesota",'Population Migration by State'!$B$5,"Year",'Population Migration by State'!$C$3)</f>
        <v>101176</v>
      </c>
      <c r="BV92" s="105">
        <f>GETPIVOTDATA(" Minnesota",'Population Migration by State'!$B$5,"Year",'Population Migration by State'!$C$3)</f>
        <v>101176</v>
      </c>
      <c r="BW92" s="105">
        <f>GETPIVOTDATA(" Minnesota",'Population Migration by State'!$B$5,"Year",'Population Migration by State'!$C$3)</f>
        <v>101176</v>
      </c>
      <c r="BX92" s="105">
        <f>GETPIVOTDATA(" Minnesota",'Population Migration by State'!$B$5,"Year",'Population Migration by State'!$C$3)</f>
        <v>101176</v>
      </c>
      <c r="BY92" s="105">
        <f>GETPIVOTDATA(" Minnesota",'Population Migration by State'!$B$5,"Year",'Population Migration by State'!$C$3)</f>
        <v>101176</v>
      </c>
      <c r="BZ92" s="105">
        <f>GETPIVOTDATA(" Minnesota",'Population Migration by State'!$B$5,"Year",'Population Migration by State'!$C$3)</f>
        <v>101176</v>
      </c>
      <c r="CA92" s="105">
        <f>GETPIVOTDATA(" Minnesota",'Population Migration by State'!$B$5,"Year",'Population Migration by State'!$C$3)</f>
        <v>101176</v>
      </c>
      <c r="CB92" s="105">
        <f>GETPIVOTDATA(" Minnesota",'Population Migration by State'!$B$5,"Year",'Population Migration by State'!$C$3)</f>
        <v>101176</v>
      </c>
      <c r="CC92" s="92">
        <f>GETPIVOTDATA(" Wisconsin",'Population Migration by State'!$B$5,"Year",'Population Migration by State'!$C$3)</f>
        <v>100167</v>
      </c>
      <c r="CD92" s="105">
        <f>GETPIVOTDATA(" Wisconsin",'Population Migration by State'!$B$5,"Year",'Population Migration by State'!$C$3)</f>
        <v>100167</v>
      </c>
      <c r="CE92" s="105">
        <f>GETPIVOTDATA(" Wisconsin",'Population Migration by State'!$B$5,"Year",'Population Migration by State'!$C$3)</f>
        <v>100167</v>
      </c>
      <c r="CF92" s="105">
        <f>GETPIVOTDATA(" Wisconsin",'Population Migration by State'!$B$5,"Year",'Population Migration by State'!$C$3)</f>
        <v>100167</v>
      </c>
      <c r="CG92" s="105">
        <f>GETPIVOTDATA(" Wisconsin",'Population Migration by State'!$B$5,"Year",'Population Migration by State'!$C$3)</f>
        <v>100167</v>
      </c>
      <c r="CH92" s="99"/>
      <c r="CI92" s="105">
        <f>GETPIVOTDATA(" Michigan",'Population Migration by State'!$B$5,"Year",'Population Migration by State'!$C$3)</f>
        <v>134763</v>
      </c>
      <c r="CJ92" s="105">
        <f>GETPIVOTDATA(" Michigan",'Population Migration by State'!$B$5,"Year",'Population Migration by State'!$C$3)</f>
        <v>134763</v>
      </c>
      <c r="CK92" s="105">
        <f>GETPIVOTDATA(" Michigan",'Population Migration by State'!$B$5,"Year",'Population Migration by State'!$C$3)</f>
        <v>134763</v>
      </c>
      <c r="CL92" s="105">
        <f>GETPIVOTDATA(" Michigan",'Population Migration by State'!$B$5,"Year",'Population Migration by State'!$C$3)</f>
        <v>134763</v>
      </c>
      <c r="CM92" s="105">
        <f>GETPIVOTDATA(" Michigan",'Population Migration by State'!$B$5,"Year",'Population Migration by State'!$C$3)</f>
        <v>134763</v>
      </c>
      <c r="CN92" s="105">
        <f>GETPIVOTDATA(" Michigan",'Population Migration by State'!$B$5,"Year",'Population Migration by State'!$C$3)</f>
        <v>134763</v>
      </c>
      <c r="CO92" s="105">
        <f>GETPIVOTDATA(" Michigan",'Population Migration by State'!$B$5,"Year",'Population Migration by State'!$C$3)</f>
        <v>134763</v>
      </c>
      <c r="CP92" s="105">
        <f>GETPIVOTDATA(" Michigan",'Population Migration by State'!$B$5,"Year",'Population Migration by State'!$C$3)</f>
        <v>134763</v>
      </c>
      <c r="CQ92" s="97"/>
      <c r="CR92" s="101"/>
      <c r="CS92" s="105"/>
      <c r="CT92" s="97"/>
      <c r="CU92" s="101">
        <f>GETPIVOTDATA(" Michigan",'Population Migration by State'!$B$5,"Year",'Population Migration by State'!$C$3)</f>
        <v>134763</v>
      </c>
      <c r="CV92" s="101">
        <f>GETPIVOTDATA(" Michigan",'Population Migration by State'!$B$5,"Year",'Population Migration by State'!$C$3)</f>
        <v>134763</v>
      </c>
      <c r="CW92" s="92"/>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97"/>
      <c r="EH92" s="105">
        <f>GETPIVOTDATA(" Maine",'Population Migration by State'!$B$5,"Year",'Population Migration by State'!$C$3)</f>
        <v>27561</v>
      </c>
      <c r="EI92" s="105">
        <f>GETPIVOTDATA(" Maine",'Population Migration by State'!$B$5,"Year",'Population Migration by State'!$C$3)</f>
        <v>27561</v>
      </c>
      <c r="EJ92" s="121">
        <f>GETPIVOTDATA(" Maine",'Population Migration by State'!$B$5,"Year",'Population Migration by State'!$C$3)</f>
        <v>27561</v>
      </c>
      <c r="EK92" s="121">
        <f>GETPIVOTDATA(" Maine",'Population Migration by State'!$B$5,"Year",'Population Migration by State'!$C$3)</f>
        <v>27561</v>
      </c>
      <c r="EL92" s="121">
        <f>GETPIVOTDATA(" Maine",'Population Migration by State'!$B$5,"Year",'Population Migration by State'!$C$3)</f>
        <v>27561</v>
      </c>
      <c r="EM92" s="121">
        <f>GETPIVOTDATA(" Maine",'Population Migration by State'!$B$5,"Year",'Population Migration by State'!$C$3)</f>
        <v>27561</v>
      </c>
      <c r="EN92" s="105">
        <f>GETPIVOTDATA(" Maine",'Population Migration by State'!$B$5,"Year",'Population Migration by State'!$C$3)</f>
        <v>27561</v>
      </c>
      <c r="EO92" s="105">
        <f>GETPIVOTDATA(" Maine",'Population Migration by State'!$B$5,"Year",'Population Migration by State'!$C$3)</f>
        <v>27561</v>
      </c>
      <c r="EP92" s="105">
        <f>GETPIVOTDATA(" Maine",'Population Migration by State'!$B$5,"Year",'Population Migration by State'!$C$3)</f>
        <v>27561</v>
      </c>
      <c r="EQ92" s="105">
        <f>GETPIVOTDATA(" Maine",'Population Migration by State'!$B$5,"Year",'Population Migration by State'!$C$3)</f>
        <v>27561</v>
      </c>
      <c r="ER92" s="57"/>
      <c r="ES92" s="56"/>
      <c r="ET92" s="56"/>
      <c r="EU92" s="56"/>
      <c r="EV92" s="56"/>
      <c r="EW92" s="105"/>
      <c r="EX92" s="105"/>
      <c r="EY92" s="105"/>
      <c r="EZ92" s="105"/>
      <c r="FA92" s="105"/>
      <c r="FB92" s="105"/>
      <c r="FC92" s="105"/>
      <c r="FD92" s="105"/>
      <c r="FE92" s="105"/>
      <c r="FF92" s="105"/>
      <c r="FG92" s="105"/>
      <c r="FH92" s="105"/>
      <c r="FI92" s="105"/>
      <c r="FJ92" s="105"/>
      <c r="FK92" s="105"/>
      <c r="FL92" s="105"/>
      <c r="FM92" s="105"/>
      <c r="FN92" s="105"/>
      <c r="FO92" s="105"/>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217"/>
    </row>
    <row r="93" spans="2:216" ht="16.5" thickTop="1" thickBot="1" x14ac:dyDescent="0.3">
      <c r="B93" s="221"/>
      <c r="C93" s="56"/>
      <c r="D93" s="105"/>
      <c r="E93" s="105"/>
      <c r="F93" s="105"/>
      <c r="G93" s="105"/>
      <c r="H93" s="105"/>
      <c r="I93" s="105"/>
      <c r="J93" s="92">
        <f>GETPIVOTDATA(" Washington",'Population Migration by State'!$B$5,"Year",'Population Migration by State'!$C$3)</f>
        <v>216519</v>
      </c>
      <c r="K93" s="105">
        <f>GETPIVOTDATA(" Washington",'Population Migration by State'!$B$5,"Year",'Population Migration by State'!$C$3)</f>
        <v>216519</v>
      </c>
      <c r="L93" s="105">
        <f>GETPIVOTDATA(" Washington",'Population Migration by State'!$B$5,"Year",'Population Migration by State'!$C$3)</f>
        <v>216519</v>
      </c>
      <c r="M93" s="105">
        <f>GETPIVOTDATA(" Washington",'Population Migration by State'!$B$5,"Year",'Population Migration by State'!$C$3)</f>
        <v>216519</v>
      </c>
      <c r="N93" s="105">
        <f>GETPIVOTDATA(" Washington",'Population Migration by State'!$B$5,"Year",'Population Migration by State'!$C$3)</f>
        <v>216519</v>
      </c>
      <c r="O93" s="105">
        <f>GETPIVOTDATA(" Washington",'Population Migration by State'!$B$5,"Year",'Population Migration by State'!$C$3)</f>
        <v>216519</v>
      </c>
      <c r="P93" s="56">
        <f>GETPIVOTDATA(" Washington",'Population Migration by State'!$B$5,"Year",'Population Migration by State'!$C$3)</f>
        <v>216519</v>
      </c>
      <c r="Q93" s="56">
        <f>GETPIVOTDATA(" Washington",'Population Migration by State'!$B$5,"Year",'Population Migration by State'!$C$3)</f>
        <v>216519</v>
      </c>
      <c r="R93" s="56">
        <f>GETPIVOTDATA(" Washington",'Population Migration by State'!$B$5,"Year",'Population Migration by State'!$C$3)</f>
        <v>216519</v>
      </c>
      <c r="S93" s="56">
        <f>GETPIVOTDATA(" Washington",'Population Migration by State'!$B$5,"Year",'Population Migration by State'!$C$3)</f>
        <v>216519</v>
      </c>
      <c r="T93" s="105">
        <f>GETPIVOTDATA(" Washington",'Population Migration by State'!$B$5,"Year",'Population Migration by State'!$C$3)</f>
        <v>216519</v>
      </c>
      <c r="U93" s="105">
        <f>GETPIVOTDATA(" Washington",'Population Migration by State'!$B$5,"Year",'Population Migration by State'!$C$3)</f>
        <v>216519</v>
      </c>
      <c r="V93" s="105">
        <f>GETPIVOTDATA(" Washington",'Population Migration by State'!$B$5,"Year",'Population Migration by State'!$C$3)</f>
        <v>216519</v>
      </c>
      <c r="W93" s="105">
        <f>GETPIVOTDATA(" Washington",'Population Migration by State'!$B$5,"Year",'Population Migration by State'!$C$3)</f>
        <v>216519</v>
      </c>
      <c r="X93" s="105">
        <f>GETPIVOTDATA(" Washington",'Population Migration by State'!$B$5,"Year",'Population Migration by State'!$C$3)</f>
        <v>216519</v>
      </c>
      <c r="Y93" s="92">
        <f>GETPIVOTDATA(" Idaho",'Population Migration by State'!$B$5,"Year",'Population Migration by State'!$C$3)</f>
        <v>59419</v>
      </c>
      <c r="Z93" s="105">
        <f>GETPIVOTDATA(" Idaho",'Population Migration by State'!$B$5,"Year",'Population Migration by State'!$C$3)</f>
        <v>59419</v>
      </c>
      <c r="AA93" s="105">
        <f>GETPIVOTDATA(" Idaho",'Population Migration by State'!$B$5,"Year",'Population Migration by State'!$C$3)</f>
        <v>59419</v>
      </c>
      <c r="AB93" s="105">
        <f>GETPIVOTDATA(" Idaho",'Population Migration by State'!$B$5,"Year",'Population Migration by State'!$C$3)</f>
        <v>59419</v>
      </c>
      <c r="AC93" s="92">
        <f>GETPIVOTDATA(" Montana",'Population Migration by State'!$B$5,"Year",'Population Migration by State'!$C$3)</f>
        <v>37690</v>
      </c>
      <c r="AD93" s="105">
        <f>GETPIVOTDATA(" Montana",'Population Migration by State'!$B$5,"Year",'Population Migration by State'!$C$3)</f>
        <v>37690</v>
      </c>
      <c r="AE93" s="105">
        <f>GETPIVOTDATA(" Montana",'Population Migration by State'!$B$5,"Year",'Population Migration by State'!$C$3)</f>
        <v>37690</v>
      </c>
      <c r="AF93" s="105">
        <f>GETPIVOTDATA(" Montana",'Population Migration by State'!$B$5,"Year",'Population Migration by State'!$C$3)</f>
        <v>37690</v>
      </c>
      <c r="AG93" s="105">
        <f>GETPIVOTDATA(" Montana",'Population Migration by State'!$B$5,"Year",'Population Migration by State'!$C$3)</f>
        <v>37690</v>
      </c>
      <c r="AH93" s="105">
        <f>GETPIVOTDATA(" Montana",'Population Migration by State'!$B$5,"Year",'Population Migration by State'!$C$3)</f>
        <v>37690</v>
      </c>
      <c r="AI93" s="105">
        <f>GETPIVOTDATA(" Montana",'Population Migration by State'!$B$5,"Year",'Population Migration by State'!$C$3)</f>
        <v>37690</v>
      </c>
      <c r="AJ93" s="105">
        <f>GETPIVOTDATA(" Montana",'Population Migration by State'!$B$5,"Year",'Population Migration by State'!$C$3)</f>
        <v>37690</v>
      </c>
      <c r="AK93" s="105">
        <f>GETPIVOTDATA(" Montana",'Population Migration by State'!$B$5,"Year",'Population Migration by State'!$C$3)</f>
        <v>37690</v>
      </c>
      <c r="AL93" s="121">
        <f>GETPIVOTDATA(" Montana",'Population Migration by State'!$B$5,"Year",'Population Migration by State'!$C$3)</f>
        <v>37690</v>
      </c>
      <c r="AM93" s="121">
        <f>GETPIVOTDATA(" Montana",'Population Migration by State'!$B$5,"Year",'Population Migration by State'!$C$3)</f>
        <v>37690</v>
      </c>
      <c r="AN93" s="121">
        <f>GETPIVOTDATA(" Montana",'Population Migration by State'!$B$5,"Year",'Population Migration by State'!$C$3)</f>
        <v>37690</v>
      </c>
      <c r="AO93" s="121">
        <f>GETPIVOTDATA(" Montana",'Population Migration by State'!$B$5,"Year",'Population Migration by State'!$C$3)</f>
        <v>37690</v>
      </c>
      <c r="AP93" s="105">
        <f>GETPIVOTDATA(" Montana",'Population Migration by State'!$B$5,"Year",'Population Migration by State'!$C$3)</f>
        <v>37690</v>
      </c>
      <c r="AQ93" s="105">
        <f>GETPIVOTDATA(" Montana",'Population Migration by State'!$B$5,"Year",'Population Migration by State'!$C$3)</f>
        <v>37690</v>
      </c>
      <c r="AR93" s="105">
        <f>GETPIVOTDATA(" Montana",'Population Migration by State'!$B$5,"Year",'Population Migration by State'!$C$3)</f>
        <v>37690</v>
      </c>
      <c r="AS93" s="105">
        <f>GETPIVOTDATA(" Montana",'Population Migration by State'!$B$5,"Year",'Population Migration by State'!$C$3)</f>
        <v>37690</v>
      </c>
      <c r="AT93" s="105">
        <f>GETPIVOTDATA(" Montana",'Population Migration by State'!$B$5,"Year",'Population Migration by State'!$C$3)</f>
        <v>37690</v>
      </c>
      <c r="AU93" s="105">
        <f>GETPIVOTDATA(" Montana",'Population Migration by State'!$B$5,"Year",'Population Migration by State'!$C$3)</f>
        <v>37690</v>
      </c>
      <c r="AV93" s="105">
        <f>GETPIVOTDATA(" Montana",'Population Migration by State'!$B$5,"Year",'Population Migration by State'!$C$3)</f>
        <v>37690</v>
      </c>
      <c r="AW93" s="105">
        <f>GETPIVOTDATA(" Montana",'Population Migration by State'!$B$5,"Year",'Population Migration by State'!$C$3)</f>
        <v>37690</v>
      </c>
      <c r="AX93" s="105">
        <f>GETPIVOTDATA(" Montana",'Population Migration by State'!$B$5,"Year",'Population Migration by State'!$C$3)</f>
        <v>37690</v>
      </c>
      <c r="AY93" s="105">
        <f>GETPIVOTDATA(" Montana",'Population Migration by State'!$B$5,"Year",'Population Migration by State'!$C$3)</f>
        <v>37690</v>
      </c>
      <c r="AZ93" s="105">
        <f>GETPIVOTDATA(" Montana",'Population Migration by State'!$B$5,"Year",'Population Migration by State'!$C$3)</f>
        <v>37690</v>
      </c>
      <c r="BA93" s="92">
        <f>GETPIVOTDATA(" North Dakota",'Population Migration by State'!$B$5,"Year",'Population Migration by State'!$C$3)</f>
        <v>38213</v>
      </c>
      <c r="BB93" s="105">
        <f>GETPIVOTDATA(" North Dakota",'Population Migration by State'!$B$5,"Year",'Population Migration by State'!$C$3)</f>
        <v>38213</v>
      </c>
      <c r="BC93" s="105">
        <f>GETPIVOTDATA(" North Dakota",'Population Migration by State'!$B$5,"Year",'Population Migration by State'!$C$3)</f>
        <v>38213</v>
      </c>
      <c r="BD93" s="105">
        <f>GETPIVOTDATA(" North Dakota",'Population Migration by State'!$B$5,"Year",'Population Migration by State'!$C$3)</f>
        <v>38213</v>
      </c>
      <c r="BE93" s="105">
        <f>GETPIVOTDATA(" North Dakota",'Population Migration by State'!$B$5,"Year",'Population Migration by State'!$C$3)</f>
        <v>38213</v>
      </c>
      <c r="BF93" s="105">
        <f>GETPIVOTDATA(" North Dakota",'Population Migration by State'!$B$5,"Year",'Population Migration by State'!$C$3)</f>
        <v>38213</v>
      </c>
      <c r="BG93" s="105">
        <f>GETPIVOTDATA(" North Dakota",'Population Migration by State'!$B$5,"Year",'Population Migration by State'!$C$3)</f>
        <v>38213</v>
      </c>
      <c r="BH93" s="105">
        <f>GETPIVOTDATA(" North Dakota",'Population Migration by State'!$B$5,"Year",'Population Migration by State'!$C$3)</f>
        <v>38213</v>
      </c>
      <c r="BI93" s="121">
        <f>GETPIVOTDATA(" North Dakota",'Population Migration by State'!$B$5,"Year",'Population Migration by State'!$C$3)</f>
        <v>38213</v>
      </c>
      <c r="BJ93" s="121">
        <f>GETPIVOTDATA(" North Dakota",'Population Migration by State'!$B$5,"Year",'Population Migration by State'!$C$3)</f>
        <v>38213</v>
      </c>
      <c r="BK93" s="121">
        <f>GETPIVOTDATA(" North Dakota",'Population Migration by State'!$B$5,"Year",'Population Migration by State'!$C$3)</f>
        <v>38213</v>
      </c>
      <c r="BL93" s="121">
        <f>GETPIVOTDATA(" North Dakota",'Population Migration by State'!$B$5,"Year",'Population Migration by State'!$C$3)</f>
        <v>38213</v>
      </c>
      <c r="BM93" s="105">
        <f>GETPIVOTDATA(" North Dakota",'Population Migration by State'!$B$5,"Year",'Population Migration by State'!$C$3)</f>
        <v>38213</v>
      </c>
      <c r="BN93" s="105">
        <f>GETPIVOTDATA(" North Dakota",'Population Migration by State'!$B$5,"Year",'Population Migration by State'!$C$3)</f>
        <v>38213</v>
      </c>
      <c r="BO93" s="105">
        <f>GETPIVOTDATA(" North Dakota",'Population Migration by State'!$B$5,"Year",'Population Migration by State'!$C$3)</f>
        <v>38213</v>
      </c>
      <c r="BP93" s="105">
        <f>GETPIVOTDATA(" North Dakota",'Population Migration by State'!$B$5,"Year",'Population Migration by State'!$C$3)</f>
        <v>38213</v>
      </c>
      <c r="BQ93" s="92">
        <f>GETPIVOTDATA(" Minnesota",'Population Migration by State'!$B$5,"Year",'Population Migration by State'!$C$3)</f>
        <v>101176</v>
      </c>
      <c r="BR93" s="105">
        <f>GETPIVOTDATA(" Minnesota",'Population Migration by State'!$B$5,"Year",'Population Migration by State'!$C$3)</f>
        <v>101176</v>
      </c>
      <c r="BS93" s="105">
        <f>GETPIVOTDATA(" Minnesota",'Population Migration by State'!$B$5,"Year",'Population Migration by State'!$C$3)</f>
        <v>101176</v>
      </c>
      <c r="BT93" s="105">
        <f>GETPIVOTDATA(" Minnesota",'Population Migration by State'!$B$5,"Year",'Population Migration by State'!$C$3)</f>
        <v>101176</v>
      </c>
      <c r="BU93" s="105">
        <f>GETPIVOTDATA(" Minnesota",'Population Migration by State'!$B$5,"Year",'Population Migration by State'!$C$3)</f>
        <v>101176</v>
      </c>
      <c r="BV93" s="105">
        <f>GETPIVOTDATA(" Minnesota",'Population Migration by State'!$B$5,"Year",'Population Migration by State'!$C$3)</f>
        <v>101176</v>
      </c>
      <c r="BW93" s="105">
        <f>GETPIVOTDATA(" Minnesota",'Population Migration by State'!$B$5,"Year",'Population Migration by State'!$C$3)</f>
        <v>101176</v>
      </c>
      <c r="BX93" s="105">
        <f>GETPIVOTDATA(" Minnesota",'Population Migration by State'!$B$5,"Year",'Population Migration by State'!$C$3)</f>
        <v>101176</v>
      </c>
      <c r="BY93" s="105">
        <f>GETPIVOTDATA(" Minnesota",'Population Migration by State'!$B$5,"Year",'Population Migration by State'!$C$3)</f>
        <v>101176</v>
      </c>
      <c r="BZ93" s="105">
        <f>GETPIVOTDATA(" Minnesota",'Population Migration by State'!$B$5,"Year",'Population Migration by State'!$C$3)</f>
        <v>101176</v>
      </c>
      <c r="CA93" s="105">
        <f>GETPIVOTDATA(" Minnesota",'Population Migration by State'!$B$5,"Year",'Population Migration by State'!$C$3)</f>
        <v>101176</v>
      </c>
      <c r="CB93" s="105">
        <f>GETPIVOTDATA(" Minnesota",'Population Migration by State'!$B$5,"Year",'Population Migration by State'!$C$3)</f>
        <v>101176</v>
      </c>
      <c r="CC93" s="92">
        <f>GETPIVOTDATA(" Wisconsin",'Population Migration by State'!$B$5,"Year",'Population Migration by State'!$C$3)</f>
        <v>100167</v>
      </c>
      <c r="CD93" s="105">
        <f>GETPIVOTDATA(" Wisconsin",'Population Migration by State'!$B$5,"Year",'Population Migration by State'!$C$3)</f>
        <v>100167</v>
      </c>
      <c r="CE93" s="105">
        <f>GETPIVOTDATA(" Wisconsin",'Population Migration by State'!$B$5,"Year",'Population Migration by State'!$C$3)</f>
        <v>100167</v>
      </c>
      <c r="CF93" s="105">
        <f>GETPIVOTDATA(" Wisconsin",'Population Migration by State'!$B$5,"Year",'Population Migration by State'!$C$3)</f>
        <v>100167</v>
      </c>
      <c r="CG93" s="105">
        <f>GETPIVOTDATA(" Wisconsin",'Population Migration by State'!$B$5,"Year",'Population Migration by State'!$C$3)</f>
        <v>100167</v>
      </c>
      <c r="CH93" s="105">
        <f>GETPIVOTDATA(" Wisconsin",'Population Migration by State'!$B$5,"Year",'Population Migration by State'!$C$3)</f>
        <v>100167</v>
      </c>
      <c r="CI93" s="99"/>
      <c r="CJ93" s="105">
        <f>GETPIVOTDATA(" Michigan",'Population Migration by State'!$B$5,"Year",'Population Migration by State'!$C$3)</f>
        <v>134763</v>
      </c>
      <c r="CK93" s="105">
        <f>GETPIVOTDATA(" Michigan",'Population Migration by State'!$B$5,"Year",'Population Migration by State'!$C$3)</f>
        <v>134763</v>
      </c>
      <c r="CL93" s="105">
        <f>GETPIVOTDATA(" Michigan",'Population Migration by State'!$B$5,"Year",'Population Migration by State'!$C$3)</f>
        <v>134763</v>
      </c>
      <c r="CM93" s="105">
        <f>GETPIVOTDATA(" Michigan",'Population Migration by State'!$B$5,"Year",'Population Migration by State'!$C$3)</f>
        <v>134763</v>
      </c>
      <c r="CN93" s="97"/>
      <c r="CO93" s="101"/>
      <c r="CP93" s="101"/>
      <c r="CQ93" s="105"/>
      <c r="CR93" s="105"/>
      <c r="CS93" s="105"/>
      <c r="CT93" s="92">
        <f>GETPIVOTDATA(" Michigan",'Population Migration by State'!$B$5,"Year",'Population Migration by State'!$C$3)</f>
        <v>134763</v>
      </c>
      <c r="CU93" s="105">
        <f>GETPIVOTDATA(" Michigan",'Population Migration by State'!$B$5,"Year",'Population Migration by State'!$C$3)</f>
        <v>134763</v>
      </c>
      <c r="CV93" s="105">
        <f>GETPIVOTDATA(" Michigan",'Population Migration by State'!$B$5,"Year",'Population Migration by State'!$C$3)</f>
        <v>134763</v>
      </c>
      <c r="CW93" s="99"/>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92">
        <f>GETPIVOTDATA(" Maine",'Population Migration by State'!$B$5,"Year",'Population Migration by State'!$C$3)</f>
        <v>27561</v>
      </c>
      <c r="EH93" s="105">
        <f>GETPIVOTDATA(" Maine",'Population Migration by State'!$B$5,"Year",'Population Migration by State'!$C$3)</f>
        <v>27561</v>
      </c>
      <c r="EI93" s="105">
        <f>GETPIVOTDATA(" Maine",'Population Migration by State'!$B$5,"Year",'Population Migration by State'!$C$3)</f>
        <v>27561</v>
      </c>
      <c r="EJ93" s="121">
        <f>GETPIVOTDATA(" Maine",'Population Migration by State'!$B$5,"Year",'Population Migration by State'!$C$3)</f>
        <v>27561</v>
      </c>
      <c r="EK93" s="121">
        <f>GETPIVOTDATA(" Maine",'Population Migration by State'!$B$5,"Year",'Population Migration by State'!$C$3)</f>
        <v>27561</v>
      </c>
      <c r="EL93" s="121">
        <f>GETPIVOTDATA(" Maine",'Population Migration by State'!$B$5,"Year",'Population Migration by State'!$C$3)</f>
        <v>27561</v>
      </c>
      <c r="EM93" s="121">
        <f>GETPIVOTDATA(" Maine",'Population Migration by State'!$B$5,"Year",'Population Migration by State'!$C$3)</f>
        <v>27561</v>
      </c>
      <c r="EN93" s="105">
        <f>GETPIVOTDATA(" Maine",'Population Migration by State'!$B$5,"Year",'Population Migration by State'!$C$3)</f>
        <v>27561</v>
      </c>
      <c r="EO93" s="105">
        <f>GETPIVOTDATA(" Maine",'Population Migration by State'!$B$5,"Year",'Population Migration by State'!$C$3)</f>
        <v>27561</v>
      </c>
      <c r="EP93" s="105">
        <f>GETPIVOTDATA(" Maine",'Population Migration by State'!$B$5,"Year",'Population Migration by State'!$C$3)</f>
        <v>27561</v>
      </c>
      <c r="EQ93" s="105">
        <f>GETPIVOTDATA(" Maine",'Population Migration by State'!$B$5,"Year",'Population Migration by State'!$C$3)</f>
        <v>27561</v>
      </c>
      <c r="ER93" s="57"/>
      <c r="ES93" s="56"/>
      <c r="ET93" s="56"/>
      <c r="EU93" s="56"/>
      <c r="EV93" s="56"/>
      <c r="EW93" s="105"/>
      <c r="EX93" s="105"/>
      <c r="EY93" s="105"/>
      <c r="EZ93" s="105"/>
      <c r="FA93" s="105"/>
      <c r="FB93" s="105"/>
      <c r="FC93" s="105"/>
      <c r="FD93" s="105"/>
      <c r="FE93" s="105"/>
      <c r="FF93" s="105"/>
      <c r="FG93" s="105"/>
      <c r="FH93" s="105"/>
      <c r="FI93" s="105"/>
      <c r="FJ93" s="105"/>
      <c r="FK93" s="105"/>
      <c r="FL93" s="105"/>
      <c r="FM93" s="105"/>
      <c r="FN93" s="105"/>
      <c r="FO93" s="105"/>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c r="GU93" s="56"/>
      <c r="GV93" s="56"/>
      <c r="GW93" s="56"/>
      <c r="GX93" s="56"/>
      <c r="GY93" s="56"/>
      <c r="GZ93" s="56"/>
      <c r="HA93" s="56"/>
      <c r="HB93" s="56"/>
      <c r="HC93" s="56"/>
      <c r="HD93" s="56"/>
      <c r="HE93" s="56"/>
      <c r="HF93" s="56"/>
      <c r="HG93" s="56"/>
      <c r="HH93" s="217"/>
    </row>
    <row r="94" spans="2:216" ht="16.5" thickTop="1" thickBot="1" x14ac:dyDescent="0.3">
      <c r="B94" s="221"/>
      <c r="C94" s="56"/>
      <c r="D94" s="105"/>
      <c r="E94" s="105"/>
      <c r="F94" s="105"/>
      <c r="G94" s="105"/>
      <c r="H94" s="105"/>
      <c r="I94" s="105"/>
      <c r="J94" s="92">
        <f>GETPIVOTDATA(" Washington",'Population Migration by State'!$B$5,"Year",'Population Migration by State'!$C$3)</f>
        <v>216519</v>
      </c>
      <c r="K94" s="105">
        <f>GETPIVOTDATA(" Washington",'Population Migration by State'!$B$5,"Year",'Population Migration by State'!$C$3)</f>
        <v>216519</v>
      </c>
      <c r="L94" s="105">
        <f>GETPIVOTDATA(" Washington",'Population Migration by State'!$B$5,"Year",'Population Migration by State'!$C$3)</f>
        <v>216519</v>
      </c>
      <c r="M94" s="105">
        <f>GETPIVOTDATA(" Washington",'Population Migration by State'!$B$5,"Year",'Population Migration by State'!$C$3)</f>
        <v>216519</v>
      </c>
      <c r="N94" s="105">
        <f>GETPIVOTDATA(" Washington",'Population Migration by State'!$B$5,"Year",'Population Migration by State'!$C$3)</f>
        <v>216519</v>
      </c>
      <c r="O94" s="105">
        <f>GETPIVOTDATA(" Washington",'Population Migration by State'!$B$5,"Year",'Population Migration by State'!$C$3)</f>
        <v>216519</v>
      </c>
      <c r="P94" s="105">
        <f>GETPIVOTDATA(" Washington",'Population Migration by State'!$B$5,"Year",'Population Migration by State'!$C$3)</f>
        <v>216519</v>
      </c>
      <c r="Q94" s="105">
        <f>GETPIVOTDATA(" Washington",'Population Migration by State'!$B$5,"Year",'Population Migration by State'!$C$3)</f>
        <v>216519</v>
      </c>
      <c r="R94" s="105">
        <f>GETPIVOTDATA(" Washington",'Population Migration by State'!$B$5,"Year",'Population Migration by State'!$C$3)</f>
        <v>216519</v>
      </c>
      <c r="S94" s="105">
        <f>GETPIVOTDATA(" Washington",'Population Migration by State'!$B$5,"Year",'Population Migration by State'!$C$3)</f>
        <v>216519</v>
      </c>
      <c r="T94" s="105">
        <f>GETPIVOTDATA(" Washington",'Population Migration by State'!$B$5,"Year",'Population Migration by State'!$C$3)</f>
        <v>216519</v>
      </c>
      <c r="U94" s="105">
        <f>GETPIVOTDATA(" Washington",'Population Migration by State'!$B$5,"Year",'Population Migration by State'!$C$3)</f>
        <v>216519</v>
      </c>
      <c r="V94" s="105">
        <f>GETPIVOTDATA(" Washington",'Population Migration by State'!$B$5,"Year",'Population Migration by State'!$C$3)</f>
        <v>216519</v>
      </c>
      <c r="W94" s="105">
        <f>GETPIVOTDATA(" Washington",'Population Migration by State'!$B$5,"Year",'Population Migration by State'!$C$3)</f>
        <v>216519</v>
      </c>
      <c r="X94" s="105">
        <f>GETPIVOTDATA(" Washington",'Population Migration by State'!$B$5,"Year",'Population Migration by State'!$C$3)</f>
        <v>216519</v>
      </c>
      <c r="Y94" s="92">
        <f>GETPIVOTDATA(" Idaho",'Population Migration by State'!$B$5,"Year",'Population Migration by State'!$C$3)</f>
        <v>59419</v>
      </c>
      <c r="Z94" s="105">
        <f>GETPIVOTDATA(" Idaho",'Population Migration by State'!$B$5,"Year",'Population Migration by State'!$C$3)</f>
        <v>59419</v>
      </c>
      <c r="AA94" s="105">
        <f>GETPIVOTDATA(" Idaho",'Population Migration by State'!$B$5,"Year",'Population Migration by State'!$C$3)</f>
        <v>59419</v>
      </c>
      <c r="AB94" s="105">
        <f>GETPIVOTDATA(" Idaho",'Population Migration by State'!$B$5,"Year",'Population Migration by State'!$C$3)</f>
        <v>59419</v>
      </c>
      <c r="AC94" s="92">
        <f>GETPIVOTDATA(" Montana",'Population Migration by State'!$B$5,"Year",'Population Migration by State'!$C$3)</f>
        <v>37690</v>
      </c>
      <c r="AD94" s="105">
        <f>GETPIVOTDATA(" Montana",'Population Migration by State'!$B$5,"Year",'Population Migration by State'!$C$3)</f>
        <v>37690</v>
      </c>
      <c r="AE94" s="105">
        <f>GETPIVOTDATA(" Montana",'Population Migration by State'!$B$5,"Year",'Population Migration by State'!$C$3)</f>
        <v>37690</v>
      </c>
      <c r="AF94" s="105">
        <f>GETPIVOTDATA(" Montana",'Population Migration by State'!$B$5,"Year",'Population Migration by State'!$C$3)</f>
        <v>37690</v>
      </c>
      <c r="AG94" s="105">
        <f>GETPIVOTDATA(" Montana",'Population Migration by State'!$B$5,"Year",'Population Migration by State'!$C$3)</f>
        <v>37690</v>
      </c>
      <c r="AH94" s="105">
        <f>GETPIVOTDATA(" Montana",'Population Migration by State'!$B$5,"Year",'Population Migration by State'!$C$3)</f>
        <v>37690</v>
      </c>
      <c r="AI94" s="105">
        <f>GETPIVOTDATA(" Montana",'Population Migration by State'!$B$5,"Year",'Population Migration by State'!$C$3)</f>
        <v>37690</v>
      </c>
      <c r="AJ94" s="105">
        <f>GETPIVOTDATA(" Montana",'Population Migration by State'!$B$5,"Year",'Population Migration by State'!$C$3)</f>
        <v>37690</v>
      </c>
      <c r="AK94" s="105">
        <f>GETPIVOTDATA(" Montana",'Population Migration by State'!$B$5,"Year",'Population Migration by State'!$C$3)</f>
        <v>37690</v>
      </c>
      <c r="AL94" s="105">
        <f>GETPIVOTDATA(" Montana",'Population Migration by State'!$B$5,"Year",'Population Migration by State'!$C$3)</f>
        <v>37690</v>
      </c>
      <c r="AM94" s="105">
        <f>GETPIVOTDATA(" Montana",'Population Migration by State'!$B$5,"Year",'Population Migration by State'!$C$3)</f>
        <v>37690</v>
      </c>
      <c r="AN94" s="105">
        <f>GETPIVOTDATA(" Montana",'Population Migration by State'!$B$5,"Year",'Population Migration by State'!$C$3)</f>
        <v>37690</v>
      </c>
      <c r="AO94" s="105">
        <f>GETPIVOTDATA(" Montana",'Population Migration by State'!$B$5,"Year",'Population Migration by State'!$C$3)</f>
        <v>37690</v>
      </c>
      <c r="AP94" s="105">
        <f>GETPIVOTDATA(" Montana",'Population Migration by State'!$B$5,"Year",'Population Migration by State'!$C$3)</f>
        <v>37690</v>
      </c>
      <c r="AQ94" s="105">
        <f>GETPIVOTDATA(" Montana",'Population Migration by State'!$B$5,"Year",'Population Migration by State'!$C$3)</f>
        <v>37690</v>
      </c>
      <c r="AR94" s="105">
        <f>GETPIVOTDATA(" Montana",'Population Migration by State'!$B$5,"Year",'Population Migration by State'!$C$3)</f>
        <v>37690</v>
      </c>
      <c r="AS94" s="105">
        <f>GETPIVOTDATA(" Montana",'Population Migration by State'!$B$5,"Year",'Population Migration by State'!$C$3)</f>
        <v>37690</v>
      </c>
      <c r="AT94" s="105">
        <f>GETPIVOTDATA(" Montana",'Population Migration by State'!$B$5,"Year",'Population Migration by State'!$C$3)</f>
        <v>37690</v>
      </c>
      <c r="AU94" s="105">
        <f>GETPIVOTDATA(" Montana",'Population Migration by State'!$B$5,"Year",'Population Migration by State'!$C$3)</f>
        <v>37690</v>
      </c>
      <c r="AV94" s="105">
        <f>GETPIVOTDATA(" Montana",'Population Migration by State'!$B$5,"Year",'Population Migration by State'!$C$3)</f>
        <v>37690</v>
      </c>
      <c r="AW94" s="105">
        <f>GETPIVOTDATA(" Montana",'Population Migration by State'!$B$5,"Year",'Population Migration by State'!$C$3)</f>
        <v>37690</v>
      </c>
      <c r="AX94" s="105">
        <f>GETPIVOTDATA(" Montana",'Population Migration by State'!$B$5,"Year",'Population Migration by State'!$C$3)</f>
        <v>37690</v>
      </c>
      <c r="AY94" s="105">
        <f>GETPIVOTDATA(" Montana",'Population Migration by State'!$B$5,"Year",'Population Migration by State'!$C$3)</f>
        <v>37690</v>
      </c>
      <c r="AZ94" s="105">
        <f>GETPIVOTDATA(" Montana",'Population Migration by State'!$B$5,"Year",'Population Migration by State'!$C$3)</f>
        <v>37690</v>
      </c>
      <c r="BA94" s="92">
        <f>GETPIVOTDATA(" North Dakota",'Population Migration by State'!$B$5,"Year",'Population Migration by State'!$C$3)</f>
        <v>38213</v>
      </c>
      <c r="BB94" s="105">
        <f>GETPIVOTDATA(" North Dakota",'Population Migration by State'!$B$5,"Year",'Population Migration by State'!$C$3)</f>
        <v>38213</v>
      </c>
      <c r="BC94" s="105">
        <f>GETPIVOTDATA(" North Dakota",'Population Migration by State'!$B$5,"Year",'Population Migration by State'!$C$3)</f>
        <v>38213</v>
      </c>
      <c r="BD94" s="105">
        <f>GETPIVOTDATA(" North Dakota",'Population Migration by State'!$B$5,"Year",'Population Migration by State'!$C$3)</f>
        <v>38213</v>
      </c>
      <c r="BE94" s="105">
        <f>GETPIVOTDATA(" North Dakota",'Population Migration by State'!$B$5,"Year",'Population Migration by State'!$C$3)</f>
        <v>38213</v>
      </c>
      <c r="BF94" s="105">
        <f>GETPIVOTDATA(" North Dakota",'Population Migration by State'!$B$5,"Year",'Population Migration by State'!$C$3)</f>
        <v>38213</v>
      </c>
      <c r="BG94" s="105">
        <f>GETPIVOTDATA(" North Dakota",'Population Migration by State'!$B$5,"Year",'Population Migration by State'!$C$3)</f>
        <v>38213</v>
      </c>
      <c r="BH94" s="105">
        <f>GETPIVOTDATA(" North Dakota",'Population Migration by State'!$B$5,"Year",'Population Migration by State'!$C$3)</f>
        <v>38213</v>
      </c>
      <c r="BI94" s="121">
        <f>GETPIVOTDATA(" North Dakota",'Population Migration by State'!$B$5,"Year",'Population Migration by State'!$C$3)</f>
        <v>38213</v>
      </c>
      <c r="BJ94" s="121">
        <f>GETPIVOTDATA(" North Dakota",'Population Migration by State'!$B$5,"Year",'Population Migration by State'!$C$3)</f>
        <v>38213</v>
      </c>
      <c r="BK94" s="121">
        <f>GETPIVOTDATA(" North Dakota",'Population Migration by State'!$B$5,"Year",'Population Migration by State'!$C$3)</f>
        <v>38213</v>
      </c>
      <c r="BL94" s="121">
        <f>GETPIVOTDATA(" North Dakota",'Population Migration by State'!$B$5,"Year",'Population Migration by State'!$C$3)</f>
        <v>38213</v>
      </c>
      <c r="BM94" s="105">
        <f>GETPIVOTDATA(" North Dakota",'Population Migration by State'!$B$5,"Year",'Population Migration by State'!$C$3)</f>
        <v>38213</v>
      </c>
      <c r="BN94" s="105">
        <f>GETPIVOTDATA(" North Dakota",'Population Migration by State'!$B$5,"Year",'Population Migration by State'!$C$3)</f>
        <v>38213</v>
      </c>
      <c r="BO94" s="105">
        <f>GETPIVOTDATA(" North Dakota",'Population Migration by State'!$B$5,"Year",'Population Migration by State'!$C$3)</f>
        <v>38213</v>
      </c>
      <c r="BP94" s="105">
        <f>GETPIVOTDATA(" North Dakota",'Population Migration by State'!$B$5,"Year",'Population Migration by State'!$C$3)</f>
        <v>38213</v>
      </c>
      <c r="BQ94" s="92">
        <f>GETPIVOTDATA(" Minnesota",'Population Migration by State'!$B$5,"Year",'Population Migration by State'!$C$3)</f>
        <v>101176</v>
      </c>
      <c r="BR94" s="105">
        <f>GETPIVOTDATA(" Minnesota",'Population Migration by State'!$B$5,"Year",'Population Migration by State'!$C$3)</f>
        <v>101176</v>
      </c>
      <c r="BS94" s="105">
        <f>GETPIVOTDATA(" Minnesota",'Population Migration by State'!$B$5,"Year",'Population Migration by State'!$C$3)</f>
        <v>101176</v>
      </c>
      <c r="BT94" s="105">
        <f>GETPIVOTDATA(" Minnesota",'Population Migration by State'!$B$5,"Year",'Population Migration by State'!$C$3)</f>
        <v>101176</v>
      </c>
      <c r="BU94" s="105">
        <f>GETPIVOTDATA(" Minnesota",'Population Migration by State'!$B$5,"Year",'Population Migration by State'!$C$3)</f>
        <v>101176</v>
      </c>
      <c r="BV94" s="105">
        <f>GETPIVOTDATA(" Minnesota",'Population Migration by State'!$B$5,"Year",'Population Migration by State'!$C$3)</f>
        <v>101176</v>
      </c>
      <c r="BW94" s="105">
        <f>GETPIVOTDATA(" Minnesota",'Population Migration by State'!$B$5,"Year",'Population Migration by State'!$C$3)</f>
        <v>101176</v>
      </c>
      <c r="BX94" s="105">
        <f>GETPIVOTDATA(" Minnesota",'Population Migration by State'!$B$5,"Year",'Population Migration by State'!$C$3)</f>
        <v>101176</v>
      </c>
      <c r="BY94" s="105">
        <f>GETPIVOTDATA(" Minnesota",'Population Migration by State'!$B$5,"Year",'Population Migration by State'!$C$3)</f>
        <v>101176</v>
      </c>
      <c r="BZ94" s="105">
        <f>GETPIVOTDATA(" Minnesota",'Population Migration by State'!$B$5,"Year",'Population Migration by State'!$C$3)</f>
        <v>101176</v>
      </c>
      <c r="CA94" s="105">
        <f>GETPIVOTDATA(" Minnesota",'Population Migration by State'!$B$5,"Year",'Population Migration by State'!$C$3)</f>
        <v>101176</v>
      </c>
      <c r="CB94" s="97"/>
      <c r="CC94" s="105">
        <f>GETPIVOTDATA(" Wisconsin",'Population Migration by State'!$B$5,"Year",'Population Migration by State'!$C$3)</f>
        <v>100167</v>
      </c>
      <c r="CD94" s="105">
        <f>GETPIVOTDATA(" Wisconsin",'Population Migration by State'!$B$5,"Year",'Population Migration by State'!$C$3)</f>
        <v>100167</v>
      </c>
      <c r="CE94" s="105">
        <f>GETPIVOTDATA(" Wisconsin",'Population Migration by State'!$B$5,"Year",'Population Migration by State'!$C$3)</f>
        <v>100167</v>
      </c>
      <c r="CF94" s="105">
        <f>GETPIVOTDATA(" Wisconsin",'Population Migration by State'!$B$5,"Year",'Population Migration by State'!$C$3)</f>
        <v>100167</v>
      </c>
      <c r="CG94" s="105">
        <f>GETPIVOTDATA(" Wisconsin",'Population Migration by State'!$B$5,"Year",'Population Migration by State'!$C$3)</f>
        <v>100167</v>
      </c>
      <c r="CH94" s="105">
        <f>GETPIVOTDATA(" Wisconsin",'Population Migration by State'!$B$5,"Year",'Population Migration by State'!$C$3)</f>
        <v>100167</v>
      </c>
      <c r="CI94" s="105">
        <f>GETPIVOTDATA(" Wisconsin",'Population Migration by State'!$B$5,"Year",'Population Migration by State'!$C$3)</f>
        <v>100167</v>
      </c>
      <c r="CJ94" s="101">
        <f>GETPIVOTDATA(" Wisconsin",'Population Migration by State'!$B$5,"Year",'Population Migration by State'!$C$3)</f>
        <v>100167</v>
      </c>
      <c r="CK94" s="99"/>
      <c r="CL94" s="105">
        <f>GETPIVOTDATA(" Michigan",'Population Migration by State'!$B$5,"Year",'Population Migration by State'!$C$3)</f>
        <v>134763</v>
      </c>
      <c r="CM94" s="105">
        <f>GETPIVOTDATA(" Michigan",'Population Migration by State'!$B$5,"Year",'Population Migration by State'!$C$3)</f>
        <v>134763</v>
      </c>
      <c r="CN94" s="92"/>
      <c r="CO94" s="105"/>
      <c r="CP94" s="105"/>
      <c r="CQ94" s="105"/>
      <c r="CR94" s="105"/>
      <c r="CS94" s="105"/>
      <c r="CT94" s="92">
        <f>GETPIVOTDATA(" Michigan",'Population Migration by State'!$B$5,"Year",'Population Migration by State'!$C$3)</f>
        <v>134763</v>
      </c>
      <c r="CU94" s="105">
        <f>GETPIVOTDATA(" Michigan",'Population Migration by State'!$B$5,"Year",'Population Migration by State'!$C$3)</f>
        <v>134763</v>
      </c>
      <c r="CV94" s="105">
        <f>GETPIVOTDATA(" Michigan",'Population Migration by State'!$B$5,"Year",'Population Migration by State'!$C$3)</f>
        <v>134763</v>
      </c>
      <c r="CW94" s="105">
        <f>GETPIVOTDATA(" Michigan",'Population Migration by State'!$B$5,"Year",'Population Migration by State'!$C$3)</f>
        <v>134763</v>
      </c>
      <c r="CX94" s="99"/>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92">
        <f>GETPIVOTDATA(" Maine",'Population Migration by State'!$B$5,"Year",'Population Migration by State'!$C$3)</f>
        <v>27561</v>
      </c>
      <c r="EH94" s="105">
        <f>GETPIVOTDATA(" Maine",'Population Migration by State'!$B$5,"Year",'Population Migration by State'!$C$3)</f>
        <v>27561</v>
      </c>
      <c r="EI94" s="105">
        <f>GETPIVOTDATA(" Maine",'Population Migration by State'!$B$5,"Year",'Population Migration by State'!$C$3)</f>
        <v>27561</v>
      </c>
      <c r="EJ94" s="121">
        <f>GETPIVOTDATA(" Maine",'Population Migration by State'!$B$5,"Year",'Population Migration by State'!$C$3)</f>
        <v>27561</v>
      </c>
      <c r="EK94" s="121">
        <f>GETPIVOTDATA(" Maine",'Population Migration by State'!$B$5,"Year",'Population Migration by State'!$C$3)</f>
        <v>27561</v>
      </c>
      <c r="EL94" s="121">
        <f>GETPIVOTDATA(" Maine",'Population Migration by State'!$B$5,"Year",'Population Migration by State'!$C$3)</f>
        <v>27561</v>
      </c>
      <c r="EM94" s="121">
        <f>GETPIVOTDATA(" Maine",'Population Migration by State'!$B$5,"Year",'Population Migration by State'!$C$3)</f>
        <v>27561</v>
      </c>
      <c r="EN94" s="105">
        <f>GETPIVOTDATA(" Maine",'Population Migration by State'!$B$5,"Year",'Population Migration by State'!$C$3)</f>
        <v>27561</v>
      </c>
      <c r="EO94" s="105">
        <f>GETPIVOTDATA(" Maine",'Population Migration by State'!$B$5,"Year",'Population Migration by State'!$C$3)</f>
        <v>27561</v>
      </c>
      <c r="EP94" s="105">
        <f>GETPIVOTDATA(" Maine",'Population Migration by State'!$B$5,"Year",'Population Migration by State'!$C$3)</f>
        <v>27561</v>
      </c>
      <c r="EQ94" s="105">
        <f>GETPIVOTDATA(" Maine",'Population Migration by State'!$B$5,"Year",'Population Migration by State'!$C$3)</f>
        <v>27561</v>
      </c>
      <c r="ER94" s="60"/>
      <c r="ES94" s="56"/>
      <c r="ET94" s="56"/>
      <c r="EU94" s="56"/>
      <c r="EV94" s="56"/>
      <c r="EW94" s="105"/>
      <c r="EX94" s="105"/>
      <c r="EY94" s="105"/>
      <c r="EZ94" s="105"/>
      <c r="FA94" s="105"/>
      <c r="FB94" s="105"/>
      <c r="FC94" s="105"/>
      <c r="FD94" s="105"/>
      <c r="FE94" s="105"/>
      <c r="FF94" s="105"/>
      <c r="FG94" s="105"/>
      <c r="FH94" s="105"/>
      <c r="FI94" s="105"/>
      <c r="FJ94" s="105"/>
      <c r="FK94" s="105"/>
      <c r="FL94" s="105"/>
      <c r="FM94" s="105"/>
      <c r="FN94" s="105"/>
      <c r="FO94" s="105"/>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c r="GQ94" s="56"/>
      <c r="GR94" s="56"/>
      <c r="GS94" s="56"/>
      <c r="GT94" s="56"/>
      <c r="GU94" s="56"/>
      <c r="GV94" s="56"/>
      <c r="GW94" s="56"/>
      <c r="GX94" s="56"/>
      <c r="GY94" s="56"/>
      <c r="GZ94" s="56"/>
      <c r="HA94" s="56"/>
      <c r="HB94" s="56"/>
      <c r="HC94" s="56"/>
      <c r="HD94" s="56"/>
      <c r="HE94" s="56"/>
      <c r="HF94" s="56"/>
      <c r="HG94" s="56"/>
      <c r="HH94" s="217"/>
    </row>
    <row r="95" spans="2:216" ht="16.5" thickTop="1" thickBot="1" x14ac:dyDescent="0.3">
      <c r="B95" s="221"/>
      <c r="C95" s="56"/>
      <c r="D95" s="105"/>
      <c r="E95" s="105"/>
      <c r="F95" s="105"/>
      <c r="G95" s="105"/>
      <c r="H95" s="105"/>
      <c r="I95" s="105"/>
      <c r="J95" s="92">
        <f>GETPIVOTDATA(" Washington",'Population Migration by State'!$B$5,"Year",'Population Migration by State'!$C$3)</f>
        <v>216519</v>
      </c>
      <c r="K95" s="105">
        <f>GETPIVOTDATA(" Washington",'Population Migration by State'!$B$5,"Year",'Population Migration by State'!$C$3)</f>
        <v>216519</v>
      </c>
      <c r="L95" s="105">
        <f>GETPIVOTDATA(" Washington",'Population Migration by State'!$B$5,"Year",'Population Migration by State'!$C$3)</f>
        <v>216519</v>
      </c>
      <c r="M95" s="105">
        <f>GETPIVOTDATA(" Washington",'Population Migration by State'!$B$5,"Year",'Population Migration by State'!$C$3)</f>
        <v>216519</v>
      </c>
      <c r="N95" s="105">
        <f>GETPIVOTDATA(" Washington",'Population Migration by State'!$B$5,"Year",'Population Migration by State'!$C$3)</f>
        <v>216519</v>
      </c>
      <c r="O95" s="105">
        <f>GETPIVOTDATA(" Washington",'Population Migration by State'!$B$5,"Year",'Population Migration by State'!$C$3)</f>
        <v>216519</v>
      </c>
      <c r="P95" s="105">
        <f>GETPIVOTDATA(" Washington",'Population Migration by State'!$B$5,"Year",'Population Migration by State'!$C$3)</f>
        <v>216519</v>
      </c>
      <c r="Q95" s="105">
        <f>GETPIVOTDATA(" Washington",'Population Migration by State'!$B$5,"Year",'Population Migration by State'!$C$3)</f>
        <v>216519</v>
      </c>
      <c r="R95" s="105">
        <f>GETPIVOTDATA(" Washington",'Population Migration by State'!$B$5,"Year",'Population Migration by State'!$C$3)</f>
        <v>216519</v>
      </c>
      <c r="S95" s="105">
        <f>GETPIVOTDATA(" Washington",'Population Migration by State'!$B$5,"Year",'Population Migration by State'!$C$3)</f>
        <v>216519</v>
      </c>
      <c r="T95" s="105">
        <f>GETPIVOTDATA(" Washington",'Population Migration by State'!$B$5,"Year",'Population Migration by State'!$C$3)</f>
        <v>216519</v>
      </c>
      <c r="U95" s="105">
        <f>GETPIVOTDATA(" Washington",'Population Migration by State'!$B$5,"Year",'Population Migration by State'!$C$3)</f>
        <v>216519</v>
      </c>
      <c r="V95" s="105">
        <f>GETPIVOTDATA(" Washington",'Population Migration by State'!$B$5,"Year",'Population Migration by State'!$C$3)</f>
        <v>216519</v>
      </c>
      <c r="W95" s="105">
        <f>GETPIVOTDATA(" Washington",'Population Migration by State'!$B$5,"Year",'Population Migration by State'!$C$3)</f>
        <v>216519</v>
      </c>
      <c r="X95" s="105">
        <f>GETPIVOTDATA(" Washington",'Population Migration by State'!$B$5,"Year",'Population Migration by State'!$C$3)</f>
        <v>216519</v>
      </c>
      <c r="Y95" s="92">
        <f>GETPIVOTDATA(" Idaho",'Population Migration by State'!$B$5,"Year",'Population Migration by State'!$C$3)</f>
        <v>59419</v>
      </c>
      <c r="Z95" s="105">
        <f>GETPIVOTDATA(" Idaho",'Population Migration by State'!$B$5,"Year",'Population Migration by State'!$C$3)</f>
        <v>59419</v>
      </c>
      <c r="AA95" s="105">
        <f>GETPIVOTDATA(" Idaho",'Population Migration by State'!$B$5,"Year",'Population Migration by State'!$C$3)</f>
        <v>59419</v>
      </c>
      <c r="AB95" s="105">
        <f>GETPIVOTDATA(" Idaho",'Population Migration by State'!$B$5,"Year",'Population Migration by State'!$C$3)</f>
        <v>59419</v>
      </c>
      <c r="AC95" s="92">
        <f>GETPIVOTDATA(" Montana",'Population Migration by State'!$B$5,"Year",'Population Migration by State'!$C$3)</f>
        <v>37690</v>
      </c>
      <c r="AD95" s="105">
        <f>GETPIVOTDATA(" Montana",'Population Migration by State'!$B$5,"Year",'Population Migration by State'!$C$3)</f>
        <v>37690</v>
      </c>
      <c r="AE95" s="105">
        <f>GETPIVOTDATA(" Montana",'Population Migration by State'!$B$5,"Year",'Population Migration by State'!$C$3)</f>
        <v>37690</v>
      </c>
      <c r="AF95" s="105">
        <f>GETPIVOTDATA(" Montana",'Population Migration by State'!$B$5,"Year",'Population Migration by State'!$C$3)</f>
        <v>37690</v>
      </c>
      <c r="AG95" s="105">
        <f>GETPIVOTDATA(" Montana",'Population Migration by State'!$B$5,"Year",'Population Migration by State'!$C$3)</f>
        <v>37690</v>
      </c>
      <c r="AH95" s="105">
        <f>GETPIVOTDATA(" Montana",'Population Migration by State'!$B$5,"Year",'Population Migration by State'!$C$3)</f>
        <v>37690</v>
      </c>
      <c r="AI95" s="105">
        <f>GETPIVOTDATA(" Montana",'Population Migration by State'!$B$5,"Year",'Population Migration by State'!$C$3)</f>
        <v>37690</v>
      </c>
      <c r="AJ95" s="105">
        <f>GETPIVOTDATA(" Montana",'Population Migration by State'!$B$5,"Year",'Population Migration by State'!$C$3)</f>
        <v>37690</v>
      </c>
      <c r="AK95" s="105">
        <f>GETPIVOTDATA(" Montana",'Population Migration by State'!$B$5,"Year",'Population Migration by State'!$C$3)</f>
        <v>37690</v>
      </c>
      <c r="AL95" s="105">
        <f>GETPIVOTDATA(" Montana",'Population Migration by State'!$B$5,"Year",'Population Migration by State'!$C$3)</f>
        <v>37690</v>
      </c>
      <c r="AM95" s="105">
        <f>GETPIVOTDATA(" Montana",'Population Migration by State'!$B$5,"Year",'Population Migration by State'!$C$3)</f>
        <v>37690</v>
      </c>
      <c r="AN95" s="105">
        <f>GETPIVOTDATA(" Montana",'Population Migration by State'!$B$5,"Year",'Population Migration by State'!$C$3)</f>
        <v>37690</v>
      </c>
      <c r="AO95" s="105">
        <f>GETPIVOTDATA(" Montana",'Population Migration by State'!$B$5,"Year",'Population Migration by State'!$C$3)</f>
        <v>37690</v>
      </c>
      <c r="AP95" s="105">
        <f>GETPIVOTDATA(" Montana",'Population Migration by State'!$B$5,"Year",'Population Migration by State'!$C$3)</f>
        <v>37690</v>
      </c>
      <c r="AQ95" s="105">
        <f>GETPIVOTDATA(" Montana",'Population Migration by State'!$B$5,"Year",'Population Migration by State'!$C$3)</f>
        <v>37690</v>
      </c>
      <c r="AR95" s="105">
        <f>GETPIVOTDATA(" Montana",'Population Migration by State'!$B$5,"Year",'Population Migration by State'!$C$3)</f>
        <v>37690</v>
      </c>
      <c r="AS95" s="105">
        <f>GETPIVOTDATA(" Montana",'Population Migration by State'!$B$5,"Year",'Population Migration by State'!$C$3)</f>
        <v>37690</v>
      </c>
      <c r="AT95" s="105">
        <f>GETPIVOTDATA(" Montana",'Population Migration by State'!$B$5,"Year",'Population Migration by State'!$C$3)</f>
        <v>37690</v>
      </c>
      <c r="AU95" s="105">
        <f>GETPIVOTDATA(" Montana",'Population Migration by State'!$B$5,"Year",'Population Migration by State'!$C$3)</f>
        <v>37690</v>
      </c>
      <c r="AV95" s="105">
        <f>GETPIVOTDATA(" Montana",'Population Migration by State'!$B$5,"Year",'Population Migration by State'!$C$3)</f>
        <v>37690</v>
      </c>
      <c r="AW95" s="105">
        <f>GETPIVOTDATA(" Montana",'Population Migration by State'!$B$5,"Year",'Population Migration by State'!$C$3)</f>
        <v>37690</v>
      </c>
      <c r="AX95" s="105">
        <f>GETPIVOTDATA(" Montana",'Population Migration by State'!$B$5,"Year",'Population Migration by State'!$C$3)</f>
        <v>37690</v>
      </c>
      <c r="AY95" s="105">
        <f>GETPIVOTDATA(" Montana",'Population Migration by State'!$B$5,"Year",'Population Migration by State'!$C$3)</f>
        <v>37690</v>
      </c>
      <c r="AZ95" s="105">
        <f>GETPIVOTDATA(" Montana",'Population Migration by State'!$B$5,"Year",'Population Migration by State'!$C$3)</f>
        <v>37690</v>
      </c>
      <c r="BA95" s="92">
        <f>GETPIVOTDATA(" North Dakota",'Population Migration by State'!$B$5,"Year",'Population Migration by State'!$C$3)</f>
        <v>38213</v>
      </c>
      <c r="BB95" s="105">
        <f>GETPIVOTDATA(" North Dakota",'Population Migration by State'!$B$5,"Year",'Population Migration by State'!$C$3)</f>
        <v>38213</v>
      </c>
      <c r="BC95" s="105">
        <f>GETPIVOTDATA(" North Dakota",'Population Migration by State'!$B$5,"Year",'Population Migration by State'!$C$3)</f>
        <v>38213</v>
      </c>
      <c r="BD95" s="105">
        <f>GETPIVOTDATA(" North Dakota",'Population Migration by State'!$B$5,"Year",'Population Migration by State'!$C$3)</f>
        <v>38213</v>
      </c>
      <c r="BE95" s="105">
        <f>GETPIVOTDATA(" North Dakota",'Population Migration by State'!$B$5,"Year",'Population Migration by State'!$C$3)</f>
        <v>38213</v>
      </c>
      <c r="BF95" s="105">
        <f>GETPIVOTDATA(" North Dakota",'Population Migration by State'!$B$5,"Year",'Population Migration by State'!$C$3)</f>
        <v>38213</v>
      </c>
      <c r="BG95" s="105">
        <f>GETPIVOTDATA(" North Dakota",'Population Migration by State'!$B$5,"Year",'Population Migration by State'!$C$3)</f>
        <v>38213</v>
      </c>
      <c r="BH95" s="105">
        <f>GETPIVOTDATA(" North Dakota",'Population Migration by State'!$B$5,"Year",'Population Migration by State'!$C$3)</f>
        <v>38213</v>
      </c>
      <c r="BI95" s="105">
        <f>GETPIVOTDATA(" North Dakota",'Population Migration by State'!$B$5,"Year",'Population Migration by State'!$C$3)</f>
        <v>38213</v>
      </c>
      <c r="BJ95" s="105">
        <f>GETPIVOTDATA(" North Dakota",'Population Migration by State'!$B$5,"Year",'Population Migration by State'!$C$3)</f>
        <v>38213</v>
      </c>
      <c r="BK95" s="105">
        <f>GETPIVOTDATA(" North Dakota",'Population Migration by State'!$B$5,"Year",'Population Migration by State'!$C$3)</f>
        <v>38213</v>
      </c>
      <c r="BL95" s="105">
        <f>GETPIVOTDATA(" North Dakota",'Population Migration by State'!$B$5,"Year",'Population Migration by State'!$C$3)</f>
        <v>38213</v>
      </c>
      <c r="BM95" s="105">
        <f>GETPIVOTDATA(" North Dakota",'Population Migration by State'!$B$5,"Year",'Population Migration by State'!$C$3)</f>
        <v>38213</v>
      </c>
      <c r="BN95" s="105">
        <f>GETPIVOTDATA(" North Dakota",'Population Migration by State'!$B$5,"Year",'Population Migration by State'!$C$3)</f>
        <v>38213</v>
      </c>
      <c r="BO95" s="105">
        <f>GETPIVOTDATA(" North Dakota",'Population Migration by State'!$B$5,"Year",'Population Migration by State'!$C$3)</f>
        <v>38213</v>
      </c>
      <c r="BP95" s="105">
        <f>GETPIVOTDATA(" North Dakota",'Population Migration by State'!$B$5,"Year",'Population Migration by State'!$C$3)</f>
        <v>38213</v>
      </c>
      <c r="BQ95" s="92">
        <f>GETPIVOTDATA(" Minnesota",'Population Migration by State'!$B$5,"Year",'Population Migration by State'!$C$3)</f>
        <v>101176</v>
      </c>
      <c r="BR95" s="105">
        <f>GETPIVOTDATA(" Minnesota",'Population Migration by State'!$B$5,"Year",'Population Migration by State'!$C$3)</f>
        <v>101176</v>
      </c>
      <c r="BS95" s="105">
        <f>GETPIVOTDATA(" Minnesota",'Population Migration by State'!$B$5,"Year",'Population Migration by State'!$C$3)</f>
        <v>101176</v>
      </c>
      <c r="BT95" s="105">
        <f>GETPIVOTDATA(" Minnesota",'Population Migration by State'!$B$5,"Year",'Population Migration by State'!$C$3)</f>
        <v>101176</v>
      </c>
      <c r="BU95" s="105">
        <f>GETPIVOTDATA(" Minnesota",'Population Migration by State'!$B$5,"Year",'Population Migration by State'!$C$3)</f>
        <v>101176</v>
      </c>
      <c r="BV95" s="105">
        <f>GETPIVOTDATA(" Minnesota",'Population Migration by State'!$B$5,"Year",'Population Migration by State'!$C$3)</f>
        <v>101176</v>
      </c>
      <c r="BW95" s="105">
        <f>GETPIVOTDATA(" Minnesota",'Population Migration by State'!$B$5,"Year",'Population Migration by State'!$C$3)</f>
        <v>101176</v>
      </c>
      <c r="BX95" s="105">
        <f>GETPIVOTDATA(" Minnesota",'Population Migration by State'!$B$5,"Year",'Population Migration by State'!$C$3)</f>
        <v>101176</v>
      </c>
      <c r="BY95" s="105">
        <f>GETPIVOTDATA(" Minnesota",'Population Migration by State'!$B$5,"Year",'Population Migration by State'!$C$3)</f>
        <v>101176</v>
      </c>
      <c r="BZ95" s="105">
        <f>GETPIVOTDATA(" Minnesota",'Population Migration by State'!$B$5,"Year",'Population Migration by State'!$C$3)</f>
        <v>101176</v>
      </c>
      <c r="CA95" s="105">
        <f>GETPIVOTDATA(" Minnesota",'Population Migration by State'!$B$5,"Year",'Population Migration by State'!$C$3)</f>
        <v>101176</v>
      </c>
      <c r="CB95" s="92">
        <f>GETPIVOTDATA(" Wisconsin",'Population Migration by State'!$B$5,"Year",'Population Migration by State'!$C$3)</f>
        <v>100167</v>
      </c>
      <c r="CC95" s="105">
        <f>GETPIVOTDATA(" Wisconsin",'Population Migration by State'!$B$5,"Year",'Population Migration by State'!$C$3)</f>
        <v>100167</v>
      </c>
      <c r="CD95" s="105">
        <f>GETPIVOTDATA(" Wisconsin",'Population Migration by State'!$B$5,"Year",'Population Migration by State'!$C$3)</f>
        <v>100167</v>
      </c>
      <c r="CE95" s="105">
        <f>GETPIVOTDATA(" Wisconsin",'Population Migration by State'!$B$5,"Year",'Population Migration by State'!$C$3)</f>
        <v>100167</v>
      </c>
      <c r="CF95" s="105">
        <f>GETPIVOTDATA(" Wisconsin",'Population Migration by State'!$B$5,"Year",'Population Migration by State'!$C$3)</f>
        <v>100167</v>
      </c>
      <c r="CG95" s="105">
        <f>GETPIVOTDATA(" Wisconsin",'Population Migration by State'!$B$5,"Year",'Population Migration by State'!$C$3)</f>
        <v>100167</v>
      </c>
      <c r="CH95" s="105">
        <f>GETPIVOTDATA(" Wisconsin",'Population Migration by State'!$B$5,"Year",'Population Migration by State'!$C$3)</f>
        <v>100167</v>
      </c>
      <c r="CI95" s="105">
        <f>GETPIVOTDATA(" Wisconsin",'Population Migration by State'!$B$5,"Year",'Population Migration by State'!$C$3)</f>
        <v>100167</v>
      </c>
      <c r="CJ95" s="105">
        <f>GETPIVOTDATA(" Wisconsin",'Population Migration by State'!$B$5,"Year",'Population Migration by State'!$C$3)</f>
        <v>100167</v>
      </c>
      <c r="CK95" s="105">
        <f>GETPIVOTDATA(" Wisconsin",'Population Migration by State'!$B$5,"Year",'Population Migration by State'!$C$3)</f>
        <v>100167</v>
      </c>
      <c r="CL95" s="107">
        <f>GETPIVOTDATA(" Michigan",'Population Migration by State'!$B$5,"Year",'Population Migration by State'!$C$3)</f>
        <v>134763</v>
      </c>
      <c r="CM95" s="105">
        <f>GETPIVOTDATA(" Michigan",'Population Migration by State'!$B$5,"Year",'Population Migration by State'!$C$3)</f>
        <v>134763</v>
      </c>
      <c r="CN95" s="92"/>
      <c r="CO95" s="105"/>
      <c r="CP95" s="105"/>
      <c r="CQ95" s="105"/>
      <c r="CR95" s="105"/>
      <c r="CS95" s="97"/>
      <c r="CT95" s="105">
        <f>GETPIVOTDATA(" Michigan",'Population Migration by State'!$B$5,"Year",'Population Migration by State'!$C$3)</f>
        <v>134763</v>
      </c>
      <c r="CU95" s="105">
        <f>GETPIVOTDATA(" Michigan",'Population Migration by State'!$B$5,"Year",'Population Migration by State'!$C$3)</f>
        <v>134763</v>
      </c>
      <c r="CV95" s="105">
        <f>GETPIVOTDATA(" Michigan",'Population Migration by State'!$B$5,"Year",'Population Migration by State'!$C$3)</f>
        <v>134763</v>
      </c>
      <c r="CW95" s="105">
        <f>GETPIVOTDATA(" Michigan",'Population Migration by State'!$B$5,"Year",'Population Migration by State'!$C$3)</f>
        <v>134763</v>
      </c>
      <c r="CX95" s="105">
        <f>GETPIVOTDATA(" Michigan",'Population Migration by State'!$B$5,"Year",'Population Migration by State'!$C$3)</f>
        <v>134763</v>
      </c>
      <c r="CY95" s="92"/>
      <c r="CZ95" s="105"/>
      <c r="DA95" s="105"/>
      <c r="DB95" s="105"/>
      <c r="DC95" s="105"/>
      <c r="DD95" s="105"/>
      <c r="DE95" s="105"/>
      <c r="DF95" s="105"/>
      <c r="DG95" s="105"/>
      <c r="DH95" s="105"/>
      <c r="DI95" s="105"/>
      <c r="DJ95" s="105"/>
      <c r="DK95" s="105"/>
      <c r="DL95" s="105"/>
      <c r="DM95" s="105"/>
      <c r="DN95" s="105"/>
      <c r="DO95" s="105"/>
      <c r="DP95" s="105"/>
      <c r="DQ95" s="105"/>
      <c r="DR95" s="105"/>
      <c r="DS95" s="105"/>
      <c r="DT95" s="105"/>
      <c r="DU95" s="105"/>
      <c r="DV95" s="105"/>
      <c r="DW95" s="105"/>
      <c r="DX95" s="105"/>
      <c r="DY95" s="105"/>
      <c r="DZ95" s="105"/>
      <c r="EA95" s="105"/>
      <c r="EB95" s="105"/>
      <c r="EC95" s="105"/>
      <c r="ED95" s="105"/>
      <c r="EE95" s="106">
        <f>GETPIVOTDATA(" New Hampshire",'Population Migration by State'!$B$5,"Year",'Population Migration by State'!$C$3)</f>
        <v>50559</v>
      </c>
      <c r="EF95" s="95">
        <f>GETPIVOTDATA(" Maine",'Population Migration by State'!$B$5,"Year",'Population Migration by State'!$C$3)</f>
        <v>27561</v>
      </c>
      <c r="EG95" s="105">
        <f>GETPIVOTDATA(" Maine",'Population Migration by State'!$B$5,"Year",'Population Migration by State'!$C$3)</f>
        <v>27561</v>
      </c>
      <c r="EH95" s="105">
        <f>GETPIVOTDATA(" Maine",'Population Migration by State'!$B$5,"Year",'Population Migration by State'!$C$3)</f>
        <v>27561</v>
      </c>
      <c r="EI95" s="105">
        <f>GETPIVOTDATA(" Maine",'Population Migration by State'!$B$5,"Year",'Population Migration by State'!$C$3)</f>
        <v>27561</v>
      </c>
      <c r="EJ95" s="105">
        <f>GETPIVOTDATA(" Maine",'Population Migration by State'!$B$5,"Year",'Population Migration by State'!$C$3)</f>
        <v>27561</v>
      </c>
      <c r="EK95" s="105">
        <f>GETPIVOTDATA(" Maine",'Population Migration by State'!$B$5,"Year",'Population Migration by State'!$C$3)</f>
        <v>27561</v>
      </c>
      <c r="EL95" s="105">
        <f>GETPIVOTDATA(" Maine",'Population Migration by State'!$B$5,"Year",'Population Migration by State'!$C$3)</f>
        <v>27561</v>
      </c>
      <c r="EM95" s="105">
        <f>GETPIVOTDATA(" Maine",'Population Migration by State'!$B$5,"Year",'Population Migration by State'!$C$3)</f>
        <v>27561</v>
      </c>
      <c r="EN95" s="105">
        <f>GETPIVOTDATA(" Maine",'Population Migration by State'!$B$5,"Year",'Population Migration by State'!$C$3)</f>
        <v>27561</v>
      </c>
      <c r="EO95" s="105">
        <f>GETPIVOTDATA(" Maine",'Population Migration by State'!$B$5,"Year",'Population Migration by State'!$C$3)</f>
        <v>27561</v>
      </c>
      <c r="EP95" s="105">
        <f>GETPIVOTDATA(" Maine",'Population Migration by State'!$B$5,"Year",'Population Migration by State'!$C$3)</f>
        <v>27561</v>
      </c>
      <c r="EQ95" s="105">
        <f>GETPIVOTDATA(" Maine",'Population Migration by State'!$B$5,"Year",'Population Migration by State'!$C$3)</f>
        <v>27561</v>
      </c>
      <c r="ER95" s="105">
        <f>GETPIVOTDATA(" Maine",'Population Migration by State'!$B$5,"Year",'Population Migration by State'!$C$3)</f>
        <v>27561</v>
      </c>
      <c r="ES95" s="60"/>
      <c r="ET95" s="56"/>
      <c r="EU95" s="56"/>
      <c r="EV95" s="56"/>
      <c r="EW95" s="105"/>
      <c r="EX95" s="105"/>
      <c r="EY95" s="105"/>
      <c r="EZ95" s="105"/>
      <c r="FA95" s="105"/>
      <c r="FB95" s="105"/>
      <c r="FC95" s="105"/>
      <c r="FD95" s="105"/>
      <c r="FE95" s="105"/>
      <c r="FF95" s="105"/>
      <c r="FG95" s="105"/>
      <c r="FH95" s="105"/>
      <c r="FI95" s="105"/>
      <c r="FJ95" s="105"/>
      <c r="FK95" s="105"/>
      <c r="FL95" s="105"/>
      <c r="FM95" s="105"/>
      <c r="FN95" s="105"/>
      <c r="FO95" s="105"/>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217"/>
    </row>
    <row r="96" spans="2:216" ht="15.75" thickTop="1" x14ac:dyDescent="0.25">
      <c r="B96" s="221"/>
      <c r="C96" s="56"/>
      <c r="D96" s="105"/>
      <c r="E96" s="105"/>
      <c r="F96" s="105"/>
      <c r="G96" s="105"/>
      <c r="H96" s="105"/>
      <c r="I96" s="105"/>
      <c r="J96" s="92">
        <f>GETPIVOTDATA(" Washington",'Population Migration by State'!$B$5,"Year",'Population Migration by State'!$C$3)</f>
        <v>216519</v>
      </c>
      <c r="K96" s="105">
        <f>GETPIVOTDATA(" Washington",'Population Migration by State'!$B$5,"Year",'Population Migration by State'!$C$3)</f>
        <v>216519</v>
      </c>
      <c r="L96" s="105">
        <f>GETPIVOTDATA(" Washington",'Population Migration by State'!$B$5,"Year",'Population Migration by State'!$C$3)</f>
        <v>216519</v>
      </c>
      <c r="M96" s="105">
        <f>GETPIVOTDATA(" Washington",'Population Migration by State'!$B$5,"Year",'Population Migration by State'!$C$3)</f>
        <v>216519</v>
      </c>
      <c r="N96" s="105">
        <f>GETPIVOTDATA(" Washington",'Population Migration by State'!$B$5,"Year",'Population Migration by State'!$C$3)</f>
        <v>216519</v>
      </c>
      <c r="O96" s="105">
        <f>GETPIVOTDATA(" Washington",'Population Migration by State'!$B$5,"Year",'Population Migration by State'!$C$3)</f>
        <v>216519</v>
      </c>
      <c r="P96" s="105">
        <f>GETPIVOTDATA(" Washington",'Population Migration by State'!$B$5,"Year",'Population Migration by State'!$C$3)</f>
        <v>216519</v>
      </c>
      <c r="Q96" s="105">
        <f>GETPIVOTDATA(" Washington",'Population Migration by State'!$B$5,"Year",'Population Migration by State'!$C$3)</f>
        <v>216519</v>
      </c>
      <c r="R96" s="105">
        <f>GETPIVOTDATA(" Washington",'Population Migration by State'!$B$5,"Year",'Population Migration by State'!$C$3)</f>
        <v>216519</v>
      </c>
      <c r="S96" s="105">
        <f>GETPIVOTDATA(" Washington",'Population Migration by State'!$B$5,"Year",'Population Migration by State'!$C$3)</f>
        <v>216519</v>
      </c>
      <c r="T96" s="105">
        <f>GETPIVOTDATA(" Washington",'Population Migration by State'!$B$5,"Year",'Population Migration by State'!$C$3)</f>
        <v>216519</v>
      </c>
      <c r="U96" s="105">
        <f>GETPIVOTDATA(" Washington",'Population Migration by State'!$B$5,"Year",'Population Migration by State'!$C$3)</f>
        <v>216519</v>
      </c>
      <c r="V96" s="105">
        <f>GETPIVOTDATA(" Washington",'Population Migration by State'!$B$5,"Year",'Population Migration by State'!$C$3)</f>
        <v>216519</v>
      </c>
      <c r="W96" s="105">
        <f>GETPIVOTDATA(" Washington",'Population Migration by State'!$B$5,"Year",'Population Migration by State'!$C$3)</f>
        <v>216519</v>
      </c>
      <c r="X96" s="105">
        <f>GETPIVOTDATA(" Washington",'Population Migration by State'!$B$5,"Year",'Population Migration by State'!$C$3)</f>
        <v>216519</v>
      </c>
      <c r="Y96" s="92">
        <f>GETPIVOTDATA(" Idaho",'Population Migration by State'!$B$5,"Year",'Population Migration by State'!$C$3)</f>
        <v>59419</v>
      </c>
      <c r="Z96" s="105">
        <f>GETPIVOTDATA(" Idaho",'Population Migration by State'!$B$5,"Year",'Population Migration by State'!$C$3)</f>
        <v>59419</v>
      </c>
      <c r="AA96" s="105">
        <f>GETPIVOTDATA(" Idaho",'Population Migration by State'!$B$5,"Year",'Population Migration by State'!$C$3)</f>
        <v>59419</v>
      </c>
      <c r="AB96" s="105">
        <f>GETPIVOTDATA(" Idaho",'Population Migration by State'!$B$5,"Year",'Population Migration by State'!$C$3)</f>
        <v>59419</v>
      </c>
      <c r="AC96" s="92">
        <f>GETPIVOTDATA(" Montana",'Population Migration by State'!$B$5,"Year",'Population Migration by State'!$C$3)</f>
        <v>37690</v>
      </c>
      <c r="AD96" s="105">
        <f>GETPIVOTDATA(" Montana",'Population Migration by State'!$B$5,"Year",'Population Migration by State'!$C$3)</f>
        <v>37690</v>
      </c>
      <c r="AE96" s="105">
        <f>GETPIVOTDATA(" Montana",'Population Migration by State'!$B$5,"Year",'Population Migration by State'!$C$3)</f>
        <v>37690</v>
      </c>
      <c r="AF96" s="105">
        <f>GETPIVOTDATA(" Montana",'Population Migration by State'!$B$5,"Year",'Population Migration by State'!$C$3)</f>
        <v>37690</v>
      </c>
      <c r="AG96" s="105">
        <f>GETPIVOTDATA(" Montana",'Population Migration by State'!$B$5,"Year",'Population Migration by State'!$C$3)</f>
        <v>37690</v>
      </c>
      <c r="AH96" s="105">
        <f>GETPIVOTDATA(" Montana",'Population Migration by State'!$B$5,"Year",'Population Migration by State'!$C$3)</f>
        <v>37690</v>
      </c>
      <c r="AI96" s="105">
        <f>GETPIVOTDATA(" Montana",'Population Migration by State'!$B$5,"Year",'Population Migration by State'!$C$3)</f>
        <v>37690</v>
      </c>
      <c r="AJ96" s="105">
        <f>GETPIVOTDATA(" Montana",'Population Migration by State'!$B$5,"Year",'Population Migration by State'!$C$3)</f>
        <v>37690</v>
      </c>
      <c r="AK96" s="105">
        <f>GETPIVOTDATA(" Montana",'Population Migration by State'!$B$5,"Year",'Population Migration by State'!$C$3)</f>
        <v>37690</v>
      </c>
      <c r="AL96" s="105">
        <f>GETPIVOTDATA(" Montana",'Population Migration by State'!$B$5,"Year",'Population Migration by State'!$C$3)</f>
        <v>37690</v>
      </c>
      <c r="AM96" s="105">
        <f>GETPIVOTDATA(" Montana",'Population Migration by State'!$B$5,"Year",'Population Migration by State'!$C$3)</f>
        <v>37690</v>
      </c>
      <c r="AN96" s="105">
        <f>GETPIVOTDATA(" Montana",'Population Migration by State'!$B$5,"Year",'Population Migration by State'!$C$3)</f>
        <v>37690</v>
      </c>
      <c r="AO96" s="105">
        <f>GETPIVOTDATA(" Montana",'Population Migration by State'!$B$5,"Year",'Population Migration by State'!$C$3)</f>
        <v>37690</v>
      </c>
      <c r="AP96" s="105">
        <f>GETPIVOTDATA(" Montana",'Population Migration by State'!$B$5,"Year",'Population Migration by State'!$C$3)</f>
        <v>37690</v>
      </c>
      <c r="AQ96" s="105">
        <f>GETPIVOTDATA(" Montana",'Population Migration by State'!$B$5,"Year",'Population Migration by State'!$C$3)</f>
        <v>37690</v>
      </c>
      <c r="AR96" s="105">
        <f>GETPIVOTDATA(" Montana",'Population Migration by State'!$B$5,"Year",'Population Migration by State'!$C$3)</f>
        <v>37690</v>
      </c>
      <c r="AS96" s="105">
        <f>GETPIVOTDATA(" Montana",'Population Migration by State'!$B$5,"Year",'Population Migration by State'!$C$3)</f>
        <v>37690</v>
      </c>
      <c r="AT96" s="105">
        <f>GETPIVOTDATA(" Montana",'Population Migration by State'!$B$5,"Year",'Population Migration by State'!$C$3)</f>
        <v>37690</v>
      </c>
      <c r="AU96" s="105">
        <f>GETPIVOTDATA(" Montana",'Population Migration by State'!$B$5,"Year",'Population Migration by State'!$C$3)</f>
        <v>37690</v>
      </c>
      <c r="AV96" s="105">
        <f>GETPIVOTDATA(" Montana",'Population Migration by State'!$B$5,"Year",'Population Migration by State'!$C$3)</f>
        <v>37690</v>
      </c>
      <c r="AW96" s="105">
        <f>GETPIVOTDATA(" Montana",'Population Migration by State'!$B$5,"Year",'Population Migration by State'!$C$3)</f>
        <v>37690</v>
      </c>
      <c r="AX96" s="105">
        <f>GETPIVOTDATA(" Montana",'Population Migration by State'!$B$5,"Year",'Population Migration by State'!$C$3)</f>
        <v>37690</v>
      </c>
      <c r="AY96" s="105">
        <f>GETPIVOTDATA(" Montana",'Population Migration by State'!$B$5,"Year",'Population Migration by State'!$C$3)</f>
        <v>37690</v>
      </c>
      <c r="AZ96" s="105">
        <f>GETPIVOTDATA(" Montana",'Population Migration by State'!$B$5,"Year",'Population Migration by State'!$C$3)</f>
        <v>37690</v>
      </c>
      <c r="BA96" s="92">
        <f>GETPIVOTDATA(" North Dakota",'Population Migration by State'!$B$5,"Year",'Population Migration by State'!$C$3)</f>
        <v>38213</v>
      </c>
      <c r="BB96" s="105">
        <f>GETPIVOTDATA(" North Dakota",'Population Migration by State'!$B$5,"Year",'Population Migration by State'!$C$3)</f>
        <v>38213</v>
      </c>
      <c r="BC96" s="105">
        <f>GETPIVOTDATA(" North Dakota",'Population Migration by State'!$B$5,"Year",'Population Migration by State'!$C$3)</f>
        <v>38213</v>
      </c>
      <c r="BD96" s="105">
        <f>GETPIVOTDATA(" North Dakota",'Population Migration by State'!$B$5,"Year",'Population Migration by State'!$C$3)</f>
        <v>38213</v>
      </c>
      <c r="BE96" s="105">
        <f>GETPIVOTDATA(" North Dakota",'Population Migration by State'!$B$5,"Year",'Population Migration by State'!$C$3)</f>
        <v>38213</v>
      </c>
      <c r="BF96" s="105">
        <f>GETPIVOTDATA(" North Dakota",'Population Migration by State'!$B$5,"Year",'Population Migration by State'!$C$3)</f>
        <v>38213</v>
      </c>
      <c r="BG96" s="105">
        <f>GETPIVOTDATA(" North Dakota",'Population Migration by State'!$B$5,"Year",'Population Migration by State'!$C$3)</f>
        <v>38213</v>
      </c>
      <c r="BH96" s="105">
        <f>GETPIVOTDATA(" North Dakota",'Population Migration by State'!$B$5,"Year",'Population Migration by State'!$C$3)</f>
        <v>38213</v>
      </c>
      <c r="BI96" s="105">
        <f>GETPIVOTDATA(" North Dakota",'Population Migration by State'!$B$5,"Year",'Population Migration by State'!$C$3)</f>
        <v>38213</v>
      </c>
      <c r="BJ96" s="105">
        <f>GETPIVOTDATA(" North Dakota",'Population Migration by State'!$B$5,"Year",'Population Migration by State'!$C$3)</f>
        <v>38213</v>
      </c>
      <c r="BK96" s="105">
        <f>GETPIVOTDATA(" North Dakota",'Population Migration by State'!$B$5,"Year",'Population Migration by State'!$C$3)</f>
        <v>38213</v>
      </c>
      <c r="BL96" s="105">
        <f>GETPIVOTDATA(" North Dakota",'Population Migration by State'!$B$5,"Year",'Population Migration by State'!$C$3)</f>
        <v>38213</v>
      </c>
      <c r="BM96" s="105">
        <f>GETPIVOTDATA(" North Dakota",'Population Migration by State'!$B$5,"Year",'Population Migration by State'!$C$3)</f>
        <v>38213</v>
      </c>
      <c r="BN96" s="105">
        <f>GETPIVOTDATA(" North Dakota",'Population Migration by State'!$B$5,"Year",'Population Migration by State'!$C$3)</f>
        <v>38213</v>
      </c>
      <c r="BO96" s="105">
        <f>GETPIVOTDATA(" North Dakota",'Population Migration by State'!$B$5,"Year",'Population Migration by State'!$C$3)</f>
        <v>38213</v>
      </c>
      <c r="BP96" s="105">
        <f>GETPIVOTDATA(" North Dakota",'Population Migration by State'!$B$5,"Year",'Population Migration by State'!$C$3)</f>
        <v>38213</v>
      </c>
      <c r="BQ96" s="92">
        <f>GETPIVOTDATA(" Minnesota",'Population Migration by State'!$B$5,"Year",'Population Migration by State'!$C$3)</f>
        <v>101176</v>
      </c>
      <c r="BR96" s="105">
        <f>GETPIVOTDATA(" Minnesota",'Population Migration by State'!$B$5,"Year",'Population Migration by State'!$C$3)</f>
        <v>101176</v>
      </c>
      <c r="BS96" s="105">
        <f>GETPIVOTDATA(" Minnesota",'Population Migration by State'!$B$5,"Year",'Population Migration by State'!$C$3)</f>
        <v>101176</v>
      </c>
      <c r="BT96" s="105">
        <f>GETPIVOTDATA(" Minnesota",'Population Migration by State'!$B$5,"Year",'Population Migration by State'!$C$3)</f>
        <v>101176</v>
      </c>
      <c r="BU96" s="105">
        <f>GETPIVOTDATA(" Minnesota",'Population Migration by State'!$B$5,"Year",'Population Migration by State'!$C$3)</f>
        <v>101176</v>
      </c>
      <c r="BV96" s="121">
        <f>GETPIVOTDATA(" Minnesota",'Population Migration by State'!$B$5,"Year",'Population Migration by State'!$C$3)</f>
        <v>101176</v>
      </c>
      <c r="BW96" s="121">
        <f>GETPIVOTDATA(" Minnesota",'Population Migration by State'!$B$5,"Year",'Population Migration by State'!$C$3)</f>
        <v>101176</v>
      </c>
      <c r="BX96" s="121">
        <f>GETPIVOTDATA(" Minnesota",'Population Migration by State'!$B$5,"Year",'Population Migration by State'!$C$3)</f>
        <v>101176</v>
      </c>
      <c r="BY96" s="121">
        <f>GETPIVOTDATA(" Minnesota",'Population Migration by State'!$B$5,"Year",'Population Migration by State'!$C$3)</f>
        <v>101176</v>
      </c>
      <c r="BZ96" s="105">
        <f>GETPIVOTDATA(" Minnesota",'Population Migration by State'!$B$5,"Year",'Population Migration by State'!$C$3)</f>
        <v>101176</v>
      </c>
      <c r="CA96" s="105">
        <f>GETPIVOTDATA(" Minnesota",'Population Migration by State'!$B$5,"Year",'Population Migration by State'!$C$3)</f>
        <v>101176</v>
      </c>
      <c r="CB96" s="92">
        <f>GETPIVOTDATA(" Wisconsin",'Population Migration by State'!$B$5,"Year",'Population Migration by State'!$C$3)</f>
        <v>100167</v>
      </c>
      <c r="CC96" s="105">
        <f>GETPIVOTDATA(" Wisconsin",'Population Migration by State'!$B$5,"Year",'Population Migration by State'!$C$3)</f>
        <v>100167</v>
      </c>
      <c r="CD96" s="105">
        <f>GETPIVOTDATA(" Wisconsin",'Population Migration by State'!$B$5,"Year",'Population Migration by State'!$C$3)</f>
        <v>100167</v>
      </c>
      <c r="CE96" s="105">
        <f>GETPIVOTDATA(" Wisconsin",'Population Migration by State'!$B$5,"Year",'Population Migration by State'!$C$3)</f>
        <v>100167</v>
      </c>
      <c r="CF96" s="105">
        <f>GETPIVOTDATA(" Wisconsin",'Population Migration by State'!$B$5,"Year",'Population Migration by State'!$C$3)</f>
        <v>100167</v>
      </c>
      <c r="CG96" s="105">
        <f>GETPIVOTDATA(" Wisconsin",'Population Migration by State'!$B$5,"Year",'Population Migration by State'!$C$3)</f>
        <v>100167</v>
      </c>
      <c r="CH96" s="105">
        <f>GETPIVOTDATA(" Wisconsin",'Population Migration by State'!$B$5,"Year",'Population Migration by State'!$C$3)</f>
        <v>100167</v>
      </c>
      <c r="CI96" s="105">
        <f>GETPIVOTDATA(" Wisconsin",'Population Migration by State'!$B$5,"Year",'Population Migration by State'!$C$3)</f>
        <v>100167</v>
      </c>
      <c r="CJ96" s="105">
        <f>GETPIVOTDATA(" Wisconsin",'Population Migration by State'!$B$5,"Year",'Population Migration by State'!$C$3)</f>
        <v>100167</v>
      </c>
      <c r="CK96" s="105">
        <f>GETPIVOTDATA(" Wisconsin",'Population Migration by State'!$B$5,"Year",'Population Migration by State'!$C$3)</f>
        <v>100167</v>
      </c>
      <c r="CL96" s="101">
        <f>GETPIVOTDATA(" Wisconsin",'Population Migration by State'!$B$5,"Year",'Population Migration by State'!$C$3)</f>
        <v>100167</v>
      </c>
      <c r="CM96" s="92">
        <f>GETPIVOTDATA(" Michigan",'Population Migration by State'!$B$5,"Year",'Population Migration by State'!$C$3)</f>
        <v>134763</v>
      </c>
      <c r="CN96" s="92"/>
      <c r="CO96" s="97"/>
      <c r="CP96" s="92"/>
      <c r="CQ96" s="105"/>
      <c r="CR96" s="97"/>
      <c r="CS96" s="105">
        <f>GETPIVOTDATA(" Michigan",'Population Migration by State'!$B$5,"Year",'Population Migration by State'!$C$3)</f>
        <v>134763</v>
      </c>
      <c r="CT96" s="105">
        <f>GETPIVOTDATA(" Michigan",'Population Migration by State'!$B$5,"Year",'Population Migration by State'!$C$3)</f>
        <v>134763</v>
      </c>
      <c r="CU96" s="105">
        <f>GETPIVOTDATA(" Michigan",'Population Migration by State'!$B$5,"Year",'Population Migration by State'!$C$3)</f>
        <v>134763</v>
      </c>
      <c r="CV96" s="105">
        <f>GETPIVOTDATA(" Michigan",'Population Migration by State'!$B$5,"Year",'Population Migration by State'!$C$3)</f>
        <v>134763</v>
      </c>
      <c r="CW96" s="105">
        <f>GETPIVOTDATA(" Michigan",'Population Migration by State'!$B$5,"Year",'Population Migration by State'!$C$3)</f>
        <v>134763</v>
      </c>
      <c r="CX96" s="105">
        <f>GETPIVOTDATA(" Michigan",'Population Migration by State'!$B$5,"Year",'Population Migration by State'!$C$3)</f>
        <v>134763</v>
      </c>
      <c r="CY96" s="99"/>
      <c r="CZ96" s="105"/>
      <c r="DA96" s="105"/>
      <c r="DB96" s="105"/>
      <c r="DC96" s="105"/>
      <c r="DD96" s="105"/>
      <c r="DE96" s="105"/>
      <c r="DF96" s="105"/>
      <c r="DG96" s="105"/>
      <c r="DH96" s="105"/>
      <c r="DI96" s="105"/>
      <c r="DJ96" s="105"/>
      <c r="DK96" s="105"/>
      <c r="DL96" s="105"/>
      <c r="DM96" s="105"/>
      <c r="DN96" s="105"/>
      <c r="DO96" s="105"/>
      <c r="DP96" s="105"/>
      <c r="DQ96" s="105"/>
      <c r="DR96" s="105"/>
      <c r="DS96" s="105"/>
      <c r="DT96" s="105"/>
      <c r="DU96" s="105"/>
      <c r="DV96" s="105"/>
      <c r="DW96" s="105"/>
      <c r="DX96" s="105"/>
      <c r="DY96" s="105"/>
      <c r="DZ96" s="105"/>
      <c r="EA96" s="105"/>
      <c r="EB96" s="105"/>
      <c r="EC96" s="105"/>
      <c r="ED96" s="105"/>
      <c r="EE96" s="96">
        <f>GETPIVOTDATA(" New Hampshire",'Population Migration by State'!$B$5,"Year",'Population Migration by State'!$C$3)</f>
        <v>50559</v>
      </c>
      <c r="EF96" s="92">
        <f>GETPIVOTDATA(" Maine",'Population Migration by State'!$B$5,"Year",'Population Migration by State'!$C$3)</f>
        <v>27561</v>
      </c>
      <c r="EG96" s="105">
        <f>GETPIVOTDATA(" Maine",'Population Migration by State'!$B$5,"Year",'Population Migration by State'!$C$3)</f>
        <v>27561</v>
      </c>
      <c r="EH96" s="105">
        <f>GETPIVOTDATA(" Maine",'Population Migration by State'!$B$5,"Year",'Population Migration by State'!$C$3)</f>
        <v>27561</v>
      </c>
      <c r="EI96" s="105">
        <f>GETPIVOTDATA(" Maine",'Population Migration by State'!$B$5,"Year",'Population Migration by State'!$C$3)</f>
        <v>27561</v>
      </c>
      <c r="EJ96" s="105">
        <f>GETPIVOTDATA(" Maine",'Population Migration by State'!$B$5,"Year",'Population Migration by State'!$C$3)</f>
        <v>27561</v>
      </c>
      <c r="EK96" s="105">
        <f>GETPIVOTDATA(" Maine",'Population Migration by State'!$B$5,"Year",'Population Migration by State'!$C$3)</f>
        <v>27561</v>
      </c>
      <c r="EL96" s="105">
        <f>GETPIVOTDATA(" Maine",'Population Migration by State'!$B$5,"Year",'Population Migration by State'!$C$3)</f>
        <v>27561</v>
      </c>
      <c r="EM96" s="105">
        <f>GETPIVOTDATA(" Maine",'Population Migration by State'!$B$5,"Year",'Population Migration by State'!$C$3)</f>
        <v>27561</v>
      </c>
      <c r="EN96" s="105">
        <f>GETPIVOTDATA(" Maine",'Population Migration by State'!$B$5,"Year",'Population Migration by State'!$C$3)</f>
        <v>27561</v>
      </c>
      <c r="EO96" s="105">
        <f>GETPIVOTDATA(" Maine",'Population Migration by State'!$B$5,"Year",'Population Migration by State'!$C$3)</f>
        <v>27561</v>
      </c>
      <c r="EP96" s="105">
        <f>GETPIVOTDATA(" Maine",'Population Migration by State'!$B$5,"Year",'Population Migration by State'!$C$3)</f>
        <v>27561</v>
      </c>
      <c r="EQ96" s="105">
        <f>GETPIVOTDATA(" Maine",'Population Migration by State'!$B$5,"Year",'Population Migration by State'!$C$3)</f>
        <v>27561</v>
      </c>
      <c r="ER96" s="105">
        <f>GETPIVOTDATA(" Maine",'Population Migration by State'!$B$5,"Year",'Population Migration by State'!$C$3)</f>
        <v>27561</v>
      </c>
      <c r="ES96" s="114">
        <f>GETPIVOTDATA(" Maine",'Population Migration by State'!$B$5,"Year",'Population Migration by State'!$C$3)</f>
        <v>27561</v>
      </c>
      <c r="ET96" s="56"/>
      <c r="EU96" s="56"/>
      <c r="EV96" s="56"/>
      <c r="EW96" s="105"/>
      <c r="EX96" s="105"/>
      <c r="EY96" s="105"/>
      <c r="EZ96" s="105"/>
      <c r="FA96" s="105"/>
      <c r="FB96" s="105"/>
      <c r="FC96" s="105"/>
      <c r="FD96" s="105"/>
      <c r="FE96" s="105"/>
      <c r="FF96" s="105"/>
      <c r="FG96" s="105"/>
      <c r="FH96" s="105"/>
      <c r="FI96" s="105"/>
      <c r="FJ96" s="105"/>
      <c r="FK96" s="105"/>
      <c r="FL96" s="105"/>
      <c r="FM96" s="105"/>
      <c r="FN96" s="105"/>
      <c r="FO96" s="105"/>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217"/>
    </row>
    <row r="97" spans="2:216" ht="15.75" thickBot="1" x14ac:dyDescent="0.3">
      <c r="B97" s="221"/>
      <c r="C97" s="56"/>
      <c r="D97" s="105"/>
      <c r="E97" s="105"/>
      <c r="F97" s="105"/>
      <c r="G97" s="105"/>
      <c r="H97" s="105"/>
      <c r="I97" s="105"/>
      <c r="J97" s="92">
        <f>GETPIVOTDATA(" Washington",'Population Migration by State'!$B$5,"Year",'Population Migration by State'!$C$3)</f>
        <v>216519</v>
      </c>
      <c r="K97" s="105">
        <f>GETPIVOTDATA(" Washington",'Population Migration by State'!$B$5,"Year",'Population Migration by State'!$C$3)</f>
        <v>216519</v>
      </c>
      <c r="L97" s="105">
        <f>GETPIVOTDATA(" Washington",'Population Migration by State'!$B$5,"Year",'Population Migration by State'!$C$3)</f>
        <v>216519</v>
      </c>
      <c r="M97" s="105">
        <f>GETPIVOTDATA(" Washington",'Population Migration by State'!$B$5,"Year",'Population Migration by State'!$C$3)</f>
        <v>216519</v>
      </c>
      <c r="N97" s="105">
        <f>GETPIVOTDATA(" Washington",'Population Migration by State'!$B$5,"Year",'Population Migration by State'!$C$3)</f>
        <v>216519</v>
      </c>
      <c r="O97" s="105">
        <f>GETPIVOTDATA(" Washington",'Population Migration by State'!$B$5,"Year",'Population Migration by State'!$C$3)</f>
        <v>216519</v>
      </c>
      <c r="P97" s="105">
        <f>GETPIVOTDATA(" Washington",'Population Migration by State'!$B$5,"Year",'Population Migration by State'!$C$3)</f>
        <v>216519</v>
      </c>
      <c r="Q97" s="105">
        <f>GETPIVOTDATA(" Washington",'Population Migration by State'!$B$5,"Year",'Population Migration by State'!$C$3)</f>
        <v>216519</v>
      </c>
      <c r="R97" s="105">
        <f>GETPIVOTDATA(" Washington",'Population Migration by State'!$B$5,"Year",'Population Migration by State'!$C$3)</f>
        <v>216519</v>
      </c>
      <c r="S97" s="105">
        <f>GETPIVOTDATA(" Washington",'Population Migration by State'!$B$5,"Year",'Population Migration by State'!$C$3)</f>
        <v>216519</v>
      </c>
      <c r="T97" s="105">
        <f>GETPIVOTDATA(" Washington",'Population Migration by State'!$B$5,"Year",'Population Migration by State'!$C$3)</f>
        <v>216519</v>
      </c>
      <c r="U97" s="105">
        <f>GETPIVOTDATA(" Washington",'Population Migration by State'!$B$5,"Year",'Population Migration by State'!$C$3)</f>
        <v>216519</v>
      </c>
      <c r="V97" s="105">
        <f>GETPIVOTDATA(" Washington",'Population Migration by State'!$B$5,"Year",'Population Migration by State'!$C$3)</f>
        <v>216519</v>
      </c>
      <c r="W97" s="105">
        <f>GETPIVOTDATA(" Washington",'Population Migration by State'!$B$5,"Year",'Population Migration by State'!$C$3)</f>
        <v>216519</v>
      </c>
      <c r="X97" s="105">
        <f>GETPIVOTDATA(" Washington",'Population Migration by State'!$B$5,"Year",'Population Migration by State'!$C$3)</f>
        <v>216519</v>
      </c>
      <c r="Y97" s="92">
        <f>GETPIVOTDATA(" Idaho",'Population Migration by State'!$B$5,"Year",'Population Migration by State'!$C$3)</f>
        <v>59419</v>
      </c>
      <c r="Z97" s="105">
        <f>GETPIVOTDATA(" Idaho",'Population Migration by State'!$B$5,"Year",'Population Migration by State'!$C$3)</f>
        <v>59419</v>
      </c>
      <c r="AA97" s="105">
        <f>GETPIVOTDATA(" Idaho",'Population Migration by State'!$B$5,"Year",'Population Migration by State'!$C$3)</f>
        <v>59419</v>
      </c>
      <c r="AB97" s="105">
        <f>GETPIVOTDATA(" Idaho",'Population Migration by State'!$B$5,"Year",'Population Migration by State'!$C$3)</f>
        <v>59419</v>
      </c>
      <c r="AC97" s="92">
        <f>GETPIVOTDATA(" Montana",'Population Migration by State'!$B$5,"Year",'Population Migration by State'!$C$3)</f>
        <v>37690</v>
      </c>
      <c r="AD97" s="105">
        <f>GETPIVOTDATA(" Montana",'Population Migration by State'!$B$5,"Year",'Population Migration by State'!$C$3)</f>
        <v>37690</v>
      </c>
      <c r="AE97" s="105">
        <f>GETPIVOTDATA(" Montana",'Population Migration by State'!$B$5,"Year",'Population Migration by State'!$C$3)</f>
        <v>37690</v>
      </c>
      <c r="AF97" s="105">
        <f>GETPIVOTDATA(" Montana",'Population Migration by State'!$B$5,"Year",'Population Migration by State'!$C$3)</f>
        <v>37690</v>
      </c>
      <c r="AG97" s="105">
        <f>GETPIVOTDATA(" Montana",'Population Migration by State'!$B$5,"Year",'Population Migration by State'!$C$3)</f>
        <v>37690</v>
      </c>
      <c r="AH97" s="105">
        <f>GETPIVOTDATA(" Montana",'Population Migration by State'!$B$5,"Year",'Population Migration by State'!$C$3)</f>
        <v>37690</v>
      </c>
      <c r="AI97" s="105">
        <f>GETPIVOTDATA(" Montana",'Population Migration by State'!$B$5,"Year",'Population Migration by State'!$C$3)</f>
        <v>37690</v>
      </c>
      <c r="AJ97" s="105">
        <f>GETPIVOTDATA(" Montana",'Population Migration by State'!$B$5,"Year",'Population Migration by State'!$C$3)</f>
        <v>37690</v>
      </c>
      <c r="AK97" s="105">
        <f>GETPIVOTDATA(" Montana",'Population Migration by State'!$B$5,"Year",'Population Migration by State'!$C$3)</f>
        <v>37690</v>
      </c>
      <c r="AL97" s="105">
        <f>GETPIVOTDATA(" Montana",'Population Migration by State'!$B$5,"Year",'Population Migration by State'!$C$3)</f>
        <v>37690</v>
      </c>
      <c r="AM97" s="105">
        <f>GETPIVOTDATA(" Montana",'Population Migration by State'!$B$5,"Year",'Population Migration by State'!$C$3)</f>
        <v>37690</v>
      </c>
      <c r="AN97" s="105">
        <f>GETPIVOTDATA(" Montana",'Population Migration by State'!$B$5,"Year",'Population Migration by State'!$C$3)</f>
        <v>37690</v>
      </c>
      <c r="AO97" s="105">
        <f>GETPIVOTDATA(" Montana",'Population Migration by State'!$B$5,"Year",'Population Migration by State'!$C$3)</f>
        <v>37690</v>
      </c>
      <c r="AP97" s="105">
        <f>GETPIVOTDATA(" Montana",'Population Migration by State'!$B$5,"Year",'Population Migration by State'!$C$3)</f>
        <v>37690</v>
      </c>
      <c r="AQ97" s="105">
        <f>GETPIVOTDATA(" Montana",'Population Migration by State'!$B$5,"Year",'Population Migration by State'!$C$3)</f>
        <v>37690</v>
      </c>
      <c r="AR97" s="105">
        <f>GETPIVOTDATA(" Montana",'Population Migration by State'!$B$5,"Year",'Population Migration by State'!$C$3)</f>
        <v>37690</v>
      </c>
      <c r="AS97" s="105">
        <f>GETPIVOTDATA(" Montana",'Population Migration by State'!$B$5,"Year",'Population Migration by State'!$C$3)</f>
        <v>37690</v>
      </c>
      <c r="AT97" s="105">
        <f>GETPIVOTDATA(" Montana",'Population Migration by State'!$B$5,"Year",'Population Migration by State'!$C$3)</f>
        <v>37690</v>
      </c>
      <c r="AU97" s="105">
        <f>GETPIVOTDATA(" Montana",'Population Migration by State'!$B$5,"Year",'Population Migration by State'!$C$3)</f>
        <v>37690</v>
      </c>
      <c r="AV97" s="105">
        <f>GETPIVOTDATA(" Montana",'Population Migration by State'!$B$5,"Year",'Population Migration by State'!$C$3)</f>
        <v>37690</v>
      </c>
      <c r="AW97" s="105">
        <f>GETPIVOTDATA(" Montana",'Population Migration by State'!$B$5,"Year",'Population Migration by State'!$C$3)</f>
        <v>37690</v>
      </c>
      <c r="AX97" s="105">
        <f>GETPIVOTDATA(" Montana",'Population Migration by State'!$B$5,"Year",'Population Migration by State'!$C$3)</f>
        <v>37690</v>
      </c>
      <c r="AY97" s="105">
        <f>GETPIVOTDATA(" Montana",'Population Migration by State'!$B$5,"Year",'Population Migration by State'!$C$3)</f>
        <v>37690</v>
      </c>
      <c r="AZ97" s="105">
        <f>GETPIVOTDATA(" Montana",'Population Migration by State'!$B$5,"Year",'Population Migration by State'!$C$3)</f>
        <v>37690</v>
      </c>
      <c r="BA97" s="92">
        <f>GETPIVOTDATA(" North Dakota",'Population Migration by State'!$B$5,"Year",'Population Migration by State'!$C$3)</f>
        <v>38213</v>
      </c>
      <c r="BB97" s="105">
        <f>GETPIVOTDATA(" North Dakota",'Population Migration by State'!$B$5,"Year",'Population Migration by State'!$C$3)</f>
        <v>38213</v>
      </c>
      <c r="BC97" s="105">
        <f>GETPIVOTDATA(" North Dakota",'Population Migration by State'!$B$5,"Year",'Population Migration by State'!$C$3)</f>
        <v>38213</v>
      </c>
      <c r="BD97" s="105">
        <f>GETPIVOTDATA(" North Dakota",'Population Migration by State'!$B$5,"Year",'Population Migration by State'!$C$3)</f>
        <v>38213</v>
      </c>
      <c r="BE97" s="105">
        <f>GETPIVOTDATA(" North Dakota",'Population Migration by State'!$B$5,"Year",'Population Migration by State'!$C$3)</f>
        <v>38213</v>
      </c>
      <c r="BF97" s="105">
        <f>GETPIVOTDATA(" North Dakota",'Population Migration by State'!$B$5,"Year",'Population Migration by State'!$C$3)</f>
        <v>38213</v>
      </c>
      <c r="BG97" s="105">
        <f>GETPIVOTDATA(" North Dakota",'Population Migration by State'!$B$5,"Year",'Population Migration by State'!$C$3)</f>
        <v>38213</v>
      </c>
      <c r="BH97" s="105">
        <f>GETPIVOTDATA(" North Dakota",'Population Migration by State'!$B$5,"Year",'Population Migration by State'!$C$3)</f>
        <v>38213</v>
      </c>
      <c r="BI97" s="105">
        <f>GETPIVOTDATA(" North Dakota",'Population Migration by State'!$B$5,"Year",'Population Migration by State'!$C$3)</f>
        <v>38213</v>
      </c>
      <c r="BJ97" s="105">
        <f>GETPIVOTDATA(" North Dakota",'Population Migration by State'!$B$5,"Year",'Population Migration by State'!$C$3)</f>
        <v>38213</v>
      </c>
      <c r="BK97" s="105">
        <f>GETPIVOTDATA(" North Dakota",'Population Migration by State'!$B$5,"Year",'Population Migration by State'!$C$3)</f>
        <v>38213</v>
      </c>
      <c r="BL97" s="105">
        <f>GETPIVOTDATA(" North Dakota",'Population Migration by State'!$B$5,"Year",'Population Migration by State'!$C$3)</f>
        <v>38213</v>
      </c>
      <c r="BM97" s="105">
        <f>GETPIVOTDATA(" North Dakota",'Population Migration by State'!$B$5,"Year",'Population Migration by State'!$C$3)</f>
        <v>38213</v>
      </c>
      <c r="BN97" s="105">
        <f>GETPIVOTDATA(" North Dakota",'Population Migration by State'!$B$5,"Year",'Population Migration by State'!$C$3)</f>
        <v>38213</v>
      </c>
      <c r="BO97" s="105">
        <f>GETPIVOTDATA(" North Dakota",'Population Migration by State'!$B$5,"Year",'Population Migration by State'!$C$3)</f>
        <v>38213</v>
      </c>
      <c r="BP97" s="105">
        <f>GETPIVOTDATA(" North Dakota",'Population Migration by State'!$B$5,"Year",'Population Migration by State'!$C$3)</f>
        <v>38213</v>
      </c>
      <c r="BQ97" s="92">
        <f>GETPIVOTDATA(" Minnesota",'Population Migration by State'!$B$5,"Year",'Population Migration by State'!$C$3)</f>
        <v>101176</v>
      </c>
      <c r="BR97" s="105">
        <f>GETPIVOTDATA(" Minnesota",'Population Migration by State'!$B$5,"Year",'Population Migration by State'!$C$3)</f>
        <v>101176</v>
      </c>
      <c r="BS97" s="105">
        <f>GETPIVOTDATA(" Minnesota",'Population Migration by State'!$B$5,"Year",'Population Migration by State'!$C$3)</f>
        <v>101176</v>
      </c>
      <c r="BT97" s="105">
        <f>GETPIVOTDATA(" Minnesota",'Population Migration by State'!$B$5,"Year",'Population Migration by State'!$C$3)</f>
        <v>101176</v>
      </c>
      <c r="BU97" s="105">
        <f>GETPIVOTDATA(" Minnesota",'Population Migration by State'!$B$5,"Year",'Population Migration by State'!$C$3)</f>
        <v>101176</v>
      </c>
      <c r="BV97" s="121">
        <f>GETPIVOTDATA(" Minnesota",'Population Migration by State'!$B$5,"Year",'Population Migration by State'!$C$3)</f>
        <v>101176</v>
      </c>
      <c r="BW97" s="121">
        <f>GETPIVOTDATA(" Minnesota",'Population Migration by State'!$B$5,"Year",'Population Migration by State'!$C$3)</f>
        <v>101176</v>
      </c>
      <c r="BX97" s="121">
        <f>GETPIVOTDATA(" Minnesota",'Population Migration by State'!$B$5,"Year",'Population Migration by State'!$C$3)</f>
        <v>101176</v>
      </c>
      <c r="BY97" s="121">
        <f>GETPIVOTDATA(" Minnesota",'Population Migration by State'!$B$5,"Year",'Population Migration by State'!$C$3)</f>
        <v>101176</v>
      </c>
      <c r="BZ97" s="105">
        <f>GETPIVOTDATA(" Minnesota",'Population Migration by State'!$B$5,"Year",'Population Migration by State'!$C$3)</f>
        <v>101176</v>
      </c>
      <c r="CA97" s="105">
        <f>GETPIVOTDATA(" Minnesota",'Population Migration by State'!$B$5,"Year",'Population Migration by State'!$C$3)</f>
        <v>101176</v>
      </c>
      <c r="CB97" s="92">
        <f>GETPIVOTDATA(" Wisconsin",'Population Migration by State'!$B$5,"Year",'Population Migration by State'!$C$3)</f>
        <v>100167</v>
      </c>
      <c r="CC97" s="105">
        <f>GETPIVOTDATA(" Wisconsin",'Population Migration by State'!$B$5,"Year",'Population Migration by State'!$C$3)</f>
        <v>100167</v>
      </c>
      <c r="CD97" s="105">
        <f>GETPIVOTDATA(" Wisconsin",'Population Migration by State'!$B$5,"Year",'Population Migration by State'!$C$3)</f>
        <v>100167</v>
      </c>
      <c r="CE97" s="105">
        <f>GETPIVOTDATA(" Wisconsin",'Population Migration by State'!$B$5,"Year",'Population Migration by State'!$C$3)</f>
        <v>100167</v>
      </c>
      <c r="CF97" s="105">
        <f>GETPIVOTDATA(" Wisconsin",'Population Migration by State'!$B$5,"Year",'Population Migration by State'!$C$3)</f>
        <v>100167</v>
      </c>
      <c r="CG97" s="105">
        <f>GETPIVOTDATA(" Wisconsin",'Population Migration by State'!$B$5,"Year",'Population Migration by State'!$C$3)</f>
        <v>100167</v>
      </c>
      <c r="CH97" s="105">
        <f>GETPIVOTDATA(" Wisconsin",'Population Migration by State'!$B$5,"Year",'Population Migration by State'!$C$3)</f>
        <v>100167</v>
      </c>
      <c r="CI97" s="105">
        <f>GETPIVOTDATA(" Wisconsin",'Population Migration by State'!$B$5,"Year",'Population Migration by State'!$C$3)</f>
        <v>100167</v>
      </c>
      <c r="CJ97" s="105">
        <f>GETPIVOTDATA(" Wisconsin",'Population Migration by State'!$B$5,"Year",'Population Migration by State'!$C$3)</f>
        <v>100167</v>
      </c>
      <c r="CK97" s="105">
        <f>GETPIVOTDATA(" Wisconsin",'Population Migration by State'!$B$5,"Year",'Population Migration by State'!$C$3)</f>
        <v>100167</v>
      </c>
      <c r="CL97" s="105">
        <f>GETPIVOTDATA(" Wisconsin",'Population Migration by State'!$B$5,"Year",'Population Migration by State'!$C$3)</f>
        <v>100167</v>
      </c>
      <c r="CM97" s="99"/>
      <c r="CN97" s="96"/>
      <c r="CO97" s="105">
        <f>GETPIVOTDATA(" Wisconsin",'Population Migration by State'!$B$5,"Year",'Population Migration by State'!$C$3)</f>
        <v>100167</v>
      </c>
      <c r="CP97" s="92"/>
      <c r="CQ97" s="105"/>
      <c r="CR97" s="92">
        <f>GETPIVOTDATA(" Michigan",'Population Migration by State'!$B$5,"Year",'Population Migration by State'!$C$3)</f>
        <v>134763</v>
      </c>
      <c r="CS97" s="105">
        <f>GETPIVOTDATA(" Michigan",'Population Migration by State'!$B$5,"Year",'Population Migration by State'!$C$3)</f>
        <v>134763</v>
      </c>
      <c r="CT97" s="105">
        <f>GETPIVOTDATA(" Michigan",'Population Migration by State'!$B$5,"Year",'Population Migration by State'!$C$3)</f>
        <v>134763</v>
      </c>
      <c r="CU97" s="105">
        <f>GETPIVOTDATA(" Michigan",'Population Migration by State'!$B$5,"Year",'Population Migration by State'!$C$3)</f>
        <v>134763</v>
      </c>
      <c r="CV97" s="105">
        <f>GETPIVOTDATA(" Michigan",'Population Migration by State'!$B$5,"Year",'Population Migration by State'!$C$3)</f>
        <v>134763</v>
      </c>
      <c r="CW97" s="105">
        <f>GETPIVOTDATA(" Michigan",'Population Migration by State'!$B$5,"Year",'Population Migration by State'!$C$3)</f>
        <v>134763</v>
      </c>
      <c r="CX97" s="105">
        <f>GETPIVOTDATA(" Michigan",'Population Migration by State'!$B$5,"Year",'Population Migration by State'!$C$3)</f>
        <v>134763</v>
      </c>
      <c r="CY97" s="105">
        <f>GETPIVOTDATA(" Michigan",'Population Migration by State'!$B$5,"Year",'Population Migration by State'!$C$3)</f>
        <v>134763</v>
      </c>
      <c r="CZ97" s="92"/>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97"/>
      <c r="EE97" s="105">
        <f>GETPIVOTDATA(" New Hampshire",'Population Migration by State'!$B$5,"Year",'Population Migration by State'!$C$3)</f>
        <v>50559</v>
      </c>
      <c r="EF97" s="92">
        <f>GETPIVOTDATA(" Maine",'Population Migration by State'!$B$5,"Year",'Population Migration by State'!$C$3)</f>
        <v>27561</v>
      </c>
      <c r="EG97" s="105">
        <f>GETPIVOTDATA(" Maine",'Population Migration by State'!$B$5,"Year",'Population Migration by State'!$C$3)</f>
        <v>27561</v>
      </c>
      <c r="EH97" s="105">
        <f>GETPIVOTDATA(" Maine",'Population Migration by State'!$B$5,"Year",'Population Migration by State'!$C$3)</f>
        <v>27561</v>
      </c>
      <c r="EI97" s="105">
        <f>GETPIVOTDATA(" Maine",'Population Migration by State'!$B$5,"Year",'Population Migration by State'!$C$3)</f>
        <v>27561</v>
      </c>
      <c r="EJ97" s="105">
        <f>GETPIVOTDATA(" Maine",'Population Migration by State'!$B$5,"Year",'Population Migration by State'!$C$3)</f>
        <v>27561</v>
      </c>
      <c r="EK97" s="105">
        <f>GETPIVOTDATA(" Maine",'Population Migration by State'!$B$5,"Year",'Population Migration by State'!$C$3)</f>
        <v>27561</v>
      </c>
      <c r="EL97" s="105">
        <f>GETPIVOTDATA(" Maine",'Population Migration by State'!$B$5,"Year",'Population Migration by State'!$C$3)</f>
        <v>27561</v>
      </c>
      <c r="EM97" s="105">
        <f>GETPIVOTDATA(" Maine",'Population Migration by State'!$B$5,"Year",'Population Migration by State'!$C$3)</f>
        <v>27561</v>
      </c>
      <c r="EN97" s="105">
        <f>GETPIVOTDATA(" Maine",'Population Migration by State'!$B$5,"Year",'Population Migration by State'!$C$3)</f>
        <v>27561</v>
      </c>
      <c r="EO97" s="105">
        <f>GETPIVOTDATA(" Maine",'Population Migration by State'!$B$5,"Year",'Population Migration by State'!$C$3)</f>
        <v>27561</v>
      </c>
      <c r="EP97" s="105">
        <f>GETPIVOTDATA(" Maine",'Population Migration by State'!$B$5,"Year",'Population Migration by State'!$C$3)</f>
        <v>27561</v>
      </c>
      <c r="EQ97" s="105">
        <f>GETPIVOTDATA(" Maine",'Population Migration by State'!$B$5,"Year",'Population Migration by State'!$C$3)</f>
        <v>27561</v>
      </c>
      <c r="ER97" s="105">
        <f>GETPIVOTDATA(" Maine",'Population Migration by State'!$B$5,"Year",'Population Migration by State'!$C$3)</f>
        <v>27561</v>
      </c>
      <c r="ES97" s="59"/>
      <c r="ET97" s="56"/>
      <c r="EU97" s="56"/>
      <c r="EV97" s="56"/>
      <c r="EW97" s="105"/>
      <c r="EX97" s="105"/>
      <c r="EY97" s="105"/>
      <c r="EZ97" s="105"/>
      <c r="FA97" s="105"/>
      <c r="FB97" s="105"/>
      <c r="FC97" s="105"/>
      <c r="FD97" s="105"/>
      <c r="FE97" s="105"/>
      <c r="FF97" s="105"/>
      <c r="FG97" s="105"/>
      <c r="FH97" s="105"/>
      <c r="FI97" s="105"/>
      <c r="FJ97" s="105"/>
      <c r="FK97" s="105"/>
      <c r="FL97" s="105"/>
      <c r="FM97" s="105"/>
      <c r="FN97" s="105"/>
      <c r="FO97" s="105"/>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217"/>
    </row>
    <row r="98" spans="2:216" ht="15" customHeight="1" thickTop="1" x14ac:dyDescent="0.25">
      <c r="B98" s="221"/>
      <c r="C98" s="56"/>
      <c r="D98" s="105"/>
      <c r="E98" s="105"/>
      <c r="F98" s="105"/>
      <c r="G98" s="105"/>
      <c r="H98" s="105"/>
      <c r="I98" s="105"/>
      <c r="J98" s="92">
        <f>GETPIVOTDATA(" Washington",'Population Migration by State'!$B$5,"Year",'Population Migration by State'!$C$3)</f>
        <v>216519</v>
      </c>
      <c r="K98" s="105">
        <f>GETPIVOTDATA(" Washington",'Population Migration by State'!$B$5,"Year",'Population Migration by State'!$C$3)</f>
        <v>216519</v>
      </c>
      <c r="L98" s="105">
        <f>GETPIVOTDATA(" Washington",'Population Migration by State'!$B$5,"Year",'Population Migration by State'!$C$3)</f>
        <v>216519</v>
      </c>
      <c r="M98" s="105">
        <f>GETPIVOTDATA(" Washington",'Population Migration by State'!$B$5,"Year",'Population Migration by State'!$C$3)</f>
        <v>216519</v>
      </c>
      <c r="N98" s="105">
        <f>GETPIVOTDATA(" Washington",'Population Migration by State'!$B$5,"Year",'Population Migration by State'!$C$3)</f>
        <v>216519</v>
      </c>
      <c r="O98" s="105">
        <f>GETPIVOTDATA(" Washington",'Population Migration by State'!$B$5,"Year",'Population Migration by State'!$C$3)</f>
        <v>216519</v>
      </c>
      <c r="P98" s="105">
        <f>GETPIVOTDATA(" Washington",'Population Migration by State'!$B$5,"Year",'Population Migration by State'!$C$3)</f>
        <v>216519</v>
      </c>
      <c r="Q98" s="105">
        <f>GETPIVOTDATA(" Washington",'Population Migration by State'!$B$5,"Year",'Population Migration by State'!$C$3)</f>
        <v>216519</v>
      </c>
      <c r="R98" s="105">
        <f>GETPIVOTDATA(" Washington",'Population Migration by State'!$B$5,"Year",'Population Migration by State'!$C$3)</f>
        <v>216519</v>
      </c>
      <c r="S98" s="105">
        <f>GETPIVOTDATA(" Washington",'Population Migration by State'!$B$5,"Year",'Population Migration by State'!$C$3)</f>
        <v>216519</v>
      </c>
      <c r="T98" s="105">
        <f>GETPIVOTDATA(" Washington",'Population Migration by State'!$B$5,"Year",'Population Migration by State'!$C$3)</f>
        <v>216519</v>
      </c>
      <c r="U98" s="105">
        <f>GETPIVOTDATA(" Washington",'Population Migration by State'!$B$5,"Year",'Population Migration by State'!$C$3)</f>
        <v>216519</v>
      </c>
      <c r="V98" s="105">
        <f>GETPIVOTDATA(" Washington",'Population Migration by State'!$B$5,"Year",'Population Migration by State'!$C$3)</f>
        <v>216519</v>
      </c>
      <c r="W98" s="105">
        <f>GETPIVOTDATA(" Washington",'Population Migration by State'!$B$5,"Year",'Population Migration by State'!$C$3)</f>
        <v>216519</v>
      </c>
      <c r="X98" s="105">
        <f>GETPIVOTDATA(" Washington",'Population Migration by State'!$B$5,"Year",'Population Migration by State'!$C$3)</f>
        <v>216519</v>
      </c>
      <c r="Y98" s="92">
        <f>GETPIVOTDATA(" Idaho",'Population Migration by State'!$B$5,"Year",'Population Migration by State'!$C$3)</f>
        <v>59419</v>
      </c>
      <c r="Z98" s="105">
        <f>GETPIVOTDATA(" Idaho",'Population Migration by State'!$B$5,"Year",'Population Migration by State'!$C$3)</f>
        <v>59419</v>
      </c>
      <c r="AA98" s="105">
        <f>GETPIVOTDATA(" Idaho",'Population Migration by State'!$B$5,"Year",'Population Migration by State'!$C$3)</f>
        <v>59419</v>
      </c>
      <c r="AB98" s="105">
        <f>GETPIVOTDATA(" Idaho",'Population Migration by State'!$B$5,"Year",'Population Migration by State'!$C$3)</f>
        <v>59419</v>
      </c>
      <c r="AC98" s="92">
        <f>GETPIVOTDATA(" Montana",'Population Migration by State'!$B$5,"Year",'Population Migration by State'!$C$3)</f>
        <v>37690</v>
      </c>
      <c r="AD98" s="105">
        <f>GETPIVOTDATA(" Montana",'Population Migration by State'!$B$5,"Year",'Population Migration by State'!$C$3)</f>
        <v>37690</v>
      </c>
      <c r="AE98" s="105">
        <f>GETPIVOTDATA(" Montana",'Population Migration by State'!$B$5,"Year",'Population Migration by State'!$C$3)</f>
        <v>37690</v>
      </c>
      <c r="AF98" s="105">
        <f>GETPIVOTDATA(" Montana",'Population Migration by State'!$B$5,"Year",'Population Migration by State'!$C$3)</f>
        <v>37690</v>
      </c>
      <c r="AG98" s="105">
        <f>GETPIVOTDATA(" Montana",'Population Migration by State'!$B$5,"Year",'Population Migration by State'!$C$3)</f>
        <v>37690</v>
      </c>
      <c r="AH98" s="105">
        <f>GETPIVOTDATA(" Montana",'Population Migration by State'!$B$5,"Year",'Population Migration by State'!$C$3)</f>
        <v>37690</v>
      </c>
      <c r="AI98" s="105">
        <f>GETPIVOTDATA(" Montana",'Population Migration by State'!$B$5,"Year",'Population Migration by State'!$C$3)</f>
        <v>37690</v>
      </c>
      <c r="AJ98" s="105">
        <f>GETPIVOTDATA(" Montana",'Population Migration by State'!$B$5,"Year",'Population Migration by State'!$C$3)</f>
        <v>37690</v>
      </c>
      <c r="AK98" s="105">
        <f>GETPIVOTDATA(" Montana",'Population Migration by State'!$B$5,"Year",'Population Migration by State'!$C$3)</f>
        <v>37690</v>
      </c>
      <c r="AL98" s="105">
        <f>GETPIVOTDATA(" Montana",'Population Migration by State'!$B$5,"Year",'Population Migration by State'!$C$3)</f>
        <v>37690</v>
      </c>
      <c r="AM98" s="105">
        <f>GETPIVOTDATA(" Montana",'Population Migration by State'!$B$5,"Year",'Population Migration by State'!$C$3)</f>
        <v>37690</v>
      </c>
      <c r="AN98" s="105">
        <f>GETPIVOTDATA(" Montana",'Population Migration by State'!$B$5,"Year",'Population Migration by State'!$C$3)</f>
        <v>37690</v>
      </c>
      <c r="AO98" s="105">
        <f>GETPIVOTDATA(" Montana",'Population Migration by State'!$B$5,"Year",'Population Migration by State'!$C$3)</f>
        <v>37690</v>
      </c>
      <c r="AP98" s="105">
        <f>GETPIVOTDATA(" Montana",'Population Migration by State'!$B$5,"Year",'Population Migration by State'!$C$3)</f>
        <v>37690</v>
      </c>
      <c r="AQ98" s="105">
        <f>GETPIVOTDATA(" Montana",'Population Migration by State'!$B$5,"Year",'Population Migration by State'!$C$3)</f>
        <v>37690</v>
      </c>
      <c r="AR98" s="105">
        <f>GETPIVOTDATA(" Montana",'Population Migration by State'!$B$5,"Year",'Population Migration by State'!$C$3)</f>
        <v>37690</v>
      </c>
      <c r="AS98" s="105">
        <f>GETPIVOTDATA(" Montana",'Population Migration by State'!$B$5,"Year",'Population Migration by State'!$C$3)</f>
        <v>37690</v>
      </c>
      <c r="AT98" s="105">
        <f>GETPIVOTDATA(" Montana",'Population Migration by State'!$B$5,"Year",'Population Migration by State'!$C$3)</f>
        <v>37690</v>
      </c>
      <c r="AU98" s="105">
        <f>GETPIVOTDATA(" Montana",'Population Migration by State'!$B$5,"Year",'Population Migration by State'!$C$3)</f>
        <v>37690</v>
      </c>
      <c r="AV98" s="105">
        <f>GETPIVOTDATA(" Montana",'Population Migration by State'!$B$5,"Year",'Population Migration by State'!$C$3)</f>
        <v>37690</v>
      </c>
      <c r="AW98" s="105">
        <f>GETPIVOTDATA(" Montana",'Population Migration by State'!$B$5,"Year",'Population Migration by State'!$C$3)</f>
        <v>37690</v>
      </c>
      <c r="AX98" s="105">
        <f>GETPIVOTDATA(" Montana",'Population Migration by State'!$B$5,"Year",'Population Migration by State'!$C$3)</f>
        <v>37690</v>
      </c>
      <c r="AY98" s="105">
        <f>GETPIVOTDATA(" Montana",'Population Migration by State'!$B$5,"Year",'Population Migration by State'!$C$3)</f>
        <v>37690</v>
      </c>
      <c r="AZ98" s="105">
        <f>GETPIVOTDATA(" Montana",'Population Migration by State'!$B$5,"Year",'Population Migration by State'!$C$3)</f>
        <v>37690</v>
      </c>
      <c r="BA98" s="92">
        <f>GETPIVOTDATA(" North Dakota",'Population Migration by State'!$B$5,"Year",'Population Migration by State'!$C$3)</f>
        <v>38213</v>
      </c>
      <c r="BB98" s="105">
        <f>GETPIVOTDATA(" North Dakota",'Population Migration by State'!$B$5,"Year",'Population Migration by State'!$C$3)</f>
        <v>38213</v>
      </c>
      <c r="BC98" s="105">
        <f>GETPIVOTDATA(" North Dakota",'Population Migration by State'!$B$5,"Year",'Population Migration by State'!$C$3)</f>
        <v>38213</v>
      </c>
      <c r="BD98" s="105">
        <f>GETPIVOTDATA(" North Dakota",'Population Migration by State'!$B$5,"Year",'Population Migration by State'!$C$3)</f>
        <v>38213</v>
      </c>
      <c r="BE98" s="105">
        <f>GETPIVOTDATA(" North Dakota",'Population Migration by State'!$B$5,"Year",'Population Migration by State'!$C$3)</f>
        <v>38213</v>
      </c>
      <c r="BF98" s="105">
        <f>GETPIVOTDATA(" North Dakota",'Population Migration by State'!$B$5,"Year",'Population Migration by State'!$C$3)</f>
        <v>38213</v>
      </c>
      <c r="BG98" s="105">
        <f>GETPIVOTDATA(" North Dakota",'Population Migration by State'!$B$5,"Year",'Population Migration by State'!$C$3)</f>
        <v>38213</v>
      </c>
      <c r="BH98" s="105">
        <f>GETPIVOTDATA(" North Dakota",'Population Migration by State'!$B$5,"Year",'Population Migration by State'!$C$3)</f>
        <v>38213</v>
      </c>
      <c r="BI98" s="105">
        <f>GETPIVOTDATA(" North Dakota",'Population Migration by State'!$B$5,"Year",'Population Migration by State'!$C$3)</f>
        <v>38213</v>
      </c>
      <c r="BJ98" s="105">
        <f>GETPIVOTDATA(" North Dakota",'Population Migration by State'!$B$5,"Year",'Population Migration by State'!$C$3)</f>
        <v>38213</v>
      </c>
      <c r="BK98" s="105">
        <f>GETPIVOTDATA(" North Dakota",'Population Migration by State'!$B$5,"Year",'Population Migration by State'!$C$3)</f>
        <v>38213</v>
      </c>
      <c r="BL98" s="105">
        <f>GETPIVOTDATA(" North Dakota",'Population Migration by State'!$B$5,"Year",'Population Migration by State'!$C$3)</f>
        <v>38213</v>
      </c>
      <c r="BM98" s="105">
        <f>GETPIVOTDATA(" North Dakota",'Population Migration by State'!$B$5,"Year",'Population Migration by State'!$C$3)</f>
        <v>38213</v>
      </c>
      <c r="BN98" s="105">
        <f>GETPIVOTDATA(" North Dakota",'Population Migration by State'!$B$5,"Year",'Population Migration by State'!$C$3)</f>
        <v>38213</v>
      </c>
      <c r="BO98" s="105">
        <f>GETPIVOTDATA(" North Dakota",'Population Migration by State'!$B$5,"Year",'Population Migration by State'!$C$3)</f>
        <v>38213</v>
      </c>
      <c r="BP98" s="105">
        <f>GETPIVOTDATA(" North Dakota",'Population Migration by State'!$B$5,"Year",'Population Migration by State'!$C$3)</f>
        <v>38213</v>
      </c>
      <c r="BQ98" s="92">
        <f>GETPIVOTDATA(" Minnesota",'Population Migration by State'!$B$5,"Year",'Population Migration by State'!$C$3)</f>
        <v>101176</v>
      </c>
      <c r="BR98" s="105">
        <f>GETPIVOTDATA(" Minnesota",'Population Migration by State'!$B$5,"Year",'Population Migration by State'!$C$3)</f>
        <v>101176</v>
      </c>
      <c r="BS98" s="105">
        <f>GETPIVOTDATA(" Minnesota",'Population Migration by State'!$B$5,"Year",'Population Migration by State'!$C$3)</f>
        <v>101176</v>
      </c>
      <c r="BT98" s="105">
        <f>GETPIVOTDATA(" Minnesota",'Population Migration by State'!$B$5,"Year",'Population Migration by State'!$C$3)</f>
        <v>101176</v>
      </c>
      <c r="BU98" s="105">
        <f>GETPIVOTDATA(" Minnesota",'Population Migration by State'!$B$5,"Year",'Population Migration by State'!$C$3)</f>
        <v>101176</v>
      </c>
      <c r="BV98" s="121">
        <f>GETPIVOTDATA(" Minnesota",'Population Migration by State'!$B$5,"Year",'Population Migration by State'!$C$3)</f>
        <v>101176</v>
      </c>
      <c r="BW98" s="121">
        <f>GETPIVOTDATA(" Minnesota",'Population Migration by State'!$B$5,"Year",'Population Migration by State'!$C$3)</f>
        <v>101176</v>
      </c>
      <c r="BX98" s="121">
        <f>GETPIVOTDATA(" Minnesota",'Population Migration by State'!$B$5,"Year",'Population Migration by State'!$C$3)</f>
        <v>101176</v>
      </c>
      <c r="BY98" s="121">
        <f>GETPIVOTDATA(" Minnesota",'Population Migration by State'!$B$5,"Year",'Population Migration by State'!$C$3)</f>
        <v>101176</v>
      </c>
      <c r="BZ98" s="105">
        <f>GETPIVOTDATA(" Minnesota",'Population Migration by State'!$B$5,"Year",'Population Migration by State'!$C$3)</f>
        <v>101176</v>
      </c>
      <c r="CA98" s="105">
        <f>GETPIVOTDATA(" Minnesota",'Population Migration by State'!$B$5,"Year",'Population Migration by State'!$C$3)</f>
        <v>101176</v>
      </c>
      <c r="CB98" s="92">
        <f>GETPIVOTDATA(" Wisconsin",'Population Migration by State'!$B$5,"Year",'Population Migration by State'!$C$3)</f>
        <v>100167</v>
      </c>
      <c r="CC98" s="105">
        <f>GETPIVOTDATA(" Wisconsin",'Population Migration by State'!$B$5,"Year",'Population Migration by State'!$C$3)</f>
        <v>100167</v>
      </c>
      <c r="CD98" s="105">
        <f>GETPIVOTDATA(" Wisconsin",'Population Migration by State'!$B$5,"Year",'Population Migration by State'!$C$3)</f>
        <v>100167</v>
      </c>
      <c r="CE98" s="105">
        <f>GETPIVOTDATA(" Wisconsin",'Population Migration by State'!$B$5,"Year",'Population Migration by State'!$C$3)</f>
        <v>100167</v>
      </c>
      <c r="CF98" s="105">
        <f>GETPIVOTDATA(" Wisconsin",'Population Migration by State'!$B$5,"Year",'Population Migration by State'!$C$3)</f>
        <v>100167</v>
      </c>
      <c r="CG98" s="105">
        <f>GETPIVOTDATA(" Wisconsin",'Population Migration by State'!$B$5,"Year",'Population Migration by State'!$C$3)</f>
        <v>100167</v>
      </c>
      <c r="CH98" s="105">
        <f>GETPIVOTDATA(" Wisconsin",'Population Migration by State'!$B$5,"Year",'Population Migration by State'!$C$3)</f>
        <v>100167</v>
      </c>
      <c r="CI98" s="105">
        <f>GETPIVOTDATA(" Wisconsin",'Population Migration by State'!$B$5,"Year",'Population Migration by State'!$C$3)</f>
        <v>100167</v>
      </c>
      <c r="CJ98" s="105">
        <f>GETPIVOTDATA(" Wisconsin",'Population Migration by State'!$B$5,"Year",'Population Migration by State'!$C$3)</f>
        <v>100167</v>
      </c>
      <c r="CK98" s="105">
        <f>GETPIVOTDATA(" Wisconsin",'Population Migration by State'!$B$5,"Year",'Population Migration by State'!$C$3)</f>
        <v>100167</v>
      </c>
      <c r="CL98" s="105">
        <f>GETPIVOTDATA(" Wisconsin",'Population Migration by State'!$B$5,"Year",'Population Migration by State'!$C$3)</f>
        <v>100167</v>
      </c>
      <c r="CM98" s="97"/>
      <c r="CN98" s="97"/>
      <c r="CO98" s="105">
        <f>GETPIVOTDATA(" Wisconsin",'Population Migration by State'!$B$5,"Year",'Population Migration by State'!$C$3)</f>
        <v>100167</v>
      </c>
      <c r="CP98" s="92"/>
      <c r="CQ98" s="105"/>
      <c r="CR98" s="92">
        <f>GETPIVOTDATA(" Michigan",'Population Migration by State'!$B$5,"Year",'Population Migration by State'!$C$3)</f>
        <v>134763</v>
      </c>
      <c r="CS98" s="105">
        <f>GETPIVOTDATA(" Michigan",'Population Migration by State'!$B$5,"Year",'Population Migration by State'!$C$3)</f>
        <v>134763</v>
      </c>
      <c r="CT98" s="105">
        <f>GETPIVOTDATA(" Michigan",'Population Migration by State'!$B$5,"Year",'Population Migration by State'!$C$3)</f>
        <v>134763</v>
      </c>
      <c r="CU98" s="105">
        <f>GETPIVOTDATA(" Michigan",'Population Migration by State'!$B$5,"Year",'Population Migration by State'!$C$3)</f>
        <v>134763</v>
      </c>
      <c r="CV98" s="105">
        <f>GETPIVOTDATA(" Michigan",'Population Migration by State'!$B$5,"Year",'Population Migration by State'!$C$3)</f>
        <v>134763</v>
      </c>
      <c r="CW98" s="105">
        <f>GETPIVOTDATA(" Michigan",'Population Migration by State'!$B$5,"Year",'Population Migration by State'!$C$3)</f>
        <v>134763</v>
      </c>
      <c r="CX98" s="105">
        <f>GETPIVOTDATA(" Michigan",'Population Migration by State'!$B$5,"Year",'Population Migration by State'!$C$3)</f>
        <v>134763</v>
      </c>
      <c r="CY98" s="105">
        <f>GETPIVOTDATA(" Michigan",'Population Migration by State'!$B$5,"Year",'Population Migration by State'!$C$3)</f>
        <v>134763</v>
      </c>
      <c r="CZ98" s="92"/>
      <c r="DA98" s="105"/>
      <c r="DB98" s="105"/>
      <c r="DC98" s="105"/>
      <c r="DD98" s="105"/>
      <c r="DE98" s="105"/>
      <c r="DF98" s="105"/>
      <c r="DG98" s="105"/>
      <c r="DH98" s="105"/>
      <c r="DI98" s="105"/>
      <c r="DJ98" s="105"/>
      <c r="DK98" s="105"/>
      <c r="DL98" s="105"/>
      <c r="DM98" s="105"/>
      <c r="DN98" s="105"/>
      <c r="DO98" s="105"/>
      <c r="DP98" s="105"/>
      <c r="DQ98" s="105"/>
      <c r="DR98" s="105"/>
      <c r="DS98" s="105"/>
      <c r="DT98" s="105"/>
      <c r="DU98" s="105"/>
      <c r="DV98" s="97"/>
      <c r="DW98" s="101">
        <f>GETPIVOTDATA(" New York",'Population Migration by State'!$B$5,"Year",'Population Migration by State'!$C$3)</f>
        <v>277374</v>
      </c>
      <c r="DX98" s="101">
        <f>GETPIVOTDATA(" New York",'Population Migration by State'!$B$5,"Year",'Population Migration by State'!$C$3)</f>
        <v>277374</v>
      </c>
      <c r="DY98" s="101">
        <f>GETPIVOTDATA(" New York",'Population Migration by State'!$B$5,"Year",'Population Migration by State'!$C$3)</f>
        <v>277374</v>
      </c>
      <c r="DZ98" s="126">
        <f>GETPIVOTDATA(" Vermont",'Population Migration by State'!$B$5,"Year",'Population Migration by State'!$C$3)</f>
        <v>24431</v>
      </c>
      <c r="EA98" s="127">
        <f>GETPIVOTDATA(" Vermont",'Population Migration by State'!$B$5,"Year",'Population Migration by State'!$C$3)</f>
        <v>24431</v>
      </c>
      <c r="EB98" s="127">
        <f>GETPIVOTDATA(" Vermont",'Population Migration by State'!$B$5,"Year",'Population Migration by State'!$C$3)</f>
        <v>24431</v>
      </c>
      <c r="EC98" s="128">
        <f>GETPIVOTDATA(" Vermont",'Population Migration by State'!$B$5,"Year",'Population Migration by State'!$C$3)</f>
        <v>24431</v>
      </c>
      <c r="ED98" s="92">
        <f>GETPIVOTDATA(" New Hampshire",'Population Migration by State'!$B$5,"Year",'Population Migration by State'!$C$3)</f>
        <v>50559</v>
      </c>
      <c r="EE98" s="105">
        <f>GETPIVOTDATA(" New Hampshire",'Population Migration by State'!$B$5,"Year",'Population Migration by State'!$C$3)</f>
        <v>50559</v>
      </c>
      <c r="EF98" s="92">
        <f>GETPIVOTDATA(" Maine",'Population Migration by State'!$B$5,"Year",'Population Migration by State'!$C$3)</f>
        <v>27561</v>
      </c>
      <c r="EG98" s="105">
        <f>GETPIVOTDATA(" Maine",'Population Migration by State'!$B$5,"Year",'Population Migration by State'!$C$3)</f>
        <v>27561</v>
      </c>
      <c r="EH98" s="105">
        <f>GETPIVOTDATA(" Maine",'Population Migration by State'!$B$5,"Year",'Population Migration by State'!$C$3)</f>
        <v>27561</v>
      </c>
      <c r="EI98" s="105">
        <f>GETPIVOTDATA(" Maine",'Population Migration by State'!$B$5,"Year",'Population Migration by State'!$C$3)</f>
        <v>27561</v>
      </c>
      <c r="EJ98" s="105">
        <f>GETPIVOTDATA(" Maine",'Population Migration by State'!$B$5,"Year",'Population Migration by State'!$C$3)</f>
        <v>27561</v>
      </c>
      <c r="EK98" s="105">
        <f>GETPIVOTDATA(" Maine",'Population Migration by State'!$B$5,"Year",'Population Migration by State'!$C$3)</f>
        <v>27561</v>
      </c>
      <c r="EL98" s="105">
        <f>GETPIVOTDATA(" Maine",'Population Migration by State'!$B$5,"Year",'Population Migration by State'!$C$3)</f>
        <v>27561</v>
      </c>
      <c r="EM98" s="105">
        <f>GETPIVOTDATA(" Maine",'Population Migration by State'!$B$5,"Year",'Population Migration by State'!$C$3)</f>
        <v>27561</v>
      </c>
      <c r="EN98" s="105">
        <f>GETPIVOTDATA(" Maine",'Population Migration by State'!$B$5,"Year",'Population Migration by State'!$C$3)</f>
        <v>27561</v>
      </c>
      <c r="EO98" s="105">
        <f>GETPIVOTDATA(" Maine",'Population Migration by State'!$B$5,"Year",'Population Migration by State'!$C$3)</f>
        <v>27561</v>
      </c>
      <c r="EP98" s="105">
        <f>GETPIVOTDATA(" Maine",'Population Migration by State'!$B$5,"Year",'Population Migration by State'!$C$3)</f>
        <v>27561</v>
      </c>
      <c r="EQ98" s="105">
        <f>GETPIVOTDATA(" Maine",'Population Migration by State'!$B$5,"Year",'Population Migration by State'!$C$3)</f>
        <v>27561</v>
      </c>
      <c r="ER98" s="105">
        <f>GETPIVOTDATA(" Maine",'Population Migration by State'!$B$5,"Year",'Population Migration by State'!$C$3)</f>
        <v>27561</v>
      </c>
      <c r="ES98" s="57"/>
      <c r="ET98" s="56"/>
      <c r="EU98" s="56"/>
      <c r="EV98" s="56"/>
      <c r="EW98" s="105"/>
      <c r="EX98" s="105"/>
      <c r="EY98" s="105"/>
      <c r="EZ98" s="105"/>
      <c r="FA98" s="105"/>
      <c r="FB98" s="105"/>
      <c r="FC98" s="105"/>
      <c r="FD98" s="105"/>
      <c r="FE98" s="105"/>
      <c r="FF98" s="105"/>
      <c r="FG98" s="105"/>
      <c r="FH98" s="105"/>
      <c r="FI98" s="105"/>
      <c r="FJ98" s="105"/>
      <c r="FK98" s="105"/>
      <c r="FL98" s="105"/>
      <c r="FM98" s="105"/>
      <c r="FN98" s="105"/>
      <c r="FO98" s="105"/>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217"/>
    </row>
    <row r="99" spans="2:216" ht="15" customHeight="1" x14ac:dyDescent="0.25">
      <c r="B99" s="221"/>
      <c r="C99" s="56"/>
      <c r="D99" s="105"/>
      <c r="E99" s="105"/>
      <c r="F99" s="105"/>
      <c r="G99" s="105"/>
      <c r="H99" s="105"/>
      <c r="I99" s="105"/>
      <c r="J99" s="92">
        <f>GETPIVOTDATA(" Washington",'Population Migration by State'!$B$5,"Year",'Population Migration by State'!$C$3)</f>
        <v>216519</v>
      </c>
      <c r="K99" s="105">
        <f>GETPIVOTDATA(" Washington",'Population Migration by State'!$B$5,"Year",'Population Migration by State'!$C$3)</f>
        <v>216519</v>
      </c>
      <c r="L99" s="105">
        <f>GETPIVOTDATA(" Washington",'Population Migration by State'!$B$5,"Year",'Population Migration by State'!$C$3)</f>
        <v>216519</v>
      </c>
      <c r="M99" s="105">
        <f>GETPIVOTDATA(" Washington",'Population Migration by State'!$B$5,"Year",'Population Migration by State'!$C$3)</f>
        <v>216519</v>
      </c>
      <c r="N99" s="105">
        <f>GETPIVOTDATA(" Washington",'Population Migration by State'!$B$5,"Year",'Population Migration by State'!$C$3)</f>
        <v>216519</v>
      </c>
      <c r="O99" s="105">
        <f>GETPIVOTDATA(" Washington",'Population Migration by State'!$B$5,"Year",'Population Migration by State'!$C$3)</f>
        <v>216519</v>
      </c>
      <c r="P99" s="105">
        <f>GETPIVOTDATA(" Washington",'Population Migration by State'!$B$5,"Year",'Population Migration by State'!$C$3)</f>
        <v>216519</v>
      </c>
      <c r="Q99" s="105">
        <f>GETPIVOTDATA(" Washington",'Population Migration by State'!$B$5,"Year",'Population Migration by State'!$C$3)</f>
        <v>216519</v>
      </c>
      <c r="R99" s="105">
        <f>GETPIVOTDATA(" Washington",'Population Migration by State'!$B$5,"Year",'Population Migration by State'!$C$3)</f>
        <v>216519</v>
      </c>
      <c r="S99" s="105">
        <f>GETPIVOTDATA(" Washington",'Population Migration by State'!$B$5,"Year",'Population Migration by State'!$C$3)</f>
        <v>216519</v>
      </c>
      <c r="T99" s="105">
        <f>GETPIVOTDATA(" Washington",'Population Migration by State'!$B$5,"Year",'Population Migration by State'!$C$3)</f>
        <v>216519</v>
      </c>
      <c r="U99" s="105">
        <f>GETPIVOTDATA(" Washington",'Population Migration by State'!$B$5,"Year",'Population Migration by State'!$C$3)</f>
        <v>216519</v>
      </c>
      <c r="V99" s="105">
        <f>GETPIVOTDATA(" Washington",'Population Migration by State'!$B$5,"Year",'Population Migration by State'!$C$3)</f>
        <v>216519</v>
      </c>
      <c r="W99" s="105">
        <f>GETPIVOTDATA(" Washington",'Population Migration by State'!$B$5,"Year",'Population Migration by State'!$C$3)</f>
        <v>216519</v>
      </c>
      <c r="X99" s="105">
        <f>GETPIVOTDATA(" Washington",'Population Migration by State'!$B$5,"Year",'Population Migration by State'!$C$3)</f>
        <v>216519</v>
      </c>
      <c r="Y99" s="92">
        <f>GETPIVOTDATA(" Idaho",'Population Migration by State'!$B$5,"Year",'Population Migration by State'!$C$3)</f>
        <v>59419</v>
      </c>
      <c r="Z99" s="105">
        <f>GETPIVOTDATA(" Idaho",'Population Migration by State'!$B$5,"Year",'Population Migration by State'!$C$3)</f>
        <v>59419</v>
      </c>
      <c r="AA99" s="105">
        <f>GETPIVOTDATA(" Idaho",'Population Migration by State'!$B$5,"Year",'Population Migration by State'!$C$3)</f>
        <v>59419</v>
      </c>
      <c r="AB99" s="105">
        <f>GETPIVOTDATA(" Idaho",'Population Migration by State'!$B$5,"Year",'Population Migration by State'!$C$3)</f>
        <v>59419</v>
      </c>
      <c r="AC99" s="92">
        <f>GETPIVOTDATA(" Montana",'Population Migration by State'!$B$5,"Year",'Population Migration by State'!$C$3)</f>
        <v>37690</v>
      </c>
      <c r="AD99" s="105">
        <f>GETPIVOTDATA(" Montana",'Population Migration by State'!$B$5,"Year",'Population Migration by State'!$C$3)</f>
        <v>37690</v>
      </c>
      <c r="AE99" s="105">
        <f>GETPIVOTDATA(" Montana",'Population Migration by State'!$B$5,"Year",'Population Migration by State'!$C$3)</f>
        <v>37690</v>
      </c>
      <c r="AF99" s="105">
        <f>GETPIVOTDATA(" Montana",'Population Migration by State'!$B$5,"Year",'Population Migration by State'!$C$3)</f>
        <v>37690</v>
      </c>
      <c r="AG99" s="105">
        <f>GETPIVOTDATA(" Montana",'Population Migration by State'!$B$5,"Year",'Population Migration by State'!$C$3)</f>
        <v>37690</v>
      </c>
      <c r="AH99" s="105">
        <f>GETPIVOTDATA(" Montana",'Population Migration by State'!$B$5,"Year",'Population Migration by State'!$C$3)</f>
        <v>37690</v>
      </c>
      <c r="AI99" s="105">
        <f>GETPIVOTDATA(" Montana",'Population Migration by State'!$B$5,"Year",'Population Migration by State'!$C$3)</f>
        <v>37690</v>
      </c>
      <c r="AJ99" s="105">
        <f>GETPIVOTDATA(" Montana",'Population Migration by State'!$B$5,"Year",'Population Migration by State'!$C$3)</f>
        <v>37690</v>
      </c>
      <c r="AK99" s="105">
        <f>GETPIVOTDATA(" Montana",'Population Migration by State'!$B$5,"Year",'Population Migration by State'!$C$3)</f>
        <v>37690</v>
      </c>
      <c r="AL99" s="105">
        <f>GETPIVOTDATA(" Montana",'Population Migration by State'!$B$5,"Year",'Population Migration by State'!$C$3)</f>
        <v>37690</v>
      </c>
      <c r="AM99" s="105">
        <f>GETPIVOTDATA(" Montana",'Population Migration by State'!$B$5,"Year",'Population Migration by State'!$C$3)</f>
        <v>37690</v>
      </c>
      <c r="AN99" s="105">
        <f>GETPIVOTDATA(" Montana",'Population Migration by State'!$B$5,"Year",'Population Migration by State'!$C$3)</f>
        <v>37690</v>
      </c>
      <c r="AO99" s="105">
        <f>GETPIVOTDATA(" Montana",'Population Migration by State'!$B$5,"Year",'Population Migration by State'!$C$3)</f>
        <v>37690</v>
      </c>
      <c r="AP99" s="105">
        <f>GETPIVOTDATA(" Montana",'Population Migration by State'!$B$5,"Year",'Population Migration by State'!$C$3)</f>
        <v>37690</v>
      </c>
      <c r="AQ99" s="105">
        <f>GETPIVOTDATA(" Montana",'Population Migration by State'!$B$5,"Year",'Population Migration by State'!$C$3)</f>
        <v>37690</v>
      </c>
      <c r="AR99" s="105">
        <f>GETPIVOTDATA(" Montana",'Population Migration by State'!$B$5,"Year",'Population Migration by State'!$C$3)</f>
        <v>37690</v>
      </c>
      <c r="AS99" s="105">
        <f>GETPIVOTDATA(" Montana",'Population Migration by State'!$B$5,"Year",'Population Migration by State'!$C$3)</f>
        <v>37690</v>
      </c>
      <c r="AT99" s="105">
        <f>GETPIVOTDATA(" Montana",'Population Migration by State'!$B$5,"Year",'Population Migration by State'!$C$3)</f>
        <v>37690</v>
      </c>
      <c r="AU99" s="105">
        <f>GETPIVOTDATA(" Montana",'Population Migration by State'!$B$5,"Year",'Population Migration by State'!$C$3)</f>
        <v>37690</v>
      </c>
      <c r="AV99" s="105">
        <f>GETPIVOTDATA(" Montana",'Population Migration by State'!$B$5,"Year",'Population Migration by State'!$C$3)</f>
        <v>37690</v>
      </c>
      <c r="AW99" s="105">
        <f>GETPIVOTDATA(" Montana",'Population Migration by State'!$B$5,"Year",'Population Migration by State'!$C$3)</f>
        <v>37690</v>
      </c>
      <c r="AX99" s="105">
        <f>GETPIVOTDATA(" Montana",'Population Migration by State'!$B$5,"Year",'Population Migration by State'!$C$3)</f>
        <v>37690</v>
      </c>
      <c r="AY99" s="105">
        <f>GETPIVOTDATA(" Montana",'Population Migration by State'!$B$5,"Year",'Population Migration by State'!$C$3)</f>
        <v>37690</v>
      </c>
      <c r="AZ99" s="105">
        <f>GETPIVOTDATA(" Montana",'Population Migration by State'!$B$5,"Year",'Population Migration by State'!$C$3)</f>
        <v>37690</v>
      </c>
      <c r="BA99" s="92">
        <f>GETPIVOTDATA(" North Dakota",'Population Migration by State'!$B$5,"Year",'Population Migration by State'!$C$3)</f>
        <v>38213</v>
      </c>
      <c r="BB99" s="105">
        <f>GETPIVOTDATA(" North Dakota",'Population Migration by State'!$B$5,"Year",'Population Migration by State'!$C$3)</f>
        <v>38213</v>
      </c>
      <c r="BC99" s="105">
        <f>GETPIVOTDATA(" North Dakota",'Population Migration by State'!$B$5,"Year",'Population Migration by State'!$C$3)</f>
        <v>38213</v>
      </c>
      <c r="BD99" s="105">
        <f>GETPIVOTDATA(" North Dakota",'Population Migration by State'!$B$5,"Year",'Population Migration by State'!$C$3)</f>
        <v>38213</v>
      </c>
      <c r="BE99" s="105">
        <f>GETPIVOTDATA(" North Dakota",'Population Migration by State'!$B$5,"Year",'Population Migration by State'!$C$3)</f>
        <v>38213</v>
      </c>
      <c r="BF99" s="105">
        <f>GETPIVOTDATA(" North Dakota",'Population Migration by State'!$B$5,"Year",'Population Migration by State'!$C$3)</f>
        <v>38213</v>
      </c>
      <c r="BG99" s="105">
        <f>GETPIVOTDATA(" North Dakota",'Population Migration by State'!$B$5,"Year",'Population Migration by State'!$C$3)</f>
        <v>38213</v>
      </c>
      <c r="BH99" s="105">
        <f>GETPIVOTDATA(" North Dakota",'Population Migration by State'!$B$5,"Year",'Population Migration by State'!$C$3)</f>
        <v>38213</v>
      </c>
      <c r="BI99" s="105">
        <f>GETPIVOTDATA(" North Dakota",'Population Migration by State'!$B$5,"Year",'Population Migration by State'!$C$3)</f>
        <v>38213</v>
      </c>
      <c r="BJ99" s="105">
        <f>GETPIVOTDATA(" North Dakota",'Population Migration by State'!$B$5,"Year",'Population Migration by State'!$C$3)</f>
        <v>38213</v>
      </c>
      <c r="BK99" s="105">
        <f>GETPIVOTDATA(" North Dakota",'Population Migration by State'!$B$5,"Year",'Population Migration by State'!$C$3)</f>
        <v>38213</v>
      </c>
      <c r="BL99" s="105">
        <f>GETPIVOTDATA(" North Dakota",'Population Migration by State'!$B$5,"Year",'Population Migration by State'!$C$3)</f>
        <v>38213</v>
      </c>
      <c r="BM99" s="105">
        <f>GETPIVOTDATA(" North Dakota",'Population Migration by State'!$B$5,"Year",'Population Migration by State'!$C$3)</f>
        <v>38213</v>
      </c>
      <c r="BN99" s="105">
        <f>GETPIVOTDATA(" North Dakota",'Population Migration by State'!$B$5,"Year",'Population Migration by State'!$C$3)</f>
        <v>38213</v>
      </c>
      <c r="BO99" s="105">
        <f>GETPIVOTDATA(" North Dakota",'Population Migration by State'!$B$5,"Year",'Population Migration by State'!$C$3)</f>
        <v>38213</v>
      </c>
      <c r="BP99" s="105">
        <f>GETPIVOTDATA(" North Dakota",'Population Migration by State'!$B$5,"Year",'Population Migration by State'!$C$3)</f>
        <v>38213</v>
      </c>
      <c r="BQ99" s="92">
        <f>GETPIVOTDATA(" Minnesota",'Population Migration by State'!$B$5,"Year",'Population Migration by State'!$C$3)</f>
        <v>101176</v>
      </c>
      <c r="BR99" s="105">
        <f>GETPIVOTDATA(" Minnesota",'Population Migration by State'!$B$5,"Year",'Population Migration by State'!$C$3)</f>
        <v>101176</v>
      </c>
      <c r="BS99" s="105">
        <f>GETPIVOTDATA(" Minnesota",'Population Migration by State'!$B$5,"Year",'Population Migration by State'!$C$3)</f>
        <v>101176</v>
      </c>
      <c r="BT99" s="105">
        <f>GETPIVOTDATA(" Minnesota",'Population Migration by State'!$B$5,"Year",'Population Migration by State'!$C$3)</f>
        <v>101176</v>
      </c>
      <c r="BU99" s="105">
        <f>GETPIVOTDATA(" Minnesota",'Population Migration by State'!$B$5,"Year",'Population Migration by State'!$C$3)</f>
        <v>101176</v>
      </c>
      <c r="BV99" s="121">
        <f>GETPIVOTDATA(" Minnesota",'Population Migration by State'!$B$5,"Year",'Population Migration by State'!$C$3)</f>
        <v>101176</v>
      </c>
      <c r="BW99" s="121">
        <f>GETPIVOTDATA(" Minnesota",'Population Migration by State'!$B$5,"Year",'Population Migration by State'!$C$3)</f>
        <v>101176</v>
      </c>
      <c r="BX99" s="121">
        <f>GETPIVOTDATA(" Minnesota",'Population Migration by State'!$B$5,"Year",'Population Migration by State'!$C$3)</f>
        <v>101176</v>
      </c>
      <c r="BY99" s="121">
        <f>GETPIVOTDATA(" Minnesota",'Population Migration by State'!$B$5,"Year",'Population Migration by State'!$C$3)</f>
        <v>101176</v>
      </c>
      <c r="BZ99" s="105">
        <f>GETPIVOTDATA(" Minnesota",'Population Migration by State'!$B$5,"Year",'Population Migration by State'!$C$3)</f>
        <v>101176</v>
      </c>
      <c r="CA99" s="105">
        <f>GETPIVOTDATA(" Minnesota",'Population Migration by State'!$B$5,"Year",'Population Migration by State'!$C$3)</f>
        <v>101176</v>
      </c>
      <c r="CB99" s="92">
        <f>GETPIVOTDATA(" Wisconsin",'Population Migration by State'!$B$5,"Year",'Population Migration by State'!$C$3)</f>
        <v>100167</v>
      </c>
      <c r="CC99" s="105">
        <f>GETPIVOTDATA(" Wisconsin",'Population Migration by State'!$B$5,"Year",'Population Migration by State'!$C$3)</f>
        <v>100167</v>
      </c>
      <c r="CD99" s="105">
        <f>GETPIVOTDATA(" Wisconsin",'Population Migration by State'!$B$5,"Year",'Population Migration by State'!$C$3)</f>
        <v>100167</v>
      </c>
      <c r="CE99" s="105">
        <f>GETPIVOTDATA(" Wisconsin",'Population Migration by State'!$B$5,"Year",'Population Migration by State'!$C$3)</f>
        <v>100167</v>
      </c>
      <c r="CF99" s="105">
        <f>GETPIVOTDATA(" Wisconsin",'Population Migration by State'!$B$5,"Year",'Population Migration by State'!$C$3)</f>
        <v>100167</v>
      </c>
      <c r="CG99" s="105">
        <f>GETPIVOTDATA(" Wisconsin",'Population Migration by State'!$B$5,"Year",'Population Migration by State'!$C$3)</f>
        <v>100167</v>
      </c>
      <c r="CH99" s="105">
        <f>GETPIVOTDATA(" Wisconsin",'Population Migration by State'!$B$5,"Year",'Population Migration by State'!$C$3)</f>
        <v>100167</v>
      </c>
      <c r="CI99" s="105">
        <f>GETPIVOTDATA(" Wisconsin",'Population Migration by State'!$B$5,"Year",'Population Migration by State'!$C$3)</f>
        <v>100167</v>
      </c>
      <c r="CJ99" s="105">
        <f>GETPIVOTDATA(" Wisconsin",'Population Migration by State'!$B$5,"Year",'Population Migration by State'!$C$3)</f>
        <v>100167</v>
      </c>
      <c r="CK99" s="105">
        <f>GETPIVOTDATA(" Wisconsin",'Population Migration by State'!$B$5,"Year",'Population Migration by State'!$C$3)</f>
        <v>100167</v>
      </c>
      <c r="CL99" s="114">
        <f>GETPIVOTDATA(" Wisconsin",'Population Migration by State'!$B$5,"Year",'Population Migration by State'!$C$3)</f>
        <v>100167</v>
      </c>
      <c r="CM99" s="114"/>
      <c r="CN99" s="105">
        <f>GETPIVOTDATA(" Wisconsin",'Population Migration by State'!$B$5,"Year",'Population Migration by State'!$C$3)</f>
        <v>100167</v>
      </c>
      <c r="CO99" s="105">
        <f>GETPIVOTDATA(" Wisconsin",'Population Migration by State'!$B$5,"Year",'Population Migration by State'!$C$3)</f>
        <v>100167</v>
      </c>
      <c r="CP99" s="92"/>
      <c r="CQ99" s="105"/>
      <c r="CR99" s="92">
        <f>GETPIVOTDATA(" Michigan",'Population Migration by State'!$B$5,"Year",'Population Migration by State'!$C$3)</f>
        <v>134763</v>
      </c>
      <c r="CS99" s="105">
        <f>GETPIVOTDATA(" Michigan",'Population Migration by State'!$B$5,"Year",'Population Migration by State'!$C$3)</f>
        <v>134763</v>
      </c>
      <c r="CT99" s="105">
        <f>GETPIVOTDATA(" Michigan",'Population Migration by State'!$B$5,"Year",'Population Migration by State'!$C$3)</f>
        <v>134763</v>
      </c>
      <c r="CU99" s="105">
        <f>GETPIVOTDATA(" Michigan",'Population Migration by State'!$B$5,"Year",'Population Migration by State'!$C$3)</f>
        <v>134763</v>
      </c>
      <c r="CV99" s="105">
        <f>GETPIVOTDATA(" Michigan",'Population Migration by State'!$B$5,"Year",'Population Migration by State'!$C$3)</f>
        <v>134763</v>
      </c>
      <c r="CW99" s="105">
        <f>GETPIVOTDATA(" Michigan",'Population Migration by State'!$B$5,"Year",'Population Migration by State'!$C$3)</f>
        <v>134763</v>
      </c>
      <c r="CX99" s="105">
        <f>GETPIVOTDATA(" Michigan",'Population Migration by State'!$B$5,"Year",'Population Migration by State'!$C$3)</f>
        <v>134763</v>
      </c>
      <c r="CY99" s="105">
        <f>GETPIVOTDATA(" Michigan",'Population Migration by State'!$B$5,"Year",'Population Migration by State'!$C$3)</f>
        <v>134763</v>
      </c>
      <c r="CZ99" s="92"/>
      <c r="DA99" s="105"/>
      <c r="DB99" s="105"/>
      <c r="DC99" s="105"/>
      <c r="DD99" s="105"/>
      <c r="DE99" s="105"/>
      <c r="DF99" s="105"/>
      <c r="DG99" s="105"/>
      <c r="DH99" s="105"/>
      <c r="DI99" s="105"/>
      <c r="DJ99" s="105"/>
      <c r="DK99" s="105"/>
      <c r="DL99" s="105"/>
      <c r="DM99" s="105"/>
      <c r="DN99" s="105"/>
      <c r="DO99" s="105"/>
      <c r="DP99" s="105"/>
      <c r="DQ99" s="105"/>
      <c r="DR99" s="105"/>
      <c r="DS99" s="105"/>
      <c r="DT99" s="105"/>
      <c r="DU99" s="105"/>
      <c r="DV99" s="92">
        <f>GETPIVOTDATA(" New York",'Population Migration by State'!$B$5,"Year",'Population Migration by State'!$C$3)</f>
        <v>277374</v>
      </c>
      <c r="DW99" s="105">
        <f>GETPIVOTDATA(" New York",'Population Migration by State'!$B$5,"Year",'Population Migration by State'!$C$3)</f>
        <v>277374</v>
      </c>
      <c r="DX99" s="105">
        <f>GETPIVOTDATA(" New York",'Population Migration by State'!$B$5,"Year",'Population Migration by State'!$C$3)</f>
        <v>277374</v>
      </c>
      <c r="DY99" s="105">
        <f>GETPIVOTDATA(" New York",'Population Migration by State'!$B$5,"Year",'Population Migration by State'!$C$3)</f>
        <v>277374</v>
      </c>
      <c r="DZ99" s="129">
        <f>GETPIVOTDATA(" Vermont",'Population Migration by State'!$B$5,"Year",'Population Migration by State'!$C$3)</f>
        <v>24431</v>
      </c>
      <c r="EA99" s="121">
        <f>GETPIVOTDATA(" Vermont",'Population Migration by State'!$B$5,"Year",'Population Migration by State'!$C$3)</f>
        <v>24431</v>
      </c>
      <c r="EB99" s="121">
        <f>GETPIVOTDATA(" Vermont",'Population Migration by State'!$B$5,"Year",'Population Migration by State'!$C$3)</f>
        <v>24431</v>
      </c>
      <c r="EC99" s="130">
        <f>GETPIVOTDATA(" Vermont",'Population Migration by State'!$B$5,"Year",'Population Migration by State'!$C$3)</f>
        <v>24431</v>
      </c>
      <c r="ED99" s="92">
        <f>GETPIVOTDATA(" New Hampshire",'Population Migration by State'!$B$5,"Year",'Population Migration by State'!$C$3)</f>
        <v>50559</v>
      </c>
      <c r="EE99" s="105">
        <f>GETPIVOTDATA(" New Hampshire",'Population Migration by State'!$B$5,"Year",'Population Migration by State'!$C$3)</f>
        <v>50559</v>
      </c>
      <c r="EF99" s="92">
        <f>GETPIVOTDATA(" Maine",'Population Migration by State'!$B$5,"Year",'Population Migration by State'!$C$3)</f>
        <v>27561</v>
      </c>
      <c r="EG99" s="105">
        <f>GETPIVOTDATA(" Maine",'Population Migration by State'!$B$5,"Year",'Population Migration by State'!$C$3)</f>
        <v>27561</v>
      </c>
      <c r="EH99" s="105">
        <f>GETPIVOTDATA(" Maine",'Population Migration by State'!$B$5,"Year",'Population Migration by State'!$C$3)</f>
        <v>27561</v>
      </c>
      <c r="EI99" s="105">
        <f>GETPIVOTDATA(" Maine",'Population Migration by State'!$B$5,"Year",'Population Migration by State'!$C$3)</f>
        <v>27561</v>
      </c>
      <c r="EJ99" s="105">
        <f>GETPIVOTDATA(" Maine",'Population Migration by State'!$B$5,"Year",'Population Migration by State'!$C$3)</f>
        <v>27561</v>
      </c>
      <c r="EK99" s="105">
        <f>GETPIVOTDATA(" Maine",'Population Migration by State'!$B$5,"Year",'Population Migration by State'!$C$3)</f>
        <v>27561</v>
      </c>
      <c r="EL99" s="105">
        <f>GETPIVOTDATA(" Maine",'Population Migration by State'!$B$5,"Year",'Population Migration by State'!$C$3)</f>
        <v>27561</v>
      </c>
      <c r="EM99" s="105">
        <f>GETPIVOTDATA(" Maine",'Population Migration by State'!$B$5,"Year",'Population Migration by State'!$C$3)</f>
        <v>27561</v>
      </c>
      <c r="EN99" s="105">
        <f>GETPIVOTDATA(" Maine",'Population Migration by State'!$B$5,"Year",'Population Migration by State'!$C$3)</f>
        <v>27561</v>
      </c>
      <c r="EO99" s="105">
        <f>GETPIVOTDATA(" Maine",'Population Migration by State'!$B$5,"Year",'Population Migration by State'!$C$3)</f>
        <v>27561</v>
      </c>
      <c r="EP99" s="105">
        <f>GETPIVOTDATA(" Maine",'Population Migration by State'!$B$5,"Year",'Population Migration by State'!$C$3)</f>
        <v>27561</v>
      </c>
      <c r="EQ99" s="105">
        <f>GETPIVOTDATA(" Maine",'Population Migration by State'!$B$5,"Year",'Population Migration by State'!$C$3)</f>
        <v>27561</v>
      </c>
      <c r="ER99" s="59"/>
      <c r="ES99" s="56"/>
      <c r="ET99" s="56"/>
      <c r="EU99" s="56"/>
      <c r="EV99" s="56"/>
      <c r="EW99" s="105"/>
      <c r="EX99" s="105"/>
      <c r="EY99" s="105"/>
      <c r="EZ99" s="105"/>
      <c r="FA99" s="105"/>
      <c r="FB99" s="105"/>
      <c r="FC99" s="105"/>
      <c r="FD99" s="105"/>
      <c r="FE99" s="105"/>
      <c r="FF99" s="105"/>
      <c r="FG99" s="105"/>
      <c r="FH99" s="105"/>
      <c r="FI99" s="105"/>
      <c r="FJ99" s="105"/>
      <c r="FK99" s="105"/>
      <c r="FL99" s="105"/>
      <c r="FM99" s="105"/>
      <c r="FN99" s="105"/>
      <c r="FO99" s="105"/>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217"/>
    </row>
    <row r="100" spans="2:216" ht="15" customHeight="1" x14ac:dyDescent="0.25">
      <c r="B100" s="221"/>
      <c r="C100" s="56"/>
      <c r="D100" s="105"/>
      <c r="E100" s="105"/>
      <c r="F100" s="105"/>
      <c r="G100" s="105"/>
      <c r="H100" s="105"/>
      <c r="I100" s="105"/>
      <c r="J100" s="92">
        <f>GETPIVOTDATA(" Washington",'Population Migration by State'!$B$5,"Year",'Population Migration by State'!$C$3)</f>
        <v>216519</v>
      </c>
      <c r="K100" s="105">
        <f>GETPIVOTDATA(" Washington",'Population Migration by State'!$B$5,"Year",'Population Migration by State'!$C$3)</f>
        <v>216519</v>
      </c>
      <c r="L100" s="105">
        <f>GETPIVOTDATA(" Washington",'Population Migration by State'!$B$5,"Year",'Population Migration by State'!$C$3)</f>
        <v>216519</v>
      </c>
      <c r="M100" s="105">
        <f>GETPIVOTDATA(" Washington",'Population Migration by State'!$B$5,"Year",'Population Migration by State'!$C$3)</f>
        <v>216519</v>
      </c>
      <c r="N100" s="105">
        <f>GETPIVOTDATA(" Washington",'Population Migration by State'!$B$5,"Year",'Population Migration by State'!$C$3)</f>
        <v>216519</v>
      </c>
      <c r="O100" s="105">
        <f>GETPIVOTDATA(" Washington",'Population Migration by State'!$B$5,"Year",'Population Migration by State'!$C$3)</f>
        <v>216519</v>
      </c>
      <c r="P100" s="105">
        <f>GETPIVOTDATA(" Washington",'Population Migration by State'!$B$5,"Year",'Population Migration by State'!$C$3)</f>
        <v>216519</v>
      </c>
      <c r="Q100" s="105">
        <f>GETPIVOTDATA(" Washington",'Population Migration by State'!$B$5,"Year",'Population Migration by State'!$C$3)</f>
        <v>216519</v>
      </c>
      <c r="R100" s="105">
        <f>GETPIVOTDATA(" Washington",'Population Migration by State'!$B$5,"Year",'Population Migration by State'!$C$3)</f>
        <v>216519</v>
      </c>
      <c r="S100" s="105">
        <f>GETPIVOTDATA(" Washington",'Population Migration by State'!$B$5,"Year",'Population Migration by State'!$C$3)</f>
        <v>216519</v>
      </c>
      <c r="T100" s="105">
        <f>GETPIVOTDATA(" Washington",'Population Migration by State'!$B$5,"Year",'Population Migration by State'!$C$3)</f>
        <v>216519</v>
      </c>
      <c r="U100" s="105">
        <f>GETPIVOTDATA(" Washington",'Population Migration by State'!$B$5,"Year",'Population Migration by State'!$C$3)</f>
        <v>216519</v>
      </c>
      <c r="V100" s="105">
        <f>GETPIVOTDATA(" Washington",'Population Migration by State'!$B$5,"Year",'Population Migration by State'!$C$3)</f>
        <v>216519</v>
      </c>
      <c r="W100" s="105">
        <f>GETPIVOTDATA(" Washington",'Population Migration by State'!$B$5,"Year",'Population Migration by State'!$C$3)</f>
        <v>216519</v>
      </c>
      <c r="X100" s="105">
        <f>GETPIVOTDATA(" Washington",'Population Migration by State'!$B$5,"Year",'Population Migration by State'!$C$3)</f>
        <v>216519</v>
      </c>
      <c r="Y100" s="92">
        <f>GETPIVOTDATA(" Idaho",'Population Migration by State'!$B$5,"Year",'Population Migration by State'!$C$3)</f>
        <v>59419</v>
      </c>
      <c r="Z100" s="105">
        <f>GETPIVOTDATA(" Idaho",'Population Migration by State'!$B$5,"Year",'Population Migration by State'!$C$3)</f>
        <v>59419</v>
      </c>
      <c r="AA100" s="105">
        <f>GETPIVOTDATA(" Idaho",'Population Migration by State'!$B$5,"Year",'Population Migration by State'!$C$3)</f>
        <v>59419</v>
      </c>
      <c r="AB100" s="105">
        <f>GETPIVOTDATA(" Idaho",'Population Migration by State'!$B$5,"Year",'Population Migration by State'!$C$3)</f>
        <v>59419</v>
      </c>
      <c r="AC100" s="92">
        <f>GETPIVOTDATA(" Montana",'Population Migration by State'!$B$5,"Year",'Population Migration by State'!$C$3)</f>
        <v>37690</v>
      </c>
      <c r="AD100" s="105">
        <f>GETPIVOTDATA(" Montana",'Population Migration by State'!$B$5,"Year",'Population Migration by State'!$C$3)</f>
        <v>37690</v>
      </c>
      <c r="AE100" s="105">
        <f>GETPIVOTDATA(" Montana",'Population Migration by State'!$B$5,"Year",'Population Migration by State'!$C$3)</f>
        <v>37690</v>
      </c>
      <c r="AF100" s="105">
        <f>GETPIVOTDATA(" Montana",'Population Migration by State'!$B$5,"Year",'Population Migration by State'!$C$3)</f>
        <v>37690</v>
      </c>
      <c r="AG100" s="105">
        <f>GETPIVOTDATA(" Montana",'Population Migration by State'!$B$5,"Year",'Population Migration by State'!$C$3)</f>
        <v>37690</v>
      </c>
      <c r="AH100" s="105">
        <f>GETPIVOTDATA(" Montana",'Population Migration by State'!$B$5,"Year",'Population Migration by State'!$C$3)</f>
        <v>37690</v>
      </c>
      <c r="AI100" s="105">
        <f>GETPIVOTDATA(" Montana",'Population Migration by State'!$B$5,"Year",'Population Migration by State'!$C$3)</f>
        <v>37690</v>
      </c>
      <c r="AJ100" s="105">
        <f>GETPIVOTDATA(" Montana",'Population Migration by State'!$B$5,"Year",'Population Migration by State'!$C$3)</f>
        <v>37690</v>
      </c>
      <c r="AK100" s="105">
        <f>GETPIVOTDATA(" Montana",'Population Migration by State'!$B$5,"Year",'Population Migration by State'!$C$3)</f>
        <v>37690</v>
      </c>
      <c r="AL100" s="105">
        <f>GETPIVOTDATA(" Montana",'Population Migration by State'!$B$5,"Year",'Population Migration by State'!$C$3)</f>
        <v>37690</v>
      </c>
      <c r="AM100" s="105">
        <f>GETPIVOTDATA(" Montana",'Population Migration by State'!$B$5,"Year",'Population Migration by State'!$C$3)</f>
        <v>37690</v>
      </c>
      <c r="AN100" s="105">
        <f>GETPIVOTDATA(" Montana",'Population Migration by State'!$B$5,"Year",'Population Migration by State'!$C$3)</f>
        <v>37690</v>
      </c>
      <c r="AO100" s="105">
        <f>GETPIVOTDATA(" Montana",'Population Migration by State'!$B$5,"Year",'Population Migration by State'!$C$3)</f>
        <v>37690</v>
      </c>
      <c r="AP100" s="105">
        <f>GETPIVOTDATA(" Montana",'Population Migration by State'!$B$5,"Year",'Population Migration by State'!$C$3)</f>
        <v>37690</v>
      </c>
      <c r="AQ100" s="105">
        <f>GETPIVOTDATA(" Montana",'Population Migration by State'!$B$5,"Year",'Population Migration by State'!$C$3)</f>
        <v>37690</v>
      </c>
      <c r="AR100" s="105">
        <f>GETPIVOTDATA(" Montana",'Population Migration by State'!$B$5,"Year",'Population Migration by State'!$C$3)</f>
        <v>37690</v>
      </c>
      <c r="AS100" s="105">
        <f>GETPIVOTDATA(" Montana",'Population Migration by State'!$B$5,"Year",'Population Migration by State'!$C$3)</f>
        <v>37690</v>
      </c>
      <c r="AT100" s="105">
        <f>GETPIVOTDATA(" Montana",'Population Migration by State'!$B$5,"Year",'Population Migration by State'!$C$3)</f>
        <v>37690</v>
      </c>
      <c r="AU100" s="105">
        <f>GETPIVOTDATA(" Montana",'Population Migration by State'!$B$5,"Year",'Population Migration by State'!$C$3)</f>
        <v>37690</v>
      </c>
      <c r="AV100" s="105">
        <f>GETPIVOTDATA(" Montana",'Population Migration by State'!$B$5,"Year",'Population Migration by State'!$C$3)</f>
        <v>37690</v>
      </c>
      <c r="AW100" s="105">
        <f>GETPIVOTDATA(" Montana",'Population Migration by State'!$B$5,"Year",'Population Migration by State'!$C$3)</f>
        <v>37690</v>
      </c>
      <c r="AX100" s="105">
        <f>GETPIVOTDATA(" Montana",'Population Migration by State'!$B$5,"Year",'Population Migration by State'!$C$3)</f>
        <v>37690</v>
      </c>
      <c r="AY100" s="105">
        <f>GETPIVOTDATA(" Montana",'Population Migration by State'!$B$5,"Year",'Population Migration by State'!$C$3)</f>
        <v>37690</v>
      </c>
      <c r="AZ100" s="105">
        <f>GETPIVOTDATA(" Montana",'Population Migration by State'!$B$5,"Year",'Population Migration by State'!$C$3)</f>
        <v>37690</v>
      </c>
      <c r="BA100" s="92">
        <f>GETPIVOTDATA(" North Dakota",'Population Migration by State'!$B$5,"Year",'Population Migration by State'!$C$3)</f>
        <v>38213</v>
      </c>
      <c r="BB100" s="105">
        <f>GETPIVOTDATA(" North Dakota",'Population Migration by State'!$B$5,"Year",'Population Migration by State'!$C$3)</f>
        <v>38213</v>
      </c>
      <c r="BC100" s="105">
        <f>GETPIVOTDATA(" North Dakota",'Population Migration by State'!$B$5,"Year",'Population Migration by State'!$C$3)</f>
        <v>38213</v>
      </c>
      <c r="BD100" s="105">
        <f>GETPIVOTDATA(" North Dakota",'Population Migration by State'!$B$5,"Year",'Population Migration by State'!$C$3)</f>
        <v>38213</v>
      </c>
      <c r="BE100" s="105">
        <f>GETPIVOTDATA(" North Dakota",'Population Migration by State'!$B$5,"Year",'Population Migration by State'!$C$3)</f>
        <v>38213</v>
      </c>
      <c r="BF100" s="105">
        <f>GETPIVOTDATA(" North Dakota",'Population Migration by State'!$B$5,"Year",'Population Migration by State'!$C$3)</f>
        <v>38213</v>
      </c>
      <c r="BG100" s="105">
        <f>GETPIVOTDATA(" North Dakota",'Population Migration by State'!$B$5,"Year",'Population Migration by State'!$C$3)</f>
        <v>38213</v>
      </c>
      <c r="BH100" s="105">
        <f>GETPIVOTDATA(" North Dakota",'Population Migration by State'!$B$5,"Year",'Population Migration by State'!$C$3)</f>
        <v>38213</v>
      </c>
      <c r="BI100" s="105">
        <f>GETPIVOTDATA(" North Dakota",'Population Migration by State'!$B$5,"Year",'Population Migration by State'!$C$3)</f>
        <v>38213</v>
      </c>
      <c r="BJ100" s="105">
        <f>GETPIVOTDATA(" North Dakota",'Population Migration by State'!$B$5,"Year",'Population Migration by State'!$C$3)</f>
        <v>38213</v>
      </c>
      <c r="BK100" s="105">
        <f>GETPIVOTDATA(" North Dakota",'Population Migration by State'!$B$5,"Year",'Population Migration by State'!$C$3)</f>
        <v>38213</v>
      </c>
      <c r="BL100" s="105">
        <f>GETPIVOTDATA(" North Dakota",'Population Migration by State'!$B$5,"Year",'Population Migration by State'!$C$3)</f>
        <v>38213</v>
      </c>
      <c r="BM100" s="105">
        <f>GETPIVOTDATA(" North Dakota",'Population Migration by State'!$B$5,"Year",'Population Migration by State'!$C$3)</f>
        <v>38213</v>
      </c>
      <c r="BN100" s="105">
        <f>GETPIVOTDATA(" North Dakota",'Population Migration by State'!$B$5,"Year",'Population Migration by State'!$C$3)</f>
        <v>38213</v>
      </c>
      <c r="BO100" s="105">
        <f>GETPIVOTDATA(" North Dakota",'Population Migration by State'!$B$5,"Year",'Population Migration by State'!$C$3)</f>
        <v>38213</v>
      </c>
      <c r="BP100" s="105">
        <f>GETPIVOTDATA(" North Dakota",'Population Migration by State'!$B$5,"Year",'Population Migration by State'!$C$3)</f>
        <v>38213</v>
      </c>
      <c r="BQ100" s="92">
        <f>GETPIVOTDATA(" Minnesota",'Population Migration by State'!$B$5,"Year",'Population Migration by State'!$C$3)</f>
        <v>101176</v>
      </c>
      <c r="BR100" s="105">
        <f>GETPIVOTDATA(" Minnesota",'Population Migration by State'!$B$5,"Year",'Population Migration by State'!$C$3)</f>
        <v>101176</v>
      </c>
      <c r="BS100" s="105">
        <f>GETPIVOTDATA(" Minnesota",'Population Migration by State'!$B$5,"Year",'Population Migration by State'!$C$3)</f>
        <v>101176</v>
      </c>
      <c r="BT100" s="105">
        <f>GETPIVOTDATA(" Minnesota",'Population Migration by State'!$B$5,"Year",'Population Migration by State'!$C$3)</f>
        <v>101176</v>
      </c>
      <c r="BU100" s="105">
        <f>GETPIVOTDATA(" Minnesota",'Population Migration by State'!$B$5,"Year",'Population Migration by State'!$C$3)</f>
        <v>101176</v>
      </c>
      <c r="BV100" s="121">
        <f>GETPIVOTDATA(" Minnesota",'Population Migration by State'!$B$5,"Year",'Population Migration by State'!$C$3)</f>
        <v>101176</v>
      </c>
      <c r="BW100" s="121">
        <f>GETPIVOTDATA(" Minnesota",'Population Migration by State'!$B$5,"Year",'Population Migration by State'!$C$3)</f>
        <v>101176</v>
      </c>
      <c r="BX100" s="121">
        <f>GETPIVOTDATA(" Minnesota",'Population Migration by State'!$B$5,"Year",'Population Migration by State'!$C$3)</f>
        <v>101176</v>
      </c>
      <c r="BY100" s="121">
        <f>GETPIVOTDATA(" Minnesota",'Population Migration by State'!$B$5,"Year",'Population Migration by State'!$C$3)</f>
        <v>101176</v>
      </c>
      <c r="BZ100" s="105">
        <f>GETPIVOTDATA(" Minnesota",'Population Migration by State'!$B$5,"Year",'Population Migration by State'!$C$3)</f>
        <v>101176</v>
      </c>
      <c r="CA100" s="105">
        <f>GETPIVOTDATA(" Minnesota",'Population Migration by State'!$B$5,"Year",'Population Migration by State'!$C$3)</f>
        <v>101176</v>
      </c>
      <c r="CB100" s="92">
        <f>GETPIVOTDATA(" Wisconsin",'Population Migration by State'!$B$5,"Year",'Population Migration by State'!$C$3)</f>
        <v>100167</v>
      </c>
      <c r="CC100" s="105">
        <f>GETPIVOTDATA(" Wisconsin",'Population Migration by State'!$B$5,"Year",'Population Migration by State'!$C$3)</f>
        <v>100167</v>
      </c>
      <c r="CD100" s="105">
        <f>GETPIVOTDATA(" Wisconsin",'Population Migration by State'!$B$5,"Year",'Population Migration by State'!$C$3)</f>
        <v>100167</v>
      </c>
      <c r="CE100" s="105">
        <f>GETPIVOTDATA(" Wisconsin",'Population Migration by State'!$B$5,"Year",'Population Migration by State'!$C$3)</f>
        <v>100167</v>
      </c>
      <c r="CF100" s="105">
        <f>GETPIVOTDATA(" Wisconsin",'Population Migration by State'!$B$5,"Year",'Population Migration by State'!$C$3)</f>
        <v>100167</v>
      </c>
      <c r="CG100" s="105">
        <f>GETPIVOTDATA(" Wisconsin",'Population Migration by State'!$B$5,"Year",'Population Migration by State'!$C$3)</f>
        <v>100167</v>
      </c>
      <c r="CH100" s="105">
        <f>GETPIVOTDATA(" Wisconsin",'Population Migration by State'!$B$5,"Year",'Population Migration by State'!$C$3)</f>
        <v>100167</v>
      </c>
      <c r="CI100" s="105">
        <f>GETPIVOTDATA(" Wisconsin",'Population Migration by State'!$B$5,"Year",'Population Migration by State'!$C$3)</f>
        <v>100167</v>
      </c>
      <c r="CJ100" s="105">
        <f>GETPIVOTDATA(" Wisconsin",'Population Migration by State'!$B$5,"Year",'Population Migration by State'!$C$3)</f>
        <v>100167</v>
      </c>
      <c r="CK100" s="105">
        <f>GETPIVOTDATA(" Wisconsin",'Population Migration by State'!$B$5,"Year",'Population Migration by State'!$C$3)</f>
        <v>100167</v>
      </c>
      <c r="CL100" s="114">
        <f>GETPIVOTDATA(" Wisconsin",'Population Migration by State'!$B$5,"Year",'Population Migration by State'!$C$3)</f>
        <v>100167</v>
      </c>
      <c r="CM100" s="114"/>
      <c r="CN100" s="105">
        <f>GETPIVOTDATA(" Wisconsin",'Population Migration by State'!$B$5,"Year",'Population Migration by State'!$C$3)</f>
        <v>100167</v>
      </c>
      <c r="CO100" s="97"/>
      <c r="CP100" s="105"/>
      <c r="CQ100" s="105"/>
      <c r="CR100" s="92">
        <f>GETPIVOTDATA(" Michigan",'Population Migration by State'!$B$5,"Year",'Population Migration by State'!$C$3)</f>
        <v>134763</v>
      </c>
      <c r="CS100" s="105">
        <f>GETPIVOTDATA(" Michigan",'Population Migration by State'!$B$5,"Year",'Population Migration by State'!$C$3)</f>
        <v>134763</v>
      </c>
      <c r="CT100" s="105">
        <f>GETPIVOTDATA(" Michigan",'Population Migration by State'!$B$5,"Year",'Population Migration by State'!$C$3)</f>
        <v>134763</v>
      </c>
      <c r="CU100" s="105">
        <f>GETPIVOTDATA(" Michigan",'Population Migration by State'!$B$5,"Year",'Population Migration by State'!$C$3)</f>
        <v>134763</v>
      </c>
      <c r="CV100" s="105">
        <f>GETPIVOTDATA(" Michigan",'Population Migration by State'!$B$5,"Year",'Population Migration by State'!$C$3)</f>
        <v>134763</v>
      </c>
      <c r="CW100" s="105">
        <f>GETPIVOTDATA(" Michigan",'Population Migration by State'!$B$5,"Year",'Population Migration by State'!$C$3)</f>
        <v>134763</v>
      </c>
      <c r="CX100" s="105">
        <f>GETPIVOTDATA(" Michigan",'Population Migration by State'!$B$5,"Year",'Population Migration by State'!$C$3)</f>
        <v>134763</v>
      </c>
      <c r="CY100" s="105">
        <f>GETPIVOTDATA(" Michigan",'Population Migration by State'!$B$5,"Year",'Population Migration by State'!$C$3)</f>
        <v>134763</v>
      </c>
      <c r="CZ100" s="92"/>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92">
        <f>GETPIVOTDATA(" New York",'Population Migration by State'!$B$5,"Year",'Population Migration by State'!$C$3)</f>
        <v>277374</v>
      </c>
      <c r="DW100" s="105">
        <f>GETPIVOTDATA(" New York",'Population Migration by State'!$B$5,"Year",'Population Migration by State'!$C$3)</f>
        <v>277374</v>
      </c>
      <c r="DX100" s="105">
        <f>GETPIVOTDATA(" New York",'Population Migration by State'!$B$5,"Year",'Population Migration by State'!$C$3)</f>
        <v>277374</v>
      </c>
      <c r="DY100" s="105">
        <f>GETPIVOTDATA(" New York",'Population Migration by State'!$B$5,"Year",'Population Migration by State'!$C$3)</f>
        <v>277374</v>
      </c>
      <c r="DZ100" s="129">
        <f>GETPIVOTDATA(" Vermont",'Population Migration by State'!$B$5,"Year",'Population Migration by State'!$C$3)</f>
        <v>24431</v>
      </c>
      <c r="EA100" s="121">
        <f>GETPIVOTDATA(" Vermont",'Population Migration by State'!$B$5,"Year",'Population Migration by State'!$C$3)</f>
        <v>24431</v>
      </c>
      <c r="EB100" s="121">
        <f>GETPIVOTDATA(" Vermont",'Population Migration by State'!$B$5,"Year",'Population Migration by State'!$C$3)</f>
        <v>24431</v>
      </c>
      <c r="EC100" s="130">
        <f>GETPIVOTDATA(" Vermont",'Population Migration by State'!$B$5,"Year",'Population Migration by State'!$C$3)</f>
        <v>24431</v>
      </c>
      <c r="ED100" s="92">
        <f>GETPIVOTDATA(" New Hampshire",'Population Migration by State'!$B$5,"Year",'Population Migration by State'!$C$3)</f>
        <v>50559</v>
      </c>
      <c r="EE100" s="105">
        <f>GETPIVOTDATA(" New Hampshire",'Population Migration by State'!$B$5,"Year",'Population Migration by State'!$C$3)</f>
        <v>50559</v>
      </c>
      <c r="EF100" s="92">
        <f>GETPIVOTDATA(" Maine",'Population Migration by State'!$B$5,"Year",'Population Migration by State'!$C$3)</f>
        <v>27561</v>
      </c>
      <c r="EG100" s="105">
        <f>GETPIVOTDATA(" Maine",'Population Migration by State'!$B$5,"Year",'Population Migration by State'!$C$3)</f>
        <v>27561</v>
      </c>
      <c r="EH100" s="105">
        <f>GETPIVOTDATA(" Maine",'Population Migration by State'!$B$5,"Year",'Population Migration by State'!$C$3)</f>
        <v>27561</v>
      </c>
      <c r="EI100" s="105">
        <f>GETPIVOTDATA(" Maine",'Population Migration by State'!$B$5,"Year",'Population Migration by State'!$C$3)</f>
        <v>27561</v>
      </c>
      <c r="EJ100" s="105">
        <f>GETPIVOTDATA(" Maine",'Population Migration by State'!$B$5,"Year",'Population Migration by State'!$C$3)</f>
        <v>27561</v>
      </c>
      <c r="EK100" s="105">
        <f>GETPIVOTDATA(" Maine",'Population Migration by State'!$B$5,"Year",'Population Migration by State'!$C$3)</f>
        <v>27561</v>
      </c>
      <c r="EL100" s="105">
        <f>GETPIVOTDATA(" Maine",'Population Migration by State'!$B$5,"Year",'Population Migration by State'!$C$3)</f>
        <v>27561</v>
      </c>
      <c r="EM100" s="105">
        <f>GETPIVOTDATA(" Maine",'Population Migration by State'!$B$5,"Year",'Population Migration by State'!$C$3)</f>
        <v>27561</v>
      </c>
      <c r="EN100" s="105">
        <f>GETPIVOTDATA(" Maine",'Population Migration by State'!$B$5,"Year",'Population Migration by State'!$C$3)</f>
        <v>27561</v>
      </c>
      <c r="EO100" s="105">
        <f>GETPIVOTDATA(" Maine",'Population Migration by State'!$B$5,"Year",'Population Migration by State'!$C$3)</f>
        <v>27561</v>
      </c>
      <c r="EP100" s="105">
        <f>GETPIVOTDATA(" Maine",'Population Migration by State'!$B$5,"Year",'Population Migration by State'!$C$3)</f>
        <v>27561</v>
      </c>
      <c r="EQ100" s="105">
        <f>GETPIVOTDATA(" Maine",'Population Migration by State'!$B$5,"Year",'Population Migration by State'!$C$3)</f>
        <v>27561</v>
      </c>
      <c r="ER100" s="57"/>
      <c r="ES100" s="56"/>
      <c r="ET100" s="56"/>
      <c r="EU100" s="56"/>
      <c r="EV100" s="56"/>
      <c r="EW100" s="105"/>
      <c r="EX100" s="105"/>
      <c r="EY100" s="105"/>
      <c r="EZ100" s="105"/>
      <c r="FA100" s="105"/>
      <c r="FB100" s="105"/>
      <c r="FC100" s="105"/>
      <c r="FD100" s="105"/>
      <c r="FE100" s="105"/>
      <c r="FF100" s="105"/>
      <c r="FG100" s="105"/>
      <c r="FH100" s="105"/>
      <c r="FI100" s="105"/>
      <c r="FJ100" s="105"/>
      <c r="FK100" s="105"/>
      <c r="FL100" s="105"/>
      <c r="FM100" s="105"/>
      <c r="FN100" s="105"/>
      <c r="FO100" s="105"/>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217"/>
    </row>
    <row r="101" spans="2:216" ht="15" customHeight="1" thickBot="1" x14ac:dyDescent="0.3">
      <c r="B101" s="221"/>
      <c r="C101" s="56"/>
      <c r="D101" s="105"/>
      <c r="E101" s="105"/>
      <c r="F101" s="105"/>
      <c r="G101" s="105"/>
      <c r="H101" s="105"/>
      <c r="I101" s="105"/>
      <c r="J101" s="99"/>
      <c r="K101" s="97"/>
      <c r="L101" s="92">
        <f>GETPIVOTDATA(" Washington",'Population Migration by State'!$B$5,"Year",'Population Migration by State'!$C$3)</f>
        <v>216519</v>
      </c>
      <c r="M101" s="105">
        <f>GETPIVOTDATA(" Washington",'Population Migration by State'!$B$5,"Year",'Population Migration by State'!$C$3)</f>
        <v>216519</v>
      </c>
      <c r="N101" s="105">
        <f>GETPIVOTDATA(" Washington",'Population Migration by State'!$B$5,"Year",'Population Migration by State'!$C$3)</f>
        <v>216519</v>
      </c>
      <c r="O101" s="105">
        <f>GETPIVOTDATA(" Washington",'Population Migration by State'!$B$5,"Year",'Population Migration by State'!$C$3)</f>
        <v>216519</v>
      </c>
      <c r="P101" s="105">
        <f>GETPIVOTDATA(" Washington",'Population Migration by State'!$B$5,"Year",'Population Migration by State'!$C$3)</f>
        <v>216519</v>
      </c>
      <c r="Q101" s="105">
        <f>GETPIVOTDATA(" Washington",'Population Migration by State'!$B$5,"Year",'Population Migration by State'!$C$3)</f>
        <v>216519</v>
      </c>
      <c r="R101" s="105">
        <f>GETPIVOTDATA(" Washington",'Population Migration by State'!$B$5,"Year",'Population Migration by State'!$C$3)</f>
        <v>216519</v>
      </c>
      <c r="S101" s="105">
        <f>GETPIVOTDATA(" Washington",'Population Migration by State'!$B$5,"Year",'Population Migration by State'!$C$3)</f>
        <v>216519</v>
      </c>
      <c r="T101" s="105">
        <f>GETPIVOTDATA(" Washington",'Population Migration by State'!$B$5,"Year",'Population Migration by State'!$C$3)</f>
        <v>216519</v>
      </c>
      <c r="U101" s="105">
        <f>GETPIVOTDATA(" Washington",'Population Migration by State'!$B$5,"Year",'Population Migration by State'!$C$3)</f>
        <v>216519</v>
      </c>
      <c r="V101" s="105">
        <f>GETPIVOTDATA(" Washington",'Population Migration by State'!$B$5,"Year",'Population Migration by State'!$C$3)</f>
        <v>216519</v>
      </c>
      <c r="W101" s="105">
        <f>GETPIVOTDATA(" Washington",'Population Migration by State'!$B$5,"Year",'Population Migration by State'!$C$3)</f>
        <v>216519</v>
      </c>
      <c r="X101" s="105">
        <f>GETPIVOTDATA(" Washington",'Population Migration by State'!$B$5,"Year",'Population Migration by State'!$C$3)</f>
        <v>216519</v>
      </c>
      <c r="Y101" s="92">
        <f>GETPIVOTDATA(" Idaho",'Population Migration by State'!$B$5,"Year",'Population Migration by State'!$C$3)</f>
        <v>59419</v>
      </c>
      <c r="Z101" s="105">
        <f>GETPIVOTDATA(" Idaho",'Population Migration by State'!$B$5,"Year",'Population Migration by State'!$C$3)</f>
        <v>59419</v>
      </c>
      <c r="AA101" s="105">
        <f>GETPIVOTDATA(" Idaho",'Population Migration by State'!$B$5,"Year",'Population Migration by State'!$C$3)</f>
        <v>59419</v>
      </c>
      <c r="AB101" s="105">
        <f>GETPIVOTDATA(" Idaho",'Population Migration by State'!$B$5,"Year",'Population Migration by State'!$C$3)</f>
        <v>59419</v>
      </c>
      <c r="AC101" s="92">
        <f>GETPIVOTDATA(" Montana",'Population Migration by State'!$B$5,"Year",'Population Migration by State'!$C$3)</f>
        <v>37690</v>
      </c>
      <c r="AD101" s="105">
        <f>GETPIVOTDATA(" Montana",'Population Migration by State'!$B$5,"Year",'Population Migration by State'!$C$3)</f>
        <v>37690</v>
      </c>
      <c r="AE101" s="105">
        <f>GETPIVOTDATA(" Montana",'Population Migration by State'!$B$5,"Year",'Population Migration by State'!$C$3)</f>
        <v>37690</v>
      </c>
      <c r="AF101" s="105">
        <f>GETPIVOTDATA(" Montana",'Population Migration by State'!$B$5,"Year",'Population Migration by State'!$C$3)</f>
        <v>37690</v>
      </c>
      <c r="AG101" s="105">
        <f>GETPIVOTDATA(" Montana",'Population Migration by State'!$B$5,"Year",'Population Migration by State'!$C$3)</f>
        <v>37690</v>
      </c>
      <c r="AH101" s="105">
        <f>GETPIVOTDATA(" Montana",'Population Migration by State'!$B$5,"Year",'Population Migration by State'!$C$3)</f>
        <v>37690</v>
      </c>
      <c r="AI101" s="105">
        <f>GETPIVOTDATA(" Montana",'Population Migration by State'!$B$5,"Year",'Population Migration by State'!$C$3)</f>
        <v>37690</v>
      </c>
      <c r="AJ101" s="105">
        <f>GETPIVOTDATA(" Montana",'Population Migration by State'!$B$5,"Year",'Population Migration by State'!$C$3)</f>
        <v>37690</v>
      </c>
      <c r="AK101" s="105">
        <f>GETPIVOTDATA(" Montana",'Population Migration by State'!$B$5,"Year",'Population Migration by State'!$C$3)</f>
        <v>37690</v>
      </c>
      <c r="AL101" s="105">
        <f>GETPIVOTDATA(" Montana",'Population Migration by State'!$B$5,"Year",'Population Migration by State'!$C$3)</f>
        <v>37690</v>
      </c>
      <c r="AM101" s="105">
        <f>GETPIVOTDATA(" Montana",'Population Migration by State'!$B$5,"Year",'Population Migration by State'!$C$3)</f>
        <v>37690</v>
      </c>
      <c r="AN101" s="105">
        <f>GETPIVOTDATA(" Montana",'Population Migration by State'!$B$5,"Year",'Population Migration by State'!$C$3)</f>
        <v>37690</v>
      </c>
      <c r="AO101" s="105">
        <f>GETPIVOTDATA(" Montana",'Population Migration by State'!$B$5,"Year",'Population Migration by State'!$C$3)</f>
        <v>37690</v>
      </c>
      <c r="AP101" s="105">
        <f>GETPIVOTDATA(" Montana",'Population Migration by State'!$B$5,"Year",'Population Migration by State'!$C$3)</f>
        <v>37690</v>
      </c>
      <c r="AQ101" s="105">
        <f>GETPIVOTDATA(" Montana",'Population Migration by State'!$B$5,"Year",'Population Migration by State'!$C$3)</f>
        <v>37690</v>
      </c>
      <c r="AR101" s="105">
        <f>GETPIVOTDATA(" Montana",'Population Migration by State'!$B$5,"Year",'Population Migration by State'!$C$3)</f>
        <v>37690</v>
      </c>
      <c r="AS101" s="105">
        <f>GETPIVOTDATA(" Montana",'Population Migration by State'!$B$5,"Year",'Population Migration by State'!$C$3)</f>
        <v>37690</v>
      </c>
      <c r="AT101" s="105">
        <f>GETPIVOTDATA(" Montana",'Population Migration by State'!$B$5,"Year",'Population Migration by State'!$C$3)</f>
        <v>37690</v>
      </c>
      <c r="AU101" s="105">
        <f>GETPIVOTDATA(" Montana",'Population Migration by State'!$B$5,"Year",'Population Migration by State'!$C$3)</f>
        <v>37690</v>
      </c>
      <c r="AV101" s="105">
        <f>GETPIVOTDATA(" Montana",'Population Migration by State'!$B$5,"Year",'Population Migration by State'!$C$3)</f>
        <v>37690</v>
      </c>
      <c r="AW101" s="105">
        <f>GETPIVOTDATA(" Montana",'Population Migration by State'!$B$5,"Year",'Population Migration by State'!$C$3)</f>
        <v>37690</v>
      </c>
      <c r="AX101" s="105">
        <f>GETPIVOTDATA(" Montana",'Population Migration by State'!$B$5,"Year",'Population Migration by State'!$C$3)</f>
        <v>37690</v>
      </c>
      <c r="AY101" s="105">
        <f>GETPIVOTDATA(" Montana",'Population Migration by State'!$B$5,"Year",'Population Migration by State'!$C$3)</f>
        <v>37690</v>
      </c>
      <c r="AZ101" s="105">
        <f>GETPIVOTDATA(" Montana",'Population Migration by State'!$B$5,"Year",'Population Migration by State'!$C$3)</f>
        <v>37690</v>
      </c>
      <c r="BA101" s="92">
        <f>GETPIVOTDATA(" North Dakota",'Population Migration by State'!$B$5,"Year",'Population Migration by State'!$C$3)</f>
        <v>38213</v>
      </c>
      <c r="BB101" s="105">
        <f>GETPIVOTDATA(" North Dakota",'Population Migration by State'!$B$5,"Year",'Population Migration by State'!$C$3)</f>
        <v>38213</v>
      </c>
      <c r="BC101" s="105">
        <f>GETPIVOTDATA(" North Dakota",'Population Migration by State'!$B$5,"Year",'Population Migration by State'!$C$3)</f>
        <v>38213</v>
      </c>
      <c r="BD101" s="105">
        <f>GETPIVOTDATA(" North Dakota",'Population Migration by State'!$B$5,"Year",'Population Migration by State'!$C$3)</f>
        <v>38213</v>
      </c>
      <c r="BE101" s="105">
        <f>GETPIVOTDATA(" North Dakota",'Population Migration by State'!$B$5,"Year",'Population Migration by State'!$C$3)</f>
        <v>38213</v>
      </c>
      <c r="BF101" s="105">
        <f>GETPIVOTDATA(" North Dakota",'Population Migration by State'!$B$5,"Year",'Population Migration by State'!$C$3)</f>
        <v>38213</v>
      </c>
      <c r="BG101" s="105">
        <f>GETPIVOTDATA(" North Dakota",'Population Migration by State'!$B$5,"Year",'Population Migration by State'!$C$3)</f>
        <v>38213</v>
      </c>
      <c r="BH101" s="105">
        <f>GETPIVOTDATA(" North Dakota",'Population Migration by State'!$B$5,"Year",'Population Migration by State'!$C$3)</f>
        <v>38213</v>
      </c>
      <c r="BI101" s="105">
        <f>GETPIVOTDATA(" North Dakota",'Population Migration by State'!$B$5,"Year",'Population Migration by State'!$C$3)</f>
        <v>38213</v>
      </c>
      <c r="BJ101" s="105">
        <f>GETPIVOTDATA(" North Dakota",'Population Migration by State'!$B$5,"Year",'Population Migration by State'!$C$3)</f>
        <v>38213</v>
      </c>
      <c r="BK101" s="105">
        <f>GETPIVOTDATA(" North Dakota",'Population Migration by State'!$B$5,"Year",'Population Migration by State'!$C$3)</f>
        <v>38213</v>
      </c>
      <c r="BL101" s="105">
        <f>GETPIVOTDATA(" North Dakota",'Population Migration by State'!$B$5,"Year",'Population Migration by State'!$C$3)</f>
        <v>38213</v>
      </c>
      <c r="BM101" s="105">
        <f>GETPIVOTDATA(" North Dakota",'Population Migration by State'!$B$5,"Year",'Population Migration by State'!$C$3)</f>
        <v>38213</v>
      </c>
      <c r="BN101" s="105">
        <f>GETPIVOTDATA(" North Dakota",'Population Migration by State'!$B$5,"Year",'Population Migration by State'!$C$3)</f>
        <v>38213</v>
      </c>
      <c r="BO101" s="105">
        <f>GETPIVOTDATA(" North Dakota",'Population Migration by State'!$B$5,"Year",'Population Migration by State'!$C$3)</f>
        <v>38213</v>
      </c>
      <c r="BP101" s="105">
        <f>GETPIVOTDATA(" North Dakota",'Population Migration by State'!$B$5,"Year",'Population Migration by State'!$C$3)</f>
        <v>38213</v>
      </c>
      <c r="BQ101" s="92">
        <f>GETPIVOTDATA(" Minnesota",'Population Migration by State'!$B$5,"Year",'Population Migration by State'!$C$3)</f>
        <v>101176</v>
      </c>
      <c r="BR101" s="105">
        <f>GETPIVOTDATA(" Minnesota",'Population Migration by State'!$B$5,"Year",'Population Migration by State'!$C$3)</f>
        <v>101176</v>
      </c>
      <c r="BS101" s="105">
        <f>GETPIVOTDATA(" Minnesota",'Population Migration by State'!$B$5,"Year",'Population Migration by State'!$C$3)</f>
        <v>101176</v>
      </c>
      <c r="BT101" s="105">
        <f>GETPIVOTDATA(" Minnesota",'Population Migration by State'!$B$5,"Year",'Population Migration by State'!$C$3)</f>
        <v>101176</v>
      </c>
      <c r="BU101" s="105">
        <f>GETPIVOTDATA(" Minnesota",'Population Migration by State'!$B$5,"Year",'Population Migration by State'!$C$3)</f>
        <v>101176</v>
      </c>
      <c r="BV101" s="121">
        <f>GETPIVOTDATA(" Minnesota",'Population Migration by State'!$B$5,"Year",'Population Migration by State'!$C$3)</f>
        <v>101176</v>
      </c>
      <c r="BW101" s="121">
        <f>GETPIVOTDATA(" Minnesota",'Population Migration by State'!$B$5,"Year",'Population Migration by State'!$C$3)</f>
        <v>101176</v>
      </c>
      <c r="BX101" s="121">
        <f>GETPIVOTDATA(" Minnesota",'Population Migration by State'!$B$5,"Year",'Population Migration by State'!$C$3)</f>
        <v>101176</v>
      </c>
      <c r="BY101" s="121">
        <f>GETPIVOTDATA(" Minnesota",'Population Migration by State'!$B$5,"Year",'Population Migration by State'!$C$3)</f>
        <v>101176</v>
      </c>
      <c r="BZ101" s="105">
        <f>GETPIVOTDATA(" Minnesota",'Population Migration by State'!$B$5,"Year",'Population Migration by State'!$C$3)</f>
        <v>101176</v>
      </c>
      <c r="CA101" s="97"/>
      <c r="CB101" s="105">
        <f>GETPIVOTDATA(" Wisconsin",'Population Migration by State'!$B$5,"Year",'Population Migration by State'!$C$3)</f>
        <v>100167</v>
      </c>
      <c r="CC101" s="105">
        <f>GETPIVOTDATA(" Wisconsin",'Population Migration by State'!$B$5,"Year",'Population Migration by State'!$C$3)</f>
        <v>100167</v>
      </c>
      <c r="CD101" s="105">
        <f>GETPIVOTDATA(" Wisconsin",'Population Migration by State'!$B$5,"Year",'Population Migration by State'!$C$3)</f>
        <v>100167</v>
      </c>
      <c r="CE101" s="105">
        <f>GETPIVOTDATA(" Wisconsin",'Population Migration by State'!$B$5,"Year",'Population Migration by State'!$C$3)</f>
        <v>100167</v>
      </c>
      <c r="CF101" s="105">
        <f>GETPIVOTDATA(" Wisconsin",'Population Migration by State'!$B$5,"Year",'Population Migration by State'!$C$3)</f>
        <v>100167</v>
      </c>
      <c r="CG101" s="105">
        <f>GETPIVOTDATA(" Wisconsin",'Population Migration by State'!$B$5,"Year",'Population Migration by State'!$C$3)</f>
        <v>100167</v>
      </c>
      <c r="CH101" s="105">
        <f>GETPIVOTDATA(" Wisconsin",'Population Migration by State'!$B$5,"Year",'Population Migration by State'!$C$3)</f>
        <v>100167</v>
      </c>
      <c r="CI101" s="105">
        <f>GETPIVOTDATA(" Wisconsin",'Population Migration by State'!$B$5,"Year",'Population Migration by State'!$C$3)</f>
        <v>100167</v>
      </c>
      <c r="CJ101" s="105">
        <f>GETPIVOTDATA(" Wisconsin",'Population Migration by State'!$B$5,"Year",'Population Migration by State'!$C$3)</f>
        <v>100167</v>
      </c>
      <c r="CK101" s="105">
        <f>GETPIVOTDATA(" Wisconsin",'Population Migration by State'!$B$5,"Year",'Population Migration by State'!$C$3)</f>
        <v>100167</v>
      </c>
      <c r="CL101" s="105">
        <f>GETPIVOTDATA(" Wisconsin",'Population Migration by State'!$B$5,"Year",'Population Migration by State'!$C$3)</f>
        <v>100167</v>
      </c>
      <c r="CM101" s="102"/>
      <c r="CN101" s="114">
        <f>GETPIVOTDATA(" Wisconsin",'Population Migration by State'!$B$5,"Year",'Population Migration by State'!$C$3)</f>
        <v>100167</v>
      </c>
      <c r="CO101" s="105"/>
      <c r="CP101" s="105"/>
      <c r="CQ101" s="105"/>
      <c r="CR101" s="92">
        <f>GETPIVOTDATA(" Michigan",'Population Migration by State'!$B$5,"Year",'Population Migration by State'!$C$3)</f>
        <v>134763</v>
      </c>
      <c r="CS101" s="105">
        <f>GETPIVOTDATA(" Michigan",'Population Migration by State'!$B$5,"Year",'Population Migration by State'!$C$3)</f>
        <v>134763</v>
      </c>
      <c r="CT101" s="105">
        <f>GETPIVOTDATA(" Michigan",'Population Migration by State'!$B$5,"Year",'Population Migration by State'!$C$3)</f>
        <v>134763</v>
      </c>
      <c r="CU101" s="105">
        <f>GETPIVOTDATA(" Michigan",'Population Migration by State'!$B$5,"Year",'Population Migration by State'!$C$3)</f>
        <v>134763</v>
      </c>
      <c r="CV101" s="105">
        <f>GETPIVOTDATA(" Michigan",'Population Migration by State'!$B$5,"Year",'Population Migration by State'!$C$3)</f>
        <v>134763</v>
      </c>
      <c r="CW101" s="105">
        <f>GETPIVOTDATA(" Michigan",'Population Migration by State'!$B$5,"Year",'Population Migration by State'!$C$3)</f>
        <v>134763</v>
      </c>
      <c r="CX101" s="105">
        <f>GETPIVOTDATA(" Michigan",'Population Migration by State'!$B$5,"Year",'Population Migration by State'!$C$3)</f>
        <v>134763</v>
      </c>
      <c r="CY101" s="105">
        <f>GETPIVOTDATA(" Michigan",'Population Migration by State'!$B$5,"Year",'Population Migration by State'!$C$3)</f>
        <v>134763</v>
      </c>
      <c r="CZ101" s="92"/>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92">
        <f>GETPIVOTDATA(" New York",'Population Migration by State'!$B$5,"Year",'Population Migration by State'!$C$3)</f>
        <v>277374</v>
      </c>
      <c r="DW101" s="105">
        <f>GETPIVOTDATA(" New York",'Population Migration by State'!$B$5,"Year",'Population Migration by State'!$C$3)</f>
        <v>277374</v>
      </c>
      <c r="DX101" s="105">
        <f>GETPIVOTDATA(" New York",'Population Migration by State'!$B$5,"Year",'Population Migration by State'!$C$3)</f>
        <v>277374</v>
      </c>
      <c r="DY101" s="105">
        <f>GETPIVOTDATA(" New York",'Population Migration by State'!$B$5,"Year",'Population Migration by State'!$C$3)</f>
        <v>277374</v>
      </c>
      <c r="DZ101" s="129">
        <f>GETPIVOTDATA(" Vermont",'Population Migration by State'!$B$5,"Year",'Population Migration by State'!$C$3)</f>
        <v>24431</v>
      </c>
      <c r="EA101" s="121">
        <f>GETPIVOTDATA(" Vermont",'Population Migration by State'!$B$5,"Year",'Population Migration by State'!$C$3)</f>
        <v>24431</v>
      </c>
      <c r="EB101" s="121">
        <f>GETPIVOTDATA(" Vermont",'Population Migration by State'!$B$5,"Year",'Population Migration by State'!$C$3)</f>
        <v>24431</v>
      </c>
      <c r="EC101" s="130">
        <f>GETPIVOTDATA(" Vermont",'Population Migration by State'!$B$5,"Year",'Population Migration by State'!$C$3)</f>
        <v>24431</v>
      </c>
      <c r="ED101" s="92">
        <f>GETPIVOTDATA(" New Hampshire",'Population Migration by State'!$B$5,"Year",'Population Migration by State'!$C$3)</f>
        <v>50559</v>
      </c>
      <c r="EE101" s="105">
        <f>GETPIVOTDATA(" New Hampshire",'Population Migration by State'!$B$5,"Year",'Population Migration by State'!$C$3)</f>
        <v>50559</v>
      </c>
      <c r="EF101" s="92">
        <f>GETPIVOTDATA(" Maine",'Population Migration by State'!$B$5,"Year",'Population Migration by State'!$C$3)</f>
        <v>27561</v>
      </c>
      <c r="EG101" s="105">
        <f>GETPIVOTDATA(" Maine",'Population Migration by State'!$B$5,"Year",'Population Migration by State'!$C$3)</f>
        <v>27561</v>
      </c>
      <c r="EH101" s="105">
        <f>GETPIVOTDATA(" Maine",'Population Migration by State'!$B$5,"Year",'Population Migration by State'!$C$3)</f>
        <v>27561</v>
      </c>
      <c r="EI101" s="105">
        <f>GETPIVOTDATA(" Maine",'Population Migration by State'!$B$5,"Year",'Population Migration by State'!$C$3)</f>
        <v>27561</v>
      </c>
      <c r="EJ101" s="105">
        <f>GETPIVOTDATA(" Maine",'Population Migration by State'!$B$5,"Year",'Population Migration by State'!$C$3)</f>
        <v>27561</v>
      </c>
      <c r="EK101" s="105">
        <f>GETPIVOTDATA(" Maine",'Population Migration by State'!$B$5,"Year",'Population Migration by State'!$C$3)</f>
        <v>27561</v>
      </c>
      <c r="EL101" s="105">
        <f>GETPIVOTDATA(" Maine",'Population Migration by State'!$B$5,"Year",'Population Migration by State'!$C$3)</f>
        <v>27561</v>
      </c>
      <c r="EM101" s="105">
        <f>GETPIVOTDATA(" Maine",'Population Migration by State'!$B$5,"Year",'Population Migration by State'!$C$3)</f>
        <v>27561</v>
      </c>
      <c r="EN101" s="105">
        <f>GETPIVOTDATA(" Maine",'Population Migration by State'!$B$5,"Year",'Population Migration by State'!$C$3)</f>
        <v>27561</v>
      </c>
      <c r="EO101" s="105">
        <f>GETPIVOTDATA(" Maine",'Population Migration by State'!$B$5,"Year",'Population Migration by State'!$C$3)</f>
        <v>27561</v>
      </c>
      <c r="EP101" s="105">
        <f>GETPIVOTDATA(" Maine",'Population Migration by State'!$B$5,"Year",'Population Migration by State'!$C$3)</f>
        <v>27561</v>
      </c>
      <c r="EQ101" s="105">
        <f>GETPIVOTDATA(" Maine",'Population Migration by State'!$B$5,"Year",'Population Migration by State'!$C$3)</f>
        <v>27561</v>
      </c>
      <c r="ER101" s="57"/>
      <c r="ES101" s="56"/>
      <c r="ET101" s="56"/>
      <c r="EU101" s="56"/>
      <c r="EV101" s="56"/>
      <c r="EW101" s="105"/>
      <c r="EX101" s="105"/>
      <c r="EY101" s="105"/>
      <c r="EZ101" s="105"/>
      <c r="FA101" s="105"/>
      <c r="FB101" s="105"/>
      <c r="FC101" s="105"/>
      <c r="FD101" s="105"/>
      <c r="FE101" s="105"/>
      <c r="FF101" s="105"/>
      <c r="FG101" s="105"/>
      <c r="FH101" s="105"/>
      <c r="FI101" s="105"/>
      <c r="FJ101" s="105"/>
      <c r="FK101" s="105"/>
      <c r="FL101" s="105"/>
      <c r="FM101" s="105"/>
      <c r="FN101" s="105"/>
      <c r="FO101" s="105"/>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217"/>
    </row>
    <row r="102" spans="2:216" ht="15" customHeight="1" thickTop="1" thickBot="1" x14ac:dyDescent="0.3">
      <c r="B102" s="221"/>
      <c r="C102" s="56"/>
      <c r="D102" s="105"/>
      <c r="E102" s="105"/>
      <c r="F102" s="105"/>
      <c r="G102" s="105"/>
      <c r="H102" s="105"/>
      <c r="I102" s="105"/>
      <c r="J102" s="105"/>
      <c r="K102" s="92">
        <f>GETPIVOTDATA(" Oregon",'Population Migration by State'!$B$5,"Year",'Population Migration by State'!$C$3)</f>
        <v>119077</v>
      </c>
      <c r="L102" s="107">
        <f>GETPIVOTDATA(" Washington",'Population Migration by State'!$B$5,"Year",'Population Migration by State'!$C$3)</f>
        <v>216519</v>
      </c>
      <c r="M102" s="105">
        <f>GETPIVOTDATA(" Washington",'Population Migration by State'!$B$5,"Year",'Population Migration by State'!$C$3)</f>
        <v>216519</v>
      </c>
      <c r="N102" s="105">
        <f>GETPIVOTDATA(" Washington",'Population Migration by State'!$B$5,"Year",'Population Migration by State'!$C$3)</f>
        <v>216519</v>
      </c>
      <c r="O102" s="105">
        <f>GETPIVOTDATA(" Washington",'Population Migration by State'!$B$5,"Year",'Population Migration by State'!$C$3)</f>
        <v>216519</v>
      </c>
      <c r="P102" s="97"/>
      <c r="Q102" s="101">
        <f>GETPIVOTDATA(" Oregon",'Population Migration by State'!$B$5,"Year",'Population Migration by State'!$C$3)</f>
        <v>119077</v>
      </c>
      <c r="R102" s="101">
        <f>GETPIVOTDATA(" Oregon",'Population Migration by State'!$B$5,"Year",'Population Migration by State'!$C$3)</f>
        <v>119077</v>
      </c>
      <c r="S102" s="101">
        <f>GETPIVOTDATA(" Oregon",'Population Migration by State'!$B$5,"Year",'Population Migration by State'!$C$3)</f>
        <v>119077</v>
      </c>
      <c r="T102" s="101">
        <f>GETPIVOTDATA(" Oregon",'Population Migration by State'!$B$5,"Year",'Population Migration by State'!$C$3)</f>
        <v>119077</v>
      </c>
      <c r="U102" s="101">
        <f>GETPIVOTDATA(" Oregon",'Population Migration by State'!$B$5,"Year",'Population Migration by State'!$C$3)</f>
        <v>119077</v>
      </c>
      <c r="V102" s="101">
        <f>GETPIVOTDATA(" Oregon",'Population Migration by State'!$B$5,"Year",'Population Migration by State'!$C$3)</f>
        <v>119077</v>
      </c>
      <c r="W102" s="101">
        <f>GETPIVOTDATA(" Oregon",'Population Migration by State'!$B$5,"Year",'Population Migration by State'!$C$3)</f>
        <v>119077</v>
      </c>
      <c r="X102" s="101">
        <f>GETPIVOTDATA(" Oregon",'Population Migration by State'!$B$5,"Year",'Population Migration by State'!$C$3)</f>
        <v>119077</v>
      </c>
      <c r="Y102" s="92">
        <f>GETPIVOTDATA(" Idaho",'Population Migration by State'!$B$5,"Year",'Population Migration by State'!$C$3)</f>
        <v>59419</v>
      </c>
      <c r="Z102" s="105">
        <f>GETPIVOTDATA(" Idaho",'Population Migration by State'!$B$5,"Year",'Population Migration by State'!$C$3)</f>
        <v>59419</v>
      </c>
      <c r="AA102" s="105">
        <f>GETPIVOTDATA(" Idaho",'Population Migration by State'!$B$5,"Year",'Population Migration by State'!$C$3)</f>
        <v>59419</v>
      </c>
      <c r="AB102" s="105">
        <f>GETPIVOTDATA(" Idaho",'Population Migration by State'!$B$5,"Year",'Population Migration by State'!$C$3)</f>
        <v>59419</v>
      </c>
      <c r="AC102" s="92">
        <f>GETPIVOTDATA(" Montana",'Population Migration by State'!$B$5,"Year",'Population Migration by State'!$C$3)</f>
        <v>37690</v>
      </c>
      <c r="AD102" s="105">
        <f>GETPIVOTDATA(" Montana",'Population Migration by State'!$B$5,"Year",'Population Migration by State'!$C$3)</f>
        <v>37690</v>
      </c>
      <c r="AE102" s="105">
        <f>GETPIVOTDATA(" Montana",'Population Migration by State'!$B$5,"Year",'Population Migration by State'!$C$3)</f>
        <v>37690</v>
      </c>
      <c r="AF102" s="105">
        <f>GETPIVOTDATA(" Montana",'Population Migration by State'!$B$5,"Year",'Population Migration by State'!$C$3)</f>
        <v>37690</v>
      </c>
      <c r="AG102" s="105">
        <f>GETPIVOTDATA(" Montana",'Population Migration by State'!$B$5,"Year",'Population Migration by State'!$C$3)</f>
        <v>37690</v>
      </c>
      <c r="AH102" s="105">
        <f>GETPIVOTDATA(" Montana",'Population Migration by State'!$B$5,"Year",'Population Migration by State'!$C$3)</f>
        <v>37690</v>
      </c>
      <c r="AI102" s="105">
        <f>GETPIVOTDATA(" Montana",'Population Migration by State'!$B$5,"Year",'Population Migration by State'!$C$3)</f>
        <v>37690</v>
      </c>
      <c r="AJ102" s="105">
        <f>GETPIVOTDATA(" Montana",'Population Migration by State'!$B$5,"Year",'Population Migration by State'!$C$3)</f>
        <v>37690</v>
      </c>
      <c r="AK102" s="105">
        <f>GETPIVOTDATA(" Montana",'Population Migration by State'!$B$5,"Year",'Population Migration by State'!$C$3)</f>
        <v>37690</v>
      </c>
      <c r="AL102" s="105">
        <f>GETPIVOTDATA(" Montana",'Population Migration by State'!$B$5,"Year",'Population Migration by State'!$C$3)</f>
        <v>37690</v>
      </c>
      <c r="AM102" s="105">
        <f>GETPIVOTDATA(" Montana",'Population Migration by State'!$B$5,"Year",'Population Migration by State'!$C$3)</f>
        <v>37690</v>
      </c>
      <c r="AN102" s="105">
        <f>GETPIVOTDATA(" Montana",'Population Migration by State'!$B$5,"Year",'Population Migration by State'!$C$3)</f>
        <v>37690</v>
      </c>
      <c r="AO102" s="105">
        <f>GETPIVOTDATA(" Montana",'Population Migration by State'!$B$5,"Year",'Population Migration by State'!$C$3)</f>
        <v>37690</v>
      </c>
      <c r="AP102" s="105">
        <f>GETPIVOTDATA(" Montana",'Population Migration by State'!$B$5,"Year",'Population Migration by State'!$C$3)</f>
        <v>37690</v>
      </c>
      <c r="AQ102" s="105">
        <f>GETPIVOTDATA(" Montana",'Population Migration by State'!$B$5,"Year",'Population Migration by State'!$C$3)</f>
        <v>37690</v>
      </c>
      <c r="AR102" s="105">
        <f>GETPIVOTDATA(" Montana",'Population Migration by State'!$B$5,"Year",'Population Migration by State'!$C$3)</f>
        <v>37690</v>
      </c>
      <c r="AS102" s="105">
        <f>GETPIVOTDATA(" Montana",'Population Migration by State'!$B$5,"Year",'Population Migration by State'!$C$3)</f>
        <v>37690</v>
      </c>
      <c r="AT102" s="105">
        <f>GETPIVOTDATA(" Montana",'Population Migration by State'!$B$5,"Year",'Population Migration by State'!$C$3)</f>
        <v>37690</v>
      </c>
      <c r="AU102" s="105">
        <f>GETPIVOTDATA(" Montana",'Population Migration by State'!$B$5,"Year",'Population Migration by State'!$C$3)</f>
        <v>37690</v>
      </c>
      <c r="AV102" s="105">
        <f>GETPIVOTDATA(" Montana",'Population Migration by State'!$B$5,"Year",'Population Migration by State'!$C$3)</f>
        <v>37690</v>
      </c>
      <c r="AW102" s="105">
        <f>GETPIVOTDATA(" Montana",'Population Migration by State'!$B$5,"Year",'Population Migration by State'!$C$3)</f>
        <v>37690</v>
      </c>
      <c r="AX102" s="105">
        <f>GETPIVOTDATA(" Montana",'Population Migration by State'!$B$5,"Year",'Population Migration by State'!$C$3)</f>
        <v>37690</v>
      </c>
      <c r="AY102" s="105">
        <f>GETPIVOTDATA(" Montana",'Population Migration by State'!$B$5,"Year",'Population Migration by State'!$C$3)</f>
        <v>37690</v>
      </c>
      <c r="AZ102" s="105">
        <f>GETPIVOTDATA(" Montana",'Population Migration by State'!$B$5,"Year",'Population Migration by State'!$C$3)</f>
        <v>37690</v>
      </c>
      <c r="BA102" s="92">
        <f>GETPIVOTDATA(" North Dakota",'Population Migration by State'!$B$5,"Year",'Population Migration by State'!$C$3)</f>
        <v>38213</v>
      </c>
      <c r="BB102" s="105">
        <f>GETPIVOTDATA(" North Dakota",'Population Migration by State'!$B$5,"Year",'Population Migration by State'!$C$3)</f>
        <v>38213</v>
      </c>
      <c r="BC102" s="105">
        <f>GETPIVOTDATA(" North Dakota",'Population Migration by State'!$B$5,"Year",'Population Migration by State'!$C$3)</f>
        <v>38213</v>
      </c>
      <c r="BD102" s="105">
        <f>GETPIVOTDATA(" North Dakota",'Population Migration by State'!$B$5,"Year",'Population Migration by State'!$C$3)</f>
        <v>38213</v>
      </c>
      <c r="BE102" s="105">
        <f>GETPIVOTDATA(" North Dakota",'Population Migration by State'!$B$5,"Year",'Population Migration by State'!$C$3)</f>
        <v>38213</v>
      </c>
      <c r="BF102" s="105">
        <f>GETPIVOTDATA(" North Dakota",'Population Migration by State'!$B$5,"Year",'Population Migration by State'!$C$3)</f>
        <v>38213</v>
      </c>
      <c r="BG102" s="105">
        <f>GETPIVOTDATA(" North Dakota",'Population Migration by State'!$B$5,"Year",'Population Migration by State'!$C$3)</f>
        <v>38213</v>
      </c>
      <c r="BH102" s="105">
        <f>GETPIVOTDATA(" North Dakota",'Population Migration by State'!$B$5,"Year",'Population Migration by State'!$C$3)</f>
        <v>38213</v>
      </c>
      <c r="BI102" s="105">
        <f>GETPIVOTDATA(" North Dakota",'Population Migration by State'!$B$5,"Year",'Population Migration by State'!$C$3)</f>
        <v>38213</v>
      </c>
      <c r="BJ102" s="105">
        <f>GETPIVOTDATA(" North Dakota",'Population Migration by State'!$B$5,"Year",'Population Migration by State'!$C$3)</f>
        <v>38213</v>
      </c>
      <c r="BK102" s="105">
        <f>GETPIVOTDATA(" North Dakota",'Population Migration by State'!$B$5,"Year",'Population Migration by State'!$C$3)</f>
        <v>38213</v>
      </c>
      <c r="BL102" s="105">
        <f>GETPIVOTDATA(" North Dakota",'Population Migration by State'!$B$5,"Year",'Population Migration by State'!$C$3)</f>
        <v>38213</v>
      </c>
      <c r="BM102" s="105">
        <f>GETPIVOTDATA(" North Dakota",'Population Migration by State'!$B$5,"Year",'Population Migration by State'!$C$3)</f>
        <v>38213</v>
      </c>
      <c r="BN102" s="105">
        <f>GETPIVOTDATA(" North Dakota",'Population Migration by State'!$B$5,"Year",'Population Migration by State'!$C$3)</f>
        <v>38213</v>
      </c>
      <c r="BO102" s="105">
        <f>GETPIVOTDATA(" North Dakota",'Population Migration by State'!$B$5,"Year",'Population Migration by State'!$C$3)</f>
        <v>38213</v>
      </c>
      <c r="BP102" s="105">
        <f>GETPIVOTDATA(" North Dakota",'Population Migration by State'!$B$5,"Year",'Population Migration by State'!$C$3)</f>
        <v>38213</v>
      </c>
      <c r="BQ102" s="92">
        <f>GETPIVOTDATA(" Minnesota",'Population Migration by State'!$B$5,"Year",'Population Migration by State'!$C$3)</f>
        <v>101176</v>
      </c>
      <c r="BR102" s="105">
        <f>GETPIVOTDATA(" Minnesota",'Population Migration by State'!$B$5,"Year",'Population Migration by State'!$C$3)</f>
        <v>101176</v>
      </c>
      <c r="BS102" s="105">
        <f>GETPIVOTDATA(" Minnesota",'Population Migration by State'!$B$5,"Year",'Population Migration by State'!$C$3)</f>
        <v>101176</v>
      </c>
      <c r="BT102" s="105">
        <f>GETPIVOTDATA(" Minnesota",'Population Migration by State'!$B$5,"Year",'Population Migration by State'!$C$3)</f>
        <v>101176</v>
      </c>
      <c r="BU102" s="105">
        <f>GETPIVOTDATA(" Minnesota",'Population Migration by State'!$B$5,"Year",'Population Migration by State'!$C$3)</f>
        <v>101176</v>
      </c>
      <c r="BV102" s="105">
        <f>GETPIVOTDATA(" Minnesota",'Population Migration by State'!$B$5,"Year",'Population Migration by State'!$C$3)</f>
        <v>101176</v>
      </c>
      <c r="BW102" s="105">
        <f>GETPIVOTDATA(" Minnesota",'Population Migration by State'!$B$5,"Year",'Population Migration by State'!$C$3)</f>
        <v>101176</v>
      </c>
      <c r="BX102" s="105">
        <f>GETPIVOTDATA(" Minnesota",'Population Migration by State'!$B$5,"Year",'Population Migration by State'!$C$3)</f>
        <v>101176</v>
      </c>
      <c r="BY102" s="105">
        <f>GETPIVOTDATA(" Minnesota",'Population Migration by State'!$B$5,"Year",'Population Migration by State'!$C$3)</f>
        <v>101176</v>
      </c>
      <c r="BZ102" s="105">
        <f>GETPIVOTDATA(" Minnesota",'Population Migration by State'!$B$5,"Year",'Population Migration by State'!$C$3)</f>
        <v>101176</v>
      </c>
      <c r="CA102" s="92">
        <f>GETPIVOTDATA(" Wisconsin",'Population Migration by State'!$B$5,"Year",'Population Migration by State'!$C$3)</f>
        <v>100167</v>
      </c>
      <c r="CB102" s="105">
        <f>GETPIVOTDATA(" Wisconsin",'Population Migration by State'!$B$5,"Year",'Population Migration by State'!$C$3)</f>
        <v>100167</v>
      </c>
      <c r="CC102" s="105">
        <f>GETPIVOTDATA(" Wisconsin",'Population Migration by State'!$B$5,"Year",'Population Migration by State'!$C$3)</f>
        <v>100167</v>
      </c>
      <c r="CD102" s="105">
        <f>GETPIVOTDATA(" Wisconsin",'Population Migration by State'!$B$5,"Year",'Population Migration by State'!$C$3)</f>
        <v>100167</v>
      </c>
      <c r="CE102" s="105">
        <f>GETPIVOTDATA(" Wisconsin",'Population Migration by State'!$B$5,"Year",'Population Migration by State'!$C$3)</f>
        <v>100167</v>
      </c>
      <c r="CF102" s="105">
        <f>GETPIVOTDATA(" Wisconsin",'Population Migration by State'!$B$5,"Year",'Population Migration by State'!$C$3)</f>
        <v>100167</v>
      </c>
      <c r="CG102" s="105">
        <f>GETPIVOTDATA(" Wisconsin",'Population Migration by State'!$B$5,"Year",'Population Migration by State'!$C$3)</f>
        <v>100167</v>
      </c>
      <c r="CH102" s="105">
        <f>GETPIVOTDATA(" Wisconsin",'Population Migration by State'!$B$5,"Year",'Population Migration by State'!$C$3)</f>
        <v>100167</v>
      </c>
      <c r="CI102" s="105">
        <f>GETPIVOTDATA(" Wisconsin",'Population Migration by State'!$B$5,"Year",'Population Migration by State'!$C$3)</f>
        <v>100167</v>
      </c>
      <c r="CJ102" s="105">
        <f>GETPIVOTDATA(" Wisconsin",'Population Migration by State'!$B$5,"Year",'Population Migration by State'!$C$3)</f>
        <v>100167</v>
      </c>
      <c r="CK102" s="105">
        <f>GETPIVOTDATA(" Wisconsin",'Population Migration by State'!$B$5,"Year",'Population Migration by State'!$C$3)</f>
        <v>100167</v>
      </c>
      <c r="CL102" s="105">
        <f>GETPIVOTDATA(" Wisconsin",'Population Migration by State'!$B$5,"Year",'Population Migration by State'!$C$3)</f>
        <v>100167</v>
      </c>
      <c r="CM102" s="105">
        <f>GETPIVOTDATA(" Wisconsin",'Population Migration by State'!$B$5,"Year",'Population Migration by State'!$C$3)</f>
        <v>100167</v>
      </c>
      <c r="CN102" s="114">
        <f>GETPIVOTDATA(" Wisconsin",'Population Migration by State'!$B$5,"Year",'Population Migration by State'!$C$3)</f>
        <v>100167</v>
      </c>
      <c r="CO102" s="105"/>
      <c r="CP102" s="105"/>
      <c r="CQ102" s="105"/>
      <c r="CR102" s="92">
        <f>GETPIVOTDATA(" Michigan",'Population Migration by State'!$B$5,"Year",'Population Migration by State'!$C$3)</f>
        <v>134763</v>
      </c>
      <c r="CS102" s="105">
        <f>GETPIVOTDATA(" Michigan",'Population Migration by State'!$B$5,"Year",'Population Migration by State'!$C$3)</f>
        <v>134763</v>
      </c>
      <c r="CT102" s="105">
        <f>GETPIVOTDATA(" Michigan",'Population Migration by State'!$B$5,"Year",'Population Migration by State'!$C$3)</f>
        <v>134763</v>
      </c>
      <c r="CU102" s="105">
        <f>GETPIVOTDATA(" Michigan",'Population Migration by State'!$B$5,"Year",'Population Migration by State'!$C$3)</f>
        <v>134763</v>
      </c>
      <c r="CV102" s="105">
        <f>GETPIVOTDATA(" Michigan",'Population Migration by State'!$B$5,"Year",'Population Migration by State'!$C$3)</f>
        <v>134763</v>
      </c>
      <c r="CW102" s="105">
        <f>GETPIVOTDATA(" Michigan",'Population Migration by State'!$B$5,"Year",'Population Migration by State'!$C$3)</f>
        <v>134763</v>
      </c>
      <c r="CX102" s="105">
        <f>GETPIVOTDATA(" Michigan",'Population Migration by State'!$B$5,"Year",'Population Migration by State'!$C$3)</f>
        <v>134763</v>
      </c>
      <c r="CY102" s="105">
        <f>GETPIVOTDATA(" Michigan",'Population Migration by State'!$B$5,"Year",'Population Migration by State'!$C$3)</f>
        <v>134763</v>
      </c>
      <c r="CZ102" s="92"/>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97"/>
      <c r="DV102" s="105">
        <f>GETPIVOTDATA(" New York",'Population Migration by State'!$B$5,"Year",'Population Migration by State'!$C$3)</f>
        <v>277374</v>
      </c>
      <c r="DW102" s="105">
        <f>GETPIVOTDATA(" New York",'Population Migration by State'!$B$5,"Year",'Population Migration by State'!$C$3)</f>
        <v>277374</v>
      </c>
      <c r="DX102" s="105">
        <f>GETPIVOTDATA(" New York",'Population Migration by State'!$B$5,"Year",'Population Migration by State'!$C$3)</f>
        <v>277374</v>
      </c>
      <c r="DY102" s="105">
        <f>GETPIVOTDATA(" New York",'Population Migration by State'!$B$5,"Year",'Population Migration by State'!$C$3)</f>
        <v>277374</v>
      </c>
      <c r="DZ102" s="129">
        <f>GETPIVOTDATA(" Vermont",'Population Migration by State'!$B$5,"Year",'Population Migration by State'!$C$3)</f>
        <v>24431</v>
      </c>
      <c r="EA102" s="121">
        <f>GETPIVOTDATA(" Vermont",'Population Migration by State'!$B$5,"Year",'Population Migration by State'!$C$3)</f>
        <v>24431</v>
      </c>
      <c r="EB102" s="121">
        <f>GETPIVOTDATA(" Vermont",'Population Migration by State'!$B$5,"Year",'Population Migration by State'!$C$3)</f>
        <v>24431</v>
      </c>
      <c r="EC102" s="130">
        <f>GETPIVOTDATA(" Vermont",'Population Migration by State'!$B$5,"Year",'Population Migration by State'!$C$3)</f>
        <v>24431</v>
      </c>
      <c r="ED102" s="92">
        <f>GETPIVOTDATA(" New Hampshire",'Population Migration by State'!$B$5,"Year",'Population Migration by State'!$C$3)</f>
        <v>50559</v>
      </c>
      <c r="EE102" s="105">
        <f>GETPIVOTDATA(" New Hampshire",'Population Migration by State'!$B$5,"Year",'Population Migration by State'!$C$3)</f>
        <v>50559</v>
      </c>
      <c r="EF102" s="92">
        <f>GETPIVOTDATA(" Maine",'Population Migration by State'!$B$5,"Year",'Population Migration by State'!$C$3)</f>
        <v>27561</v>
      </c>
      <c r="EG102" s="105">
        <f>GETPIVOTDATA(" Maine",'Population Migration by State'!$B$5,"Year",'Population Migration by State'!$C$3)</f>
        <v>27561</v>
      </c>
      <c r="EH102" s="105">
        <f>GETPIVOTDATA(" Maine",'Population Migration by State'!$B$5,"Year",'Population Migration by State'!$C$3)</f>
        <v>27561</v>
      </c>
      <c r="EI102" s="105">
        <f>GETPIVOTDATA(" Maine",'Population Migration by State'!$B$5,"Year",'Population Migration by State'!$C$3)</f>
        <v>27561</v>
      </c>
      <c r="EJ102" s="105">
        <f>GETPIVOTDATA(" Maine",'Population Migration by State'!$B$5,"Year",'Population Migration by State'!$C$3)</f>
        <v>27561</v>
      </c>
      <c r="EK102" s="105">
        <f>GETPIVOTDATA(" Maine",'Population Migration by State'!$B$5,"Year",'Population Migration by State'!$C$3)</f>
        <v>27561</v>
      </c>
      <c r="EL102" s="105">
        <f>GETPIVOTDATA(" Maine",'Population Migration by State'!$B$5,"Year",'Population Migration by State'!$C$3)</f>
        <v>27561</v>
      </c>
      <c r="EM102" s="105">
        <f>GETPIVOTDATA(" Maine",'Population Migration by State'!$B$5,"Year",'Population Migration by State'!$C$3)</f>
        <v>27561</v>
      </c>
      <c r="EN102" s="105">
        <f>GETPIVOTDATA(" Maine",'Population Migration by State'!$B$5,"Year",'Population Migration by State'!$C$3)</f>
        <v>27561</v>
      </c>
      <c r="EO102" s="105">
        <f>GETPIVOTDATA(" Maine",'Population Migration by State'!$B$5,"Year",'Population Migration by State'!$C$3)</f>
        <v>27561</v>
      </c>
      <c r="EP102" s="105">
        <f>GETPIVOTDATA(" Maine",'Population Migration by State'!$B$5,"Year",'Population Migration by State'!$C$3)</f>
        <v>27561</v>
      </c>
      <c r="EQ102" s="59"/>
      <c r="ER102" s="56"/>
      <c r="ES102" s="56"/>
      <c r="ET102" s="56"/>
      <c r="EU102" s="56"/>
      <c r="EV102" s="56"/>
      <c r="EW102" s="105"/>
      <c r="EX102" s="105"/>
      <c r="EY102" s="105"/>
      <c r="EZ102" s="105"/>
      <c r="FA102" s="105"/>
      <c r="FB102" s="105"/>
      <c r="FC102" s="105"/>
      <c r="FD102" s="105"/>
      <c r="FE102" s="105"/>
      <c r="FF102" s="105"/>
      <c r="FG102" s="105"/>
      <c r="FH102" s="105"/>
      <c r="FI102" s="105"/>
      <c r="FJ102" s="105"/>
      <c r="FK102" s="105"/>
      <c r="FL102" s="105"/>
      <c r="FM102" s="105"/>
      <c r="FN102" s="105"/>
      <c r="FO102" s="105"/>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217"/>
    </row>
    <row r="103" spans="2:216" ht="15" customHeight="1" thickTop="1" x14ac:dyDescent="0.25">
      <c r="B103" s="221"/>
      <c r="C103" s="56"/>
      <c r="D103" s="105"/>
      <c r="E103" s="105"/>
      <c r="F103" s="105"/>
      <c r="G103" s="105"/>
      <c r="H103" s="105"/>
      <c r="I103" s="105"/>
      <c r="J103" s="105"/>
      <c r="K103" s="92">
        <f>GETPIVOTDATA(" Oregon",'Population Migration by State'!$B$5,"Year",'Population Migration by State'!$C$3)</f>
        <v>119077</v>
      </c>
      <c r="L103" s="101">
        <f>GETPIVOTDATA(" Oregon",'Population Migration by State'!$B$5,"Year",'Population Migration by State'!$C$3)</f>
        <v>119077</v>
      </c>
      <c r="M103" s="99"/>
      <c r="N103" s="97"/>
      <c r="O103" s="101">
        <f>GETPIVOTDATA(" Oregon",'Population Migration by State'!$B$5,"Year",'Population Migration by State'!$C$3)</f>
        <v>119077</v>
      </c>
      <c r="P103" s="105">
        <f>GETPIVOTDATA(" Oregon",'Population Migration by State'!$B$5,"Year",'Population Migration by State'!$C$3)</f>
        <v>119077</v>
      </c>
      <c r="Q103" s="105">
        <f>GETPIVOTDATA(" Oregon",'Population Migration by State'!$B$5,"Year",'Population Migration by State'!$C$3)</f>
        <v>119077</v>
      </c>
      <c r="R103" s="105">
        <f>GETPIVOTDATA(" Oregon",'Population Migration by State'!$B$5,"Year",'Population Migration by State'!$C$3)</f>
        <v>119077</v>
      </c>
      <c r="S103" s="105">
        <f>GETPIVOTDATA(" Oregon",'Population Migration by State'!$B$5,"Year",'Population Migration by State'!$C$3)</f>
        <v>119077</v>
      </c>
      <c r="T103" s="105">
        <f>GETPIVOTDATA(" Oregon",'Population Migration by State'!$B$5,"Year",'Population Migration by State'!$C$3)</f>
        <v>119077</v>
      </c>
      <c r="U103" s="105">
        <f>GETPIVOTDATA(" Oregon",'Population Migration by State'!$B$5,"Year",'Population Migration by State'!$C$3)</f>
        <v>119077</v>
      </c>
      <c r="V103" s="105">
        <f>GETPIVOTDATA(" Oregon",'Population Migration by State'!$B$5,"Year",'Population Migration by State'!$C$3)</f>
        <v>119077</v>
      </c>
      <c r="W103" s="105">
        <f>GETPIVOTDATA(" Oregon",'Population Migration by State'!$B$5,"Year",'Population Migration by State'!$C$3)</f>
        <v>119077</v>
      </c>
      <c r="X103" s="105">
        <f>GETPIVOTDATA(" Oregon",'Population Migration by State'!$B$5,"Year",'Population Migration by State'!$C$3)</f>
        <v>119077</v>
      </c>
      <c r="Y103" s="92">
        <f>GETPIVOTDATA(" Idaho",'Population Migration by State'!$B$5,"Year",'Population Migration by State'!$C$3)</f>
        <v>59419</v>
      </c>
      <c r="Z103" s="105">
        <f>GETPIVOTDATA(" Idaho",'Population Migration by State'!$B$5,"Year",'Population Migration by State'!$C$3)</f>
        <v>59419</v>
      </c>
      <c r="AA103" s="105">
        <f>GETPIVOTDATA(" Idaho",'Population Migration by State'!$B$5,"Year",'Population Migration by State'!$C$3)</f>
        <v>59419</v>
      </c>
      <c r="AB103" s="105">
        <f>GETPIVOTDATA(" Idaho",'Population Migration by State'!$B$5,"Year",'Population Migration by State'!$C$3)</f>
        <v>59419</v>
      </c>
      <c r="AC103" s="92">
        <f>GETPIVOTDATA(" Montana",'Population Migration by State'!$B$5,"Year",'Population Migration by State'!$C$3)</f>
        <v>37690</v>
      </c>
      <c r="AD103" s="105">
        <f>GETPIVOTDATA(" Montana",'Population Migration by State'!$B$5,"Year",'Population Migration by State'!$C$3)</f>
        <v>37690</v>
      </c>
      <c r="AE103" s="105">
        <f>GETPIVOTDATA(" Montana",'Population Migration by State'!$B$5,"Year",'Population Migration by State'!$C$3)</f>
        <v>37690</v>
      </c>
      <c r="AF103" s="105">
        <f>GETPIVOTDATA(" Montana",'Population Migration by State'!$B$5,"Year",'Population Migration by State'!$C$3)</f>
        <v>37690</v>
      </c>
      <c r="AG103" s="105">
        <f>GETPIVOTDATA(" Montana",'Population Migration by State'!$B$5,"Year",'Population Migration by State'!$C$3)</f>
        <v>37690</v>
      </c>
      <c r="AH103" s="105">
        <f>GETPIVOTDATA(" Montana",'Population Migration by State'!$B$5,"Year",'Population Migration by State'!$C$3)</f>
        <v>37690</v>
      </c>
      <c r="AI103" s="105">
        <f>GETPIVOTDATA(" Montana",'Population Migration by State'!$B$5,"Year",'Population Migration by State'!$C$3)</f>
        <v>37690</v>
      </c>
      <c r="AJ103" s="105">
        <f>GETPIVOTDATA(" Montana",'Population Migration by State'!$B$5,"Year",'Population Migration by State'!$C$3)</f>
        <v>37690</v>
      </c>
      <c r="AK103" s="105">
        <f>GETPIVOTDATA(" Montana",'Population Migration by State'!$B$5,"Year",'Population Migration by State'!$C$3)</f>
        <v>37690</v>
      </c>
      <c r="AL103" s="105">
        <f>GETPIVOTDATA(" Montana",'Population Migration by State'!$B$5,"Year",'Population Migration by State'!$C$3)</f>
        <v>37690</v>
      </c>
      <c r="AM103" s="105">
        <f>GETPIVOTDATA(" Montana",'Population Migration by State'!$B$5,"Year",'Population Migration by State'!$C$3)</f>
        <v>37690</v>
      </c>
      <c r="AN103" s="105">
        <f>GETPIVOTDATA(" Montana",'Population Migration by State'!$B$5,"Year",'Population Migration by State'!$C$3)</f>
        <v>37690</v>
      </c>
      <c r="AO103" s="105">
        <f>GETPIVOTDATA(" Montana",'Population Migration by State'!$B$5,"Year",'Population Migration by State'!$C$3)</f>
        <v>37690</v>
      </c>
      <c r="AP103" s="105">
        <f>GETPIVOTDATA(" Montana",'Population Migration by State'!$B$5,"Year",'Population Migration by State'!$C$3)</f>
        <v>37690</v>
      </c>
      <c r="AQ103" s="105">
        <f>GETPIVOTDATA(" Montana",'Population Migration by State'!$B$5,"Year",'Population Migration by State'!$C$3)</f>
        <v>37690</v>
      </c>
      <c r="AR103" s="105">
        <f>GETPIVOTDATA(" Montana",'Population Migration by State'!$B$5,"Year",'Population Migration by State'!$C$3)</f>
        <v>37690</v>
      </c>
      <c r="AS103" s="105">
        <f>GETPIVOTDATA(" Montana",'Population Migration by State'!$B$5,"Year",'Population Migration by State'!$C$3)</f>
        <v>37690</v>
      </c>
      <c r="AT103" s="105">
        <f>GETPIVOTDATA(" Montana",'Population Migration by State'!$B$5,"Year",'Population Migration by State'!$C$3)</f>
        <v>37690</v>
      </c>
      <c r="AU103" s="105">
        <f>GETPIVOTDATA(" Montana",'Population Migration by State'!$B$5,"Year",'Population Migration by State'!$C$3)</f>
        <v>37690</v>
      </c>
      <c r="AV103" s="105">
        <f>GETPIVOTDATA(" Montana",'Population Migration by State'!$B$5,"Year",'Population Migration by State'!$C$3)</f>
        <v>37690</v>
      </c>
      <c r="AW103" s="105">
        <f>GETPIVOTDATA(" Montana",'Population Migration by State'!$B$5,"Year",'Population Migration by State'!$C$3)</f>
        <v>37690</v>
      </c>
      <c r="AX103" s="105">
        <f>GETPIVOTDATA(" Montana",'Population Migration by State'!$B$5,"Year",'Population Migration by State'!$C$3)</f>
        <v>37690</v>
      </c>
      <c r="AY103" s="105">
        <f>GETPIVOTDATA(" Montana",'Population Migration by State'!$B$5,"Year",'Population Migration by State'!$C$3)</f>
        <v>37690</v>
      </c>
      <c r="AZ103" s="105">
        <f>GETPIVOTDATA(" Montana",'Population Migration by State'!$B$5,"Year",'Population Migration by State'!$C$3)</f>
        <v>37690</v>
      </c>
      <c r="BA103" s="92">
        <f>GETPIVOTDATA(" North Dakota",'Population Migration by State'!$B$5,"Year",'Population Migration by State'!$C$3)</f>
        <v>38213</v>
      </c>
      <c r="BB103" s="105">
        <f>GETPIVOTDATA(" North Dakota",'Population Migration by State'!$B$5,"Year",'Population Migration by State'!$C$3)</f>
        <v>38213</v>
      </c>
      <c r="BC103" s="105">
        <f>GETPIVOTDATA(" North Dakota",'Population Migration by State'!$B$5,"Year",'Population Migration by State'!$C$3)</f>
        <v>38213</v>
      </c>
      <c r="BD103" s="105">
        <f>GETPIVOTDATA(" North Dakota",'Population Migration by State'!$B$5,"Year",'Population Migration by State'!$C$3)</f>
        <v>38213</v>
      </c>
      <c r="BE103" s="105">
        <f>GETPIVOTDATA(" North Dakota",'Population Migration by State'!$B$5,"Year",'Population Migration by State'!$C$3)</f>
        <v>38213</v>
      </c>
      <c r="BF103" s="105">
        <f>GETPIVOTDATA(" North Dakota",'Population Migration by State'!$B$5,"Year",'Population Migration by State'!$C$3)</f>
        <v>38213</v>
      </c>
      <c r="BG103" s="105">
        <f>GETPIVOTDATA(" North Dakota",'Population Migration by State'!$B$5,"Year",'Population Migration by State'!$C$3)</f>
        <v>38213</v>
      </c>
      <c r="BH103" s="105">
        <f>GETPIVOTDATA(" North Dakota",'Population Migration by State'!$B$5,"Year",'Population Migration by State'!$C$3)</f>
        <v>38213</v>
      </c>
      <c r="BI103" s="105">
        <f>GETPIVOTDATA(" North Dakota",'Population Migration by State'!$B$5,"Year",'Population Migration by State'!$C$3)</f>
        <v>38213</v>
      </c>
      <c r="BJ103" s="105">
        <f>GETPIVOTDATA(" North Dakota",'Population Migration by State'!$B$5,"Year",'Population Migration by State'!$C$3)</f>
        <v>38213</v>
      </c>
      <c r="BK103" s="105">
        <f>GETPIVOTDATA(" North Dakota",'Population Migration by State'!$B$5,"Year",'Population Migration by State'!$C$3)</f>
        <v>38213</v>
      </c>
      <c r="BL103" s="105">
        <f>GETPIVOTDATA(" North Dakota",'Population Migration by State'!$B$5,"Year",'Population Migration by State'!$C$3)</f>
        <v>38213</v>
      </c>
      <c r="BM103" s="105">
        <f>GETPIVOTDATA(" North Dakota",'Population Migration by State'!$B$5,"Year",'Population Migration by State'!$C$3)</f>
        <v>38213</v>
      </c>
      <c r="BN103" s="105">
        <f>GETPIVOTDATA(" North Dakota",'Population Migration by State'!$B$5,"Year",'Population Migration by State'!$C$3)</f>
        <v>38213</v>
      </c>
      <c r="BO103" s="105">
        <f>GETPIVOTDATA(" North Dakota",'Population Migration by State'!$B$5,"Year",'Population Migration by State'!$C$3)</f>
        <v>38213</v>
      </c>
      <c r="BP103" s="105">
        <f>GETPIVOTDATA(" North Dakota",'Population Migration by State'!$B$5,"Year",'Population Migration by State'!$C$3)</f>
        <v>38213</v>
      </c>
      <c r="BQ103" s="92">
        <f>GETPIVOTDATA(" Minnesota",'Population Migration by State'!$B$5,"Year",'Population Migration by State'!$C$3)</f>
        <v>101176</v>
      </c>
      <c r="BR103" s="105">
        <f>GETPIVOTDATA(" Minnesota",'Population Migration by State'!$B$5,"Year",'Population Migration by State'!$C$3)</f>
        <v>101176</v>
      </c>
      <c r="BS103" s="105">
        <f>GETPIVOTDATA(" Minnesota",'Population Migration by State'!$B$5,"Year",'Population Migration by State'!$C$3)</f>
        <v>101176</v>
      </c>
      <c r="BT103" s="105">
        <f>GETPIVOTDATA(" Minnesota",'Population Migration by State'!$B$5,"Year",'Population Migration by State'!$C$3)</f>
        <v>101176</v>
      </c>
      <c r="BU103" s="105">
        <f>GETPIVOTDATA(" Minnesota",'Population Migration by State'!$B$5,"Year",'Population Migration by State'!$C$3)</f>
        <v>101176</v>
      </c>
      <c r="BV103" s="105">
        <f>GETPIVOTDATA(" Minnesota",'Population Migration by State'!$B$5,"Year",'Population Migration by State'!$C$3)</f>
        <v>101176</v>
      </c>
      <c r="BW103" s="105">
        <f>GETPIVOTDATA(" Minnesota",'Population Migration by State'!$B$5,"Year",'Population Migration by State'!$C$3)</f>
        <v>101176</v>
      </c>
      <c r="BX103" s="105">
        <f>GETPIVOTDATA(" Minnesota",'Population Migration by State'!$B$5,"Year",'Population Migration by State'!$C$3)</f>
        <v>101176</v>
      </c>
      <c r="BY103" s="105">
        <f>GETPIVOTDATA(" Minnesota",'Population Migration by State'!$B$5,"Year",'Population Migration by State'!$C$3)</f>
        <v>101176</v>
      </c>
      <c r="BZ103" s="105">
        <f>GETPIVOTDATA(" Minnesota",'Population Migration by State'!$B$5,"Year",'Population Migration by State'!$C$3)</f>
        <v>101176</v>
      </c>
      <c r="CA103" s="92">
        <f>GETPIVOTDATA(" Wisconsin",'Population Migration by State'!$B$5,"Year",'Population Migration by State'!$C$3)</f>
        <v>100167</v>
      </c>
      <c r="CB103" s="105">
        <f>GETPIVOTDATA(" Wisconsin",'Population Migration by State'!$B$5,"Year",'Population Migration by State'!$C$3)</f>
        <v>100167</v>
      </c>
      <c r="CC103" s="105">
        <f>GETPIVOTDATA(" Wisconsin",'Population Migration by State'!$B$5,"Year",'Population Migration by State'!$C$3)</f>
        <v>100167</v>
      </c>
      <c r="CD103" s="105">
        <f>GETPIVOTDATA(" Wisconsin",'Population Migration by State'!$B$5,"Year",'Population Migration by State'!$C$3)</f>
        <v>100167</v>
      </c>
      <c r="CE103" s="105">
        <f>GETPIVOTDATA(" Wisconsin",'Population Migration by State'!$B$5,"Year",'Population Migration by State'!$C$3)</f>
        <v>100167</v>
      </c>
      <c r="CF103" s="105">
        <f>GETPIVOTDATA(" Wisconsin",'Population Migration by State'!$B$5,"Year",'Population Migration by State'!$C$3)</f>
        <v>100167</v>
      </c>
      <c r="CG103" s="105">
        <f>GETPIVOTDATA(" Wisconsin",'Population Migration by State'!$B$5,"Year",'Population Migration by State'!$C$3)</f>
        <v>100167</v>
      </c>
      <c r="CH103" s="105">
        <f>GETPIVOTDATA(" Wisconsin",'Population Migration by State'!$B$5,"Year",'Population Migration by State'!$C$3)</f>
        <v>100167</v>
      </c>
      <c r="CI103" s="105">
        <f>GETPIVOTDATA(" Wisconsin",'Population Migration by State'!$B$5,"Year",'Population Migration by State'!$C$3)</f>
        <v>100167</v>
      </c>
      <c r="CJ103" s="105">
        <f>GETPIVOTDATA(" Wisconsin",'Population Migration by State'!$B$5,"Year",'Population Migration by State'!$C$3)</f>
        <v>100167</v>
      </c>
      <c r="CK103" s="105">
        <f>GETPIVOTDATA(" Wisconsin",'Population Migration by State'!$B$5,"Year",'Population Migration by State'!$C$3)</f>
        <v>100167</v>
      </c>
      <c r="CL103" s="105">
        <f>GETPIVOTDATA(" Wisconsin",'Population Migration by State'!$B$5,"Year",'Population Migration by State'!$C$3)</f>
        <v>100167</v>
      </c>
      <c r="CM103" s="105">
        <f>GETPIVOTDATA(" Wisconsin",'Population Migration by State'!$B$5,"Year",'Population Migration by State'!$C$3)</f>
        <v>100167</v>
      </c>
      <c r="CN103" s="105">
        <f>GETPIVOTDATA(" Wisconsin",'Population Migration by State'!$B$5,"Year",'Population Migration by State'!$C$3)</f>
        <v>100167</v>
      </c>
      <c r="CO103" s="92"/>
      <c r="CP103" s="105"/>
      <c r="CQ103" s="105"/>
      <c r="CR103" s="92">
        <f>GETPIVOTDATA(" Michigan",'Population Migration by State'!$B$5,"Year",'Population Migration by State'!$C$3)</f>
        <v>134763</v>
      </c>
      <c r="CS103" s="105">
        <f>GETPIVOTDATA(" Michigan",'Population Migration by State'!$B$5,"Year",'Population Migration by State'!$C$3)</f>
        <v>134763</v>
      </c>
      <c r="CT103" s="105">
        <f>GETPIVOTDATA(" Michigan",'Population Migration by State'!$B$5,"Year",'Population Migration by State'!$C$3)</f>
        <v>134763</v>
      </c>
      <c r="CU103" s="105">
        <f>GETPIVOTDATA(" Michigan",'Population Migration by State'!$B$5,"Year",'Population Migration by State'!$C$3)</f>
        <v>134763</v>
      </c>
      <c r="CV103" s="105">
        <f>GETPIVOTDATA(" Michigan",'Population Migration by State'!$B$5,"Year",'Population Migration by State'!$C$3)</f>
        <v>134763</v>
      </c>
      <c r="CW103" s="105">
        <f>GETPIVOTDATA(" Michigan",'Population Migration by State'!$B$5,"Year",'Population Migration by State'!$C$3)</f>
        <v>134763</v>
      </c>
      <c r="CX103" s="105">
        <f>GETPIVOTDATA(" Michigan",'Population Migration by State'!$B$5,"Year",'Population Migration by State'!$C$3)</f>
        <v>134763</v>
      </c>
      <c r="CY103" s="105">
        <f>GETPIVOTDATA(" Michigan",'Population Migration by State'!$B$5,"Year",'Population Migration by State'!$C$3)</f>
        <v>134763</v>
      </c>
      <c r="CZ103" s="92"/>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92">
        <f>GETPIVOTDATA(" New York",'Population Migration by State'!$B$5,"Year",'Population Migration by State'!$C$3)</f>
        <v>277374</v>
      </c>
      <c r="DV103" s="105">
        <f>GETPIVOTDATA(" New York",'Population Migration by State'!$B$5,"Year",'Population Migration by State'!$C$3)</f>
        <v>277374</v>
      </c>
      <c r="DW103" s="105">
        <f>GETPIVOTDATA(" New York",'Population Migration by State'!$B$5,"Year",'Population Migration by State'!$C$3)</f>
        <v>277374</v>
      </c>
      <c r="DX103" s="105">
        <f>GETPIVOTDATA(" New York",'Population Migration by State'!$B$5,"Year",'Population Migration by State'!$C$3)</f>
        <v>277374</v>
      </c>
      <c r="DY103" s="105">
        <f>GETPIVOTDATA(" New York",'Population Migration by State'!$B$5,"Year",'Population Migration by State'!$C$3)</f>
        <v>277374</v>
      </c>
      <c r="DZ103" s="129">
        <f>GETPIVOTDATA(" Vermont",'Population Migration by State'!$B$5,"Year",'Population Migration by State'!$C$3)</f>
        <v>24431</v>
      </c>
      <c r="EA103" s="121">
        <f>GETPIVOTDATA(" Vermont",'Population Migration by State'!$B$5,"Year",'Population Migration by State'!$C$3)</f>
        <v>24431</v>
      </c>
      <c r="EB103" s="121">
        <f>GETPIVOTDATA(" Vermont",'Population Migration by State'!$B$5,"Year",'Population Migration by State'!$C$3)</f>
        <v>24431</v>
      </c>
      <c r="EC103" s="130">
        <f>GETPIVOTDATA(" Vermont",'Population Migration by State'!$B$5,"Year",'Population Migration by State'!$C$3)</f>
        <v>24431</v>
      </c>
      <c r="ED103" s="92">
        <f>GETPIVOTDATA(" New Hampshire",'Population Migration by State'!$B$5,"Year",'Population Migration by State'!$C$3)</f>
        <v>50559</v>
      </c>
      <c r="EE103" s="105">
        <f>GETPIVOTDATA(" New Hampshire",'Population Migration by State'!$B$5,"Year",'Population Migration by State'!$C$3)</f>
        <v>50559</v>
      </c>
      <c r="EF103" s="92">
        <f>GETPIVOTDATA(" Maine",'Population Migration by State'!$B$5,"Year",'Population Migration by State'!$C$3)</f>
        <v>27561</v>
      </c>
      <c r="EG103" s="105">
        <f>GETPIVOTDATA(" Maine",'Population Migration by State'!$B$5,"Year",'Population Migration by State'!$C$3)</f>
        <v>27561</v>
      </c>
      <c r="EH103" s="105">
        <f>GETPIVOTDATA(" Maine",'Population Migration by State'!$B$5,"Year",'Population Migration by State'!$C$3)</f>
        <v>27561</v>
      </c>
      <c r="EI103" s="105">
        <f>GETPIVOTDATA(" Maine",'Population Migration by State'!$B$5,"Year",'Population Migration by State'!$C$3)</f>
        <v>27561</v>
      </c>
      <c r="EJ103" s="105">
        <f>GETPIVOTDATA(" Maine",'Population Migration by State'!$B$5,"Year",'Population Migration by State'!$C$3)</f>
        <v>27561</v>
      </c>
      <c r="EK103" s="105">
        <f>GETPIVOTDATA(" Maine",'Population Migration by State'!$B$5,"Year",'Population Migration by State'!$C$3)</f>
        <v>27561</v>
      </c>
      <c r="EL103" s="105">
        <f>GETPIVOTDATA(" Maine",'Population Migration by State'!$B$5,"Year",'Population Migration by State'!$C$3)</f>
        <v>27561</v>
      </c>
      <c r="EM103" s="105">
        <f>GETPIVOTDATA(" Maine",'Population Migration by State'!$B$5,"Year",'Population Migration by State'!$C$3)</f>
        <v>27561</v>
      </c>
      <c r="EN103" s="105">
        <f>GETPIVOTDATA(" Maine",'Population Migration by State'!$B$5,"Year",'Population Migration by State'!$C$3)</f>
        <v>27561</v>
      </c>
      <c r="EO103" s="105">
        <f>GETPIVOTDATA(" Maine",'Population Migration by State'!$B$5,"Year",'Population Migration by State'!$C$3)</f>
        <v>27561</v>
      </c>
      <c r="EP103" s="97"/>
      <c r="EQ103" s="56"/>
      <c r="ER103" s="56"/>
      <c r="ES103" s="56"/>
      <c r="ET103" s="56"/>
      <c r="EU103" s="56"/>
      <c r="EV103" s="56"/>
      <c r="EW103" s="105"/>
      <c r="EX103" s="105"/>
      <c r="EY103" s="105"/>
      <c r="EZ103" s="105"/>
      <c r="FA103" s="105"/>
      <c r="FB103" s="105"/>
      <c r="FC103" s="105"/>
      <c r="FD103" s="105"/>
      <c r="FE103" s="105"/>
      <c r="FF103" s="105"/>
      <c r="FG103" s="105"/>
      <c r="FH103" s="105"/>
      <c r="FI103" s="105"/>
      <c r="FJ103" s="105"/>
      <c r="FK103" s="105"/>
      <c r="FL103" s="105"/>
      <c r="FM103" s="105"/>
      <c r="FN103" s="105"/>
      <c r="FO103" s="105"/>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217"/>
    </row>
    <row r="104" spans="2:216" ht="15" customHeight="1" thickBot="1" x14ac:dyDescent="0.3">
      <c r="B104" s="221"/>
      <c r="C104" s="56"/>
      <c r="D104" s="105"/>
      <c r="E104" s="105"/>
      <c r="F104" s="105"/>
      <c r="G104" s="105"/>
      <c r="H104" s="105"/>
      <c r="I104" s="105"/>
      <c r="J104" s="105"/>
      <c r="K104" s="92">
        <f>GETPIVOTDATA(" Oregon",'Population Migration by State'!$B$5,"Year",'Population Migration by State'!$C$3)</f>
        <v>119077</v>
      </c>
      <c r="L104" s="105">
        <f>GETPIVOTDATA(" Oregon",'Population Migration by State'!$B$5,"Year",'Population Migration by State'!$C$3)</f>
        <v>119077</v>
      </c>
      <c r="M104" s="105">
        <f>GETPIVOTDATA(" Oregon",'Population Migration by State'!$B$5,"Year",'Population Migration by State'!$C$3)</f>
        <v>119077</v>
      </c>
      <c r="N104" s="105">
        <f>GETPIVOTDATA(" Oregon",'Population Migration by State'!$B$5,"Year",'Population Migration by State'!$C$3)</f>
        <v>119077</v>
      </c>
      <c r="O104" s="105">
        <f>GETPIVOTDATA(" Oregon",'Population Migration by State'!$B$5,"Year",'Population Migration by State'!$C$3)</f>
        <v>119077</v>
      </c>
      <c r="P104" s="105">
        <f>GETPIVOTDATA(" Oregon",'Population Migration by State'!$B$5,"Year",'Population Migration by State'!$C$3)</f>
        <v>119077</v>
      </c>
      <c r="Q104" s="105">
        <f>GETPIVOTDATA(" Oregon",'Population Migration by State'!$B$5,"Year",'Population Migration by State'!$C$3)</f>
        <v>119077</v>
      </c>
      <c r="R104" s="105">
        <f>GETPIVOTDATA(" Oregon",'Population Migration by State'!$B$5,"Year",'Population Migration by State'!$C$3)</f>
        <v>119077</v>
      </c>
      <c r="S104" s="105">
        <f>GETPIVOTDATA(" Oregon",'Population Migration by State'!$B$5,"Year",'Population Migration by State'!$C$3)</f>
        <v>119077</v>
      </c>
      <c r="T104" s="105">
        <f>GETPIVOTDATA(" Oregon",'Population Migration by State'!$B$5,"Year",'Population Migration by State'!$C$3)</f>
        <v>119077</v>
      </c>
      <c r="U104" s="105">
        <f>GETPIVOTDATA(" Oregon",'Population Migration by State'!$B$5,"Year",'Population Migration by State'!$C$3)</f>
        <v>119077</v>
      </c>
      <c r="V104" s="105">
        <f>GETPIVOTDATA(" Oregon",'Population Migration by State'!$B$5,"Year",'Population Migration by State'!$C$3)</f>
        <v>119077</v>
      </c>
      <c r="W104" s="105">
        <f>GETPIVOTDATA(" Oregon",'Population Migration by State'!$B$5,"Year",'Population Migration by State'!$C$3)</f>
        <v>119077</v>
      </c>
      <c r="X104" s="105">
        <f>GETPIVOTDATA(" Oregon",'Population Migration by State'!$B$5,"Year",'Population Migration by State'!$C$3)</f>
        <v>119077</v>
      </c>
      <c r="Y104" s="92">
        <f>GETPIVOTDATA(" Idaho",'Population Migration by State'!$B$5,"Year",'Population Migration by State'!$C$3)</f>
        <v>59419</v>
      </c>
      <c r="Z104" s="105">
        <f>GETPIVOTDATA(" Idaho",'Population Migration by State'!$B$5,"Year",'Population Migration by State'!$C$3)</f>
        <v>59419</v>
      </c>
      <c r="AA104" s="105">
        <f>GETPIVOTDATA(" Idaho",'Population Migration by State'!$B$5,"Year",'Population Migration by State'!$C$3)</f>
        <v>59419</v>
      </c>
      <c r="AB104" s="105">
        <f>GETPIVOTDATA(" Idaho",'Population Migration by State'!$B$5,"Year",'Population Migration by State'!$C$3)</f>
        <v>59419</v>
      </c>
      <c r="AC104" s="92">
        <f>GETPIVOTDATA(" Montana",'Population Migration by State'!$B$5,"Year",'Population Migration by State'!$C$3)</f>
        <v>37690</v>
      </c>
      <c r="AD104" s="105">
        <f>GETPIVOTDATA(" Montana",'Population Migration by State'!$B$5,"Year",'Population Migration by State'!$C$3)</f>
        <v>37690</v>
      </c>
      <c r="AE104" s="105">
        <f>GETPIVOTDATA(" Montana",'Population Migration by State'!$B$5,"Year",'Population Migration by State'!$C$3)</f>
        <v>37690</v>
      </c>
      <c r="AF104" s="105">
        <f>GETPIVOTDATA(" Montana",'Population Migration by State'!$B$5,"Year",'Population Migration by State'!$C$3)</f>
        <v>37690</v>
      </c>
      <c r="AG104" s="105">
        <f>GETPIVOTDATA(" Montana",'Population Migration by State'!$B$5,"Year",'Population Migration by State'!$C$3)</f>
        <v>37690</v>
      </c>
      <c r="AH104" s="105">
        <f>GETPIVOTDATA(" Montana",'Population Migration by State'!$B$5,"Year",'Population Migration by State'!$C$3)</f>
        <v>37690</v>
      </c>
      <c r="AI104" s="105">
        <f>GETPIVOTDATA(" Montana",'Population Migration by State'!$B$5,"Year",'Population Migration by State'!$C$3)</f>
        <v>37690</v>
      </c>
      <c r="AJ104" s="105">
        <f>GETPIVOTDATA(" Montana",'Population Migration by State'!$B$5,"Year",'Population Migration by State'!$C$3)</f>
        <v>37690</v>
      </c>
      <c r="AK104" s="105">
        <f>GETPIVOTDATA(" Montana",'Population Migration by State'!$B$5,"Year",'Population Migration by State'!$C$3)</f>
        <v>37690</v>
      </c>
      <c r="AL104" s="105">
        <f>GETPIVOTDATA(" Montana",'Population Migration by State'!$B$5,"Year",'Population Migration by State'!$C$3)</f>
        <v>37690</v>
      </c>
      <c r="AM104" s="105">
        <f>GETPIVOTDATA(" Montana",'Population Migration by State'!$B$5,"Year",'Population Migration by State'!$C$3)</f>
        <v>37690</v>
      </c>
      <c r="AN104" s="105">
        <f>GETPIVOTDATA(" Montana",'Population Migration by State'!$B$5,"Year",'Population Migration by State'!$C$3)</f>
        <v>37690</v>
      </c>
      <c r="AO104" s="105">
        <f>GETPIVOTDATA(" Montana",'Population Migration by State'!$B$5,"Year",'Population Migration by State'!$C$3)</f>
        <v>37690</v>
      </c>
      <c r="AP104" s="105">
        <f>GETPIVOTDATA(" Montana",'Population Migration by State'!$B$5,"Year",'Population Migration by State'!$C$3)</f>
        <v>37690</v>
      </c>
      <c r="AQ104" s="105">
        <f>GETPIVOTDATA(" Montana",'Population Migration by State'!$B$5,"Year",'Population Migration by State'!$C$3)</f>
        <v>37690</v>
      </c>
      <c r="AR104" s="105">
        <f>GETPIVOTDATA(" Montana",'Population Migration by State'!$B$5,"Year",'Population Migration by State'!$C$3)</f>
        <v>37690</v>
      </c>
      <c r="AS104" s="105">
        <f>GETPIVOTDATA(" Montana",'Population Migration by State'!$B$5,"Year",'Population Migration by State'!$C$3)</f>
        <v>37690</v>
      </c>
      <c r="AT104" s="105">
        <f>GETPIVOTDATA(" Montana",'Population Migration by State'!$B$5,"Year",'Population Migration by State'!$C$3)</f>
        <v>37690</v>
      </c>
      <c r="AU104" s="105">
        <f>GETPIVOTDATA(" Montana",'Population Migration by State'!$B$5,"Year",'Population Migration by State'!$C$3)</f>
        <v>37690</v>
      </c>
      <c r="AV104" s="105">
        <f>GETPIVOTDATA(" Montana",'Population Migration by State'!$B$5,"Year",'Population Migration by State'!$C$3)</f>
        <v>37690</v>
      </c>
      <c r="AW104" s="105">
        <f>GETPIVOTDATA(" Montana",'Population Migration by State'!$B$5,"Year",'Population Migration by State'!$C$3)</f>
        <v>37690</v>
      </c>
      <c r="AX104" s="105">
        <f>GETPIVOTDATA(" Montana",'Population Migration by State'!$B$5,"Year",'Population Migration by State'!$C$3)</f>
        <v>37690</v>
      </c>
      <c r="AY104" s="105">
        <f>GETPIVOTDATA(" Montana",'Population Migration by State'!$B$5,"Year",'Population Migration by State'!$C$3)</f>
        <v>37690</v>
      </c>
      <c r="AZ104" s="105">
        <f>GETPIVOTDATA(" Montana",'Population Migration by State'!$B$5,"Year",'Population Migration by State'!$C$3)</f>
        <v>37690</v>
      </c>
      <c r="BA104" s="107">
        <f>GETPIVOTDATA(" North Dakota",'Population Migration by State'!$B$5,"Year",'Population Migration by State'!$C$3)</f>
        <v>38213</v>
      </c>
      <c r="BB104" s="103">
        <f>GETPIVOTDATA(" North Dakota",'Population Migration by State'!$B$5,"Year",'Population Migration by State'!$C$3)</f>
        <v>38213</v>
      </c>
      <c r="BC104" s="103">
        <f>GETPIVOTDATA(" North Dakota",'Population Migration by State'!$B$5,"Year",'Population Migration by State'!$C$3)</f>
        <v>38213</v>
      </c>
      <c r="BD104" s="103">
        <f>GETPIVOTDATA(" North Dakota",'Population Migration by State'!$B$5,"Year",'Population Migration by State'!$C$3)</f>
        <v>38213</v>
      </c>
      <c r="BE104" s="103">
        <f>GETPIVOTDATA(" North Dakota",'Population Migration by State'!$B$5,"Year",'Population Migration by State'!$C$3)</f>
        <v>38213</v>
      </c>
      <c r="BF104" s="103">
        <f>GETPIVOTDATA(" North Dakota",'Population Migration by State'!$B$5,"Year",'Population Migration by State'!$C$3)</f>
        <v>38213</v>
      </c>
      <c r="BG104" s="103">
        <f>GETPIVOTDATA(" North Dakota",'Population Migration by State'!$B$5,"Year",'Population Migration by State'!$C$3)</f>
        <v>38213</v>
      </c>
      <c r="BH104" s="103">
        <f>GETPIVOTDATA(" North Dakota",'Population Migration by State'!$B$5,"Year",'Population Migration by State'!$C$3)</f>
        <v>38213</v>
      </c>
      <c r="BI104" s="103">
        <f>GETPIVOTDATA(" North Dakota",'Population Migration by State'!$B$5,"Year",'Population Migration by State'!$C$3)</f>
        <v>38213</v>
      </c>
      <c r="BJ104" s="103">
        <f>GETPIVOTDATA(" North Dakota",'Population Migration by State'!$B$5,"Year",'Population Migration by State'!$C$3)</f>
        <v>38213</v>
      </c>
      <c r="BK104" s="103">
        <f>GETPIVOTDATA(" North Dakota",'Population Migration by State'!$B$5,"Year",'Population Migration by State'!$C$3)</f>
        <v>38213</v>
      </c>
      <c r="BL104" s="103">
        <f>GETPIVOTDATA(" North Dakota",'Population Migration by State'!$B$5,"Year",'Population Migration by State'!$C$3)</f>
        <v>38213</v>
      </c>
      <c r="BM104" s="103">
        <f>GETPIVOTDATA(" North Dakota",'Population Migration by State'!$B$5,"Year",'Population Migration by State'!$C$3)</f>
        <v>38213</v>
      </c>
      <c r="BN104" s="103">
        <f>GETPIVOTDATA(" North Dakota",'Population Migration by State'!$B$5,"Year",'Population Migration by State'!$C$3)</f>
        <v>38213</v>
      </c>
      <c r="BO104" s="103">
        <f>GETPIVOTDATA(" North Dakota",'Population Migration by State'!$B$5,"Year",'Population Migration by State'!$C$3)</f>
        <v>38213</v>
      </c>
      <c r="BP104" s="108">
        <f>GETPIVOTDATA(" North Dakota",'Population Migration by State'!$B$5,"Year",'Population Migration by State'!$C$3)</f>
        <v>38213</v>
      </c>
      <c r="BQ104" s="105">
        <f>GETPIVOTDATA(" Minnesota",'Population Migration by State'!$B$5,"Year",'Population Migration by State'!$C$3)</f>
        <v>101176</v>
      </c>
      <c r="BR104" s="105">
        <f>GETPIVOTDATA(" Minnesota",'Population Migration by State'!$B$5,"Year",'Population Migration by State'!$C$3)</f>
        <v>101176</v>
      </c>
      <c r="BS104" s="105">
        <f>GETPIVOTDATA(" Minnesota",'Population Migration by State'!$B$5,"Year",'Population Migration by State'!$C$3)</f>
        <v>101176</v>
      </c>
      <c r="BT104" s="105">
        <f>GETPIVOTDATA(" Minnesota",'Population Migration by State'!$B$5,"Year",'Population Migration by State'!$C$3)</f>
        <v>101176</v>
      </c>
      <c r="BU104" s="105">
        <f>GETPIVOTDATA(" Minnesota",'Population Migration by State'!$B$5,"Year",'Population Migration by State'!$C$3)</f>
        <v>101176</v>
      </c>
      <c r="BV104" s="105">
        <f>GETPIVOTDATA(" Minnesota",'Population Migration by State'!$B$5,"Year",'Population Migration by State'!$C$3)</f>
        <v>101176</v>
      </c>
      <c r="BW104" s="105">
        <f>GETPIVOTDATA(" Minnesota",'Population Migration by State'!$B$5,"Year",'Population Migration by State'!$C$3)</f>
        <v>101176</v>
      </c>
      <c r="BX104" s="105">
        <f>GETPIVOTDATA(" Minnesota",'Population Migration by State'!$B$5,"Year",'Population Migration by State'!$C$3)</f>
        <v>101176</v>
      </c>
      <c r="BY104" s="105">
        <f>GETPIVOTDATA(" Minnesota",'Population Migration by State'!$B$5,"Year",'Population Migration by State'!$C$3)</f>
        <v>101176</v>
      </c>
      <c r="BZ104" s="105">
        <f>GETPIVOTDATA(" Minnesota",'Population Migration by State'!$B$5,"Year",'Population Migration by State'!$C$3)</f>
        <v>101176</v>
      </c>
      <c r="CA104" s="99"/>
      <c r="CB104" s="105">
        <f>GETPIVOTDATA(" Wisconsin",'Population Migration by State'!$B$5,"Year",'Population Migration by State'!$C$3)</f>
        <v>100167</v>
      </c>
      <c r="CC104" s="105">
        <f>GETPIVOTDATA(" Wisconsin",'Population Migration by State'!$B$5,"Year",'Population Migration by State'!$C$3)</f>
        <v>100167</v>
      </c>
      <c r="CD104" s="105">
        <f>GETPIVOTDATA(" Wisconsin",'Population Migration by State'!$B$5,"Year",'Population Migration by State'!$C$3)</f>
        <v>100167</v>
      </c>
      <c r="CE104" s="105">
        <f>GETPIVOTDATA(" Wisconsin",'Population Migration by State'!$B$5,"Year",'Population Migration by State'!$C$3)</f>
        <v>100167</v>
      </c>
      <c r="CF104" s="105">
        <f>GETPIVOTDATA(" Wisconsin",'Population Migration by State'!$B$5,"Year",'Population Migration by State'!$C$3)</f>
        <v>100167</v>
      </c>
      <c r="CG104" s="105">
        <f>GETPIVOTDATA(" Wisconsin",'Population Migration by State'!$B$5,"Year",'Population Migration by State'!$C$3)</f>
        <v>100167</v>
      </c>
      <c r="CH104" s="105">
        <f>GETPIVOTDATA(" Wisconsin",'Population Migration by State'!$B$5,"Year",'Population Migration by State'!$C$3)</f>
        <v>100167</v>
      </c>
      <c r="CI104" s="105">
        <f>GETPIVOTDATA(" Wisconsin",'Population Migration by State'!$B$5,"Year",'Population Migration by State'!$C$3)</f>
        <v>100167</v>
      </c>
      <c r="CJ104" s="105">
        <f>GETPIVOTDATA(" Wisconsin",'Population Migration by State'!$B$5,"Year",'Population Migration by State'!$C$3)</f>
        <v>100167</v>
      </c>
      <c r="CK104" s="105">
        <f>GETPIVOTDATA(" Wisconsin",'Population Migration by State'!$B$5,"Year",'Population Migration by State'!$C$3)</f>
        <v>100167</v>
      </c>
      <c r="CL104" s="105">
        <f>GETPIVOTDATA(" Wisconsin",'Population Migration by State'!$B$5,"Year",'Population Migration by State'!$C$3)</f>
        <v>100167</v>
      </c>
      <c r="CM104" s="105">
        <f>GETPIVOTDATA(" Wisconsin",'Population Migration by State'!$B$5,"Year",'Population Migration by State'!$C$3)</f>
        <v>100167</v>
      </c>
      <c r="CN104" s="105">
        <f>GETPIVOTDATA(" Wisconsin",'Population Migration by State'!$B$5,"Year",'Population Migration by State'!$C$3)</f>
        <v>100167</v>
      </c>
      <c r="CO104" s="92"/>
      <c r="CP104" s="105"/>
      <c r="CQ104" s="97"/>
      <c r="CR104" s="105">
        <f>GETPIVOTDATA(" Michigan",'Population Migration by State'!$B$5,"Year",'Population Migration by State'!$C$3)</f>
        <v>134763</v>
      </c>
      <c r="CS104" s="105">
        <f>GETPIVOTDATA(" Michigan",'Population Migration by State'!$B$5,"Year",'Population Migration by State'!$C$3)</f>
        <v>134763</v>
      </c>
      <c r="CT104" s="105">
        <f>GETPIVOTDATA(" Michigan",'Population Migration by State'!$B$5,"Year",'Population Migration by State'!$C$3)</f>
        <v>134763</v>
      </c>
      <c r="CU104" s="105">
        <f>GETPIVOTDATA(" Michigan",'Population Migration by State'!$B$5,"Year",'Population Migration by State'!$C$3)</f>
        <v>134763</v>
      </c>
      <c r="CV104" s="105">
        <f>GETPIVOTDATA(" Michigan",'Population Migration by State'!$B$5,"Year",'Population Migration by State'!$C$3)</f>
        <v>134763</v>
      </c>
      <c r="CW104" s="105">
        <f>GETPIVOTDATA(" Michigan",'Population Migration by State'!$B$5,"Year",'Population Migration by State'!$C$3)</f>
        <v>134763</v>
      </c>
      <c r="CX104" s="105">
        <f>GETPIVOTDATA(" Michigan",'Population Migration by State'!$B$5,"Year",'Population Migration by State'!$C$3)</f>
        <v>134763</v>
      </c>
      <c r="CY104" s="105">
        <f>GETPIVOTDATA(" Michigan",'Population Migration by State'!$B$5,"Year",'Population Migration by State'!$C$3)</f>
        <v>134763</v>
      </c>
      <c r="CZ104" s="92"/>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92">
        <f>GETPIVOTDATA(" New York",'Population Migration by State'!$B$5,"Year",'Population Migration by State'!$C$3)</f>
        <v>277374</v>
      </c>
      <c r="DV104" s="105">
        <f>GETPIVOTDATA(" New York",'Population Migration by State'!$B$5,"Year",'Population Migration by State'!$C$3)</f>
        <v>277374</v>
      </c>
      <c r="DW104" s="105">
        <f>GETPIVOTDATA(" New York",'Population Migration by State'!$B$5,"Year",'Population Migration by State'!$C$3)</f>
        <v>277374</v>
      </c>
      <c r="DX104" s="105">
        <f>GETPIVOTDATA(" New York",'Population Migration by State'!$B$5,"Year",'Population Migration by State'!$C$3)</f>
        <v>277374</v>
      </c>
      <c r="DY104" s="105">
        <f>GETPIVOTDATA(" New York",'Population Migration by State'!$B$5,"Year",'Population Migration by State'!$C$3)</f>
        <v>277374</v>
      </c>
      <c r="DZ104" s="92">
        <f>GETPIVOTDATA(" Vermont",'Population Migration by State'!$B$5,"Year",'Population Migration by State'!$C$3)</f>
        <v>24431</v>
      </c>
      <c r="EA104" s="105">
        <f>GETPIVOTDATA(" Vermont",'Population Migration by State'!$B$5,"Year",'Population Migration by State'!$C$3)</f>
        <v>24431</v>
      </c>
      <c r="EB104" s="105">
        <f>GETPIVOTDATA(" Vermont",'Population Migration by State'!$B$5,"Year",'Population Migration by State'!$C$3)</f>
        <v>24431</v>
      </c>
      <c r="EC104" s="105">
        <f>GETPIVOTDATA(" Vermont",'Population Migration by State'!$B$5,"Year",'Population Migration by State'!$C$3)</f>
        <v>24431</v>
      </c>
      <c r="ED104" s="92">
        <f>GETPIVOTDATA(" New Hampshire",'Population Migration by State'!$B$5,"Year",'Population Migration by State'!$C$3)</f>
        <v>50559</v>
      </c>
      <c r="EE104" s="105">
        <f>GETPIVOTDATA(" New Hampshire",'Population Migration by State'!$B$5,"Year",'Population Migration by State'!$C$3)</f>
        <v>50559</v>
      </c>
      <c r="EF104" s="92">
        <f>GETPIVOTDATA(" Maine",'Population Migration by State'!$B$5,"Year",'Population Migration by State'!$C$3)</f>
        <v>27561</v>
      </c>
      <c r="EG104" s="105">
        <f>GETPIVOTDATA(" Maine",'Population Migration by State'!$B$5,"Year",'Population Migration by State'!$C$3)</f>
        <v>27561</v>
      </c>
      <c r="EH104" s="105">
        <f>GETPIVOTDATA(" Maine",'Population Migration by State'!$B$5,"Year",'Population Migration by State'!$C$3)</f>
        <v>27561</v>
      </c>
      <c r="EI104" s="105">
        <f>GETPIVOTDATA(" Maine",'Population Migration by State'!$B$5,"Year",'Population Migration by State'!$C$3)</f>
        <v>27561</v>
      </c>
      <c r="EJ104" s="105">
        <f>GETPIVOTDATA(" Maine",'Population Migration by State'!$B$5,"Year",'Population Migration by State'!$C$3)</f>
        <v>27561</v>
      </c>
      <c r="EK104" s="105">
        <f>GETPIVOTDATA(" Maine",'Population Migration by State'!$B$5,"Year",'Population Migration by State'!$C$3)</f>
        <v>27561</v>
      </c>
      <c r="EL104" s="105">
        <f>GETPIVOTDATA(" Maine",'Population Migration by State'!$B$5,"Year",'Population Migration by State'!$C$3)</f>
        <v>27561</v>
      </c>
      <c r="EM104" s="105">
        <f>GETPIVOTDATA(" Maine",'Population Migration by State'!$B$5,"Year",'Population Migration by State'!$C$3)</f>
        <v>27561</v>
      </c>
      <c r="EN104" s="105">
        <f>GETPIVOTDATA(" Maine",'Population Migration by State'!$B$5,"Year",'Population Migration by State'!$C$3)</f>
        <v>27561</v>
      </c>
      <c r="EO104" s="105">
        <f>GETPIVOTDATA(" Maine",'Population Migration by State'!$B$5,"Year",'Population Migration by State'!$C$3)</f>
        <v>27561</v>
      </c>
      <c r="EP104" s="92"/>
      <c r="EQ104" s="56"/>
      <c r="ER104" s="56"/>
      <c r="ES104" s="56"/>
      <c r="ET104" s="56"/>
      <c r="EU104" s="56"/>
      <c r="EV104" s="56"/>
      <c r="EW104" s="105"/>
      <c r="EX104" s="105"/>
      <c r="EY104" s="105"/>
      <c r="EZ104" s="105"/>
      <c r="FA104" s="105"/>
      <c r="FB104" s="105"/>
      <c r="FC104" s="105"/>
      <c r="FD104" s="105"/>
      <c r="FE104" s="105"/>
      <c r="FF104" s="105"/>
      <c r="FG104" s="105"/>
      <c r="FH104" s="105"/>
      <c r="FI104" s="105"/>
      <c r="FJ104" s="105"/>
      <c r="FK104" s="105"/>
      <c r="FL104" s="105"/>
      <c r="FM104" s="105"/>
      <c r="FN104" s="105"/>
      <c r="FO104" s="105"/>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217"/>
    </row>
    <row r="105" spans="2:216" ht="15.75" thickTop="1" x14ac:dyDescent="0.25">
      <c r="B105" s="221"/>
      <c r="C105" s="56"/>
      <c r="D105" s="105"/>
      <c r="E105" s="105"/>
      <c r="F105" s="105"/>
      <c r="G105" s="105"/>
      <c r="H105" s="105"/>
      <c r="I105" s="105"/>
      <c r="J105" s="105"/>
      <c r="K105" s="92">
        <f>GETPIVOTDATA(" Oregon",'Population Migration by State'!$B$5,"Year",'Population Migration by State'!$C$3)</f>
        <v>119077</v>
      </c>
      <c r="L105" s="105">
        <f>GETPIVOTDATA(" Oregon",'Population Migration by State'!$B$5,"Year",'Population Migration by State'!$C$3)</f>
        <v>119077</v>
      </c>
      <c r="M105" s="105">
        <f>GETPIVOTDATA(" Oregon",'Population Migration by State'!$B$5,"Year",'Population Migration by State'!$C$3)</f>
        <v>119077</v>
      </c>
      <c r="N105" s="105">
        <f>GETPIVOTDATA(" Oregon",'Population Migration by State'!$B$5,"Year",'Population Migration by State'!$C$3)</f>
        <v>119077</v>
      </c>
      <c r="O105" s="105">
        <f>GETPIVOTDATA(" Oregon",'Population Migration by State'!$B$5,"Year",'Population Migration by State'!$C$3)</f>
        <v>119077</v>
      </c>
      <c r="P105" s="105">
        <f>GETPIVOTDATA(" Oregon",'Population Migration by State'!$B$5,"Year",'Population Migration by State'!$C$3)</f>
        <v>119077</v>
      </c>
      <c r="Q105" s="105">
        <f>GETPIVOTDATA(" Oregon",'Population Migration by State'!$B$5,"Year",'Population Migration by State'!$C$3)</f>
        <v>119077</v>
      </c>
      <c r="R105" s="105">
        <f>GETPIVOTDATA(" Oregon",'Population Migration by State'!$B$5,"Year",'Population Migration by State'!$C$3)</f>
        <v>119077</v>
      </c>
      <c r="S105" s="105">
        <f>GETPIVOTDATA(" Oregon",'Population Migration by State'!$B$5,"Year",'Population Migration by State'!$C$3)</f>
        <v>119077</v>
      </c>
      <c r="T105" s="105">
        <f>GETPIVOTDATA(" Oregon",'Population Migration by State'!$B$5,"Year",'Population Migration by State'!$C$3)</f>
        <v>119077</v>
      </c>
      <c r="U105" s="105">
        <f>GETPIVOTDATA(" Oregon",'Population Migration by State'!$B$5,"Year",'Population Migration by State'!$C$3)</f>
        <v>119077</v>
      </c>
      <c r="V105" s="105">
        <f>GETPIVOTDATA(" Oregon",'Population Migration by State'!$B$5,"Year",'Population Migration by State'!$C$3)</f>
        <v>119077</v>
      </c>
      <c r="W105" s="105">
        <f>GETPIVOTDATA(" Oregon",'Population Migration by State'!$B$5,"Year",'Population Migration by State'!$C$3)</f>
        <v>119077</v>
      </c>
      <c r="X105" s="105">
        <f>GETPIVOTDATA(" Oregon",'Population Migration by State'!$B$5,"Year",'Population Migration by State'!$C$3)</f>
        <v>119077</v>
      </c>
      <c r="Y105" s="92">
        <f>GETPIVOTDATA(" Idaho",'Population Migration by State'!$B$5,"Year",'Population Migration by State'!$C$3)</f>
        <v>59419</v>
      </c>
      <c r="Z105" s="105">
        <f>GETPIVOTDATA(" Idaho",'Population Migration by State'!$B$5,"Year",'Population Migration by State'!$C$3)</f>
        <v>59419</v>
      </c>
      <c r="AA105" s="105">
        <f>GETPIVOTDATA(" Idaho",'Population Migration by State'!$B$5,"Year",'Population Migration by State'!$C$3)</f>
        <v>59419</v>
      </c>
      <c r="AB105" s="105">
        <f>GETPIVOTDATA(" Idaho",'Population Migration by State'!$B$5,"Year",'Population Migration by State'!$C$3)</f>
        <v>59419</v>
      </c>
      <c r="AC105" s="92">
        <f>GETPIVOTDATA(" Montana",'Population Migration by State'!$B$5,"Year",'Population Migration by State'!$C$3)</f>
        <v>37690</v>
      </c>
      <c r="AD105" s="105">
        <f>GETPIVOTDATA(" Montana",'Population Migration by State'!$B$5,"Year",'Population Migration by State'!$C$3)</f>
        <v>37690</v>
      </c>
      <c r="AE105" s="105">
        <f>GETPIVOTDATA(" Montana",'Population Migration by State'!$B$5,"Year",'Population Migration by State'!$C$3)</f>
        <v>37690</v>
      </c>
      <c r="AF105" s="105">
        <f>GETPIVOTDATA(" Montana",'Population Migration by State'!$B$5,"Year",'Population Migration by State'!$C$3)</f>
        <v>37690</v>
      </c>
      <c r="AG105" s="105">
        <f>GETPIVOTDATA(" Montana",'Population Migration by State'!$B$5,"Year",'Population Migration by State'!$C$3)</f>
        <v>37690</v>
      </c>
      <c r="AH105" s="105">
        <f>GETPIVOTDATA(" Montana",'Population Migration by State'!$B$5,"Year",'Population Migration by State'!$C$3)</f>
        <v>37690</v>
      </c>
      <c r="AI105" s="105">
        <f>GETPIVOTDATA(" Montana",'Population Migration by State'!$B$5,"Year",'Population Migration by State'!$C$3)</f>
        <v>37690</v>
      </c>
      <c r="AJ105" s="105">
        <f>GETPIVOTDATA(" Montana",'Population Migration by State'!$B$5,"Year",'Population Migration by State'!$C$3)</f>
        <v>37690</v>
      </c>
      <c r="AK105" s="105">
        <f>GETPIVOTDATA(" Montana",'Population Migration by State'!$B$5,"Year",'Population Migration by State'!$C$3)</f>
        <v>37690</v>
      </c>
      <c r="AL105" s="105">
        <f>GETPIVOTDATA(" Montana",'Population Migration by State'!$B$5,"Year",'Population Migration by State'!$C$3)</f>
        <v>37690</v>
      </c>
      <c r="AM105" s="105">
        <f>GETPIVOTDATA(" Montana",'Population Migration by State'!$B$5,"Year",'Population Migration by State'!$C$3)</f>
        <v>37690</v>
      </c>
      <c r="AN105" s="105">
        <f>GETPIVOTDATA(" Montana",'Population Migration by State'!$B$5,"Year",'Population Migration by State'!$C$3)</f>
        <v>37690</v>
      </c>
      <c r="AO105" s="105">
        <f>GETPIVOTDATA(" Montana",'Population Migration by State'!$B$5,"Year",'Population Migration by State'!$C$3)</f>
        <v>37690</v>
      </c>
      <c r="AP105" s="105">
        <f>GETPIVOTDATA(" Montana",'Population Migration by State'!$B$5,"Year",'Population Migration by State'!$C$3)</f>
        <v>37690</v>
      </c>
      <c r="AQ105" s="105">
        <f>GETPIVOTDATA(" Montana",'Population Migration by State'!$B$5,"Year",'Population Migration by State'!$C$3)</f>
        <v>37690</v>
      </c>
      <c r="AR105" s="105">
        <f>GETPIVOTDATA(" Montana",'Population Migration by State'!$B$5,"Year",'Population Migration by State'!$C$3)</f>
        <v>37690</v>
      </c>
      <c r="AS105" s="105">
        <f>GETPIVOTDATA(" Montana",'Population Migration by State'!$B$5,"Year",'Population Migration by State'!$C$3)</f>
        <v>37690</v>
      </c>
      <c r="AT105" s="105">
        <f>GETPIVOTDATA(" Montana",'Population Migration by State'!$B$5,"Year",'Population Migration by State'!$C$3)</f>
        <v>37690</v>
      </c>
      <c r="AU105" s="105">
        <f>GETPIVOTDATA(" Montana",'Population Migration by State'!$B$5,"Year",'Population Migration by State'!$C$3)</f>
        <v>37690</v>
      </c>
      <c r="AV105" s="105">
        <f>GETPIVOTDATA(" Montana",'Population Migration by State'!$B$5,"Year",'Population Migration by State'!$C$3)</f>
        <v>37690</v>
      </c>
      <c r="AW105" s="105">
        <f>GETPIVOTDATA(" Montana",'Population Migration by State'!$B$5,"Year",'Population Migration by State'!$C$3)</f>
        <v>37690</v>
      </c>
      <c r="AX105" s="105">
        <f>GETPIVOTDATA(" Montana",'Population Migration by State'!$B$5,"Year",'Population Migration by State'!$C$3)</f>
        <v>37690</v>
      </c>
      <c r="AY105" s="105">
        <f>GETPIVOTDATA(" Montana",'Population Migration by State'!$B$5,"Year",'Population Migration by State'!$C$3)</f>
        <v>37690</v>
      </c>
      <c r="AZ105" s="105">
        <f>GETPIVOTDATA(" Montana",'Population Migration by State'!$B$5,"Year",'Population Migration by State'!$C$3)</f>
        <v>37690</v>
      </c>
      <c r="BA105" s="92">
        <f>GETPIVOTDATA(" South Dakota",'Population Migration by State'!$B$5,"Year",'Population Migration by State'!$C$3)</f>
        <v>26185</v>
      </c>
      <c r="BB105" s="105">
        <f>GETPIVOTDATA(" South Dakota",'Population Migration by State'!$B$5,"Year",'Population Migration by State'!$C$3)</f>
        <v>26185</v>
      </c>
      <c r="BC105" s="105">
        <f>GETPIVOTDATA(" South Dakota",'Population Migration by State'!$B$5,"Year",'Population Migration by State'!$C$3)</f>
        <v>26185</v>
      </c>
      <c r="BD105" s="105">
        <f>GETPIVOTDATA(" South Dakota",'Population Migration by State'!$B$5,"Year",'Population Migration by State'!$C$3)</f>
        <v>26185</v>
      </c>
      <c r="BE105" s="105">
        <f>GETPIVOTDATA(" South Dakota",'Population Migration by State'!$B$5,"Year",'Population Migration by State'!$C$3)</f>
        <v>26185</v>
      </c>
      <c r="BF105" s="105">
        <f>GETPIVOTDATA(" South Dakota",'Population Migration by State'!$B$5,"Year",'Population Migration by State'!$C$3)</f>
        <v>26185</v>
      </c>
      <c r="BG105" s="105">
        <f>GETPIVOTDATA(" South Dakota",'Population Migration by State'!$B$5,"Year",'Population Migration by State'!$C$3)</f>
        <v>26185</v>
      </c>
      <c r="BH105" s="105">
        <f>GETPIVOTDATA(" South Dakota",'Population Migration by State'!$B$5,"Year",'Population Migration by State'!$C$3)</f>
        <v>26185</v>
      </c>
      <c r="BI105" s="105">
        <f>GETPIVOTDATA(" South Dakota",'Population Migration by State'!$B$5,"Year",'Population Migration by State'!$C$3)</f>
        <v>26185</v>
      </c>
      <c r="BJ105" s="105">
        <f>GETPIVOTDATA(" South Dakota",'Population Migration by State'!$B$5,"Year",'Population Migration by State'!$C$3)</f>
        <v>26185</v>
      </c>
      <c r="BK105" s="105">
        <f>GETPIVOTDATA(" South Dakota",'Population Migration by State'!$B$5,"Year",'Population Migration by State'!$C$3)</f>
        <v>26185</v>
      </c>
      <c r="BL105" s="105">
        <f>GETPIVOTDATA(" South Dakota",'Population Migration by State'!$B$5,"Year",'Population Migration by State'!$C$3)</f>
        <v>26185</v>
      </c>
      <c r="BM105" s="105">
        <f>GETPIVOTDATA(" South Dakota",'Population Migration by State'!$B$5,"Year",'Population Migration by State'!$C$3)</f>
        <v>26185</v>
      </c>
      <c r="BN105" s="105">
        <f>GETPIVOTDATA(" South Dakota",'Population Migration by State'!$B$5,"Year",'Population Migration by State'!$C$3)</f>
        <v>26185</v>
      </c>
      <c r="BO105" s="105">
        <f>GETPIVOTDATA(" South Dakota",'Population Migration by State'!$B$5,"Year",'Population Migration by State'!$C$3)</f>
        <v>26185</v>
      </c>
      <c r="BP105" s="105">
        <f>GETPIVOTDATA(" South Dakota",'Population Migration by State'!$B$5,"Year",'Population Migration by State'!$C$3)</f>
        <v>26185</v>
      </c>
      <c r="BQ105" s="92">
        <f>GETPIVOTDATA(" Minnesota",'Population Migration by State'!$B$5,"Year",'Population Migration by State'!$C$3)</f>
        <v>101176</v>
      </c>
      <c r="BR105" s="105">
        <f>GETPIVOTDATA(" Minnesota",'Population Migration by State'!$B$5,"Year",'Population Migration by State'!$C$3)</f>
        <v>101176</v>
      </c>
      <c r="BS105" s="105">
        <f>GETPIVOTDATA(" Minnesota",'Population Migration by State'!$B$5,"Year",'Population Migration by State'!$C$3)</f>
        <v>101176</v>
      </c>
      <c r="BT105" s="105">
        <f>GETPIVOTDATA(" Minnesota",'Population Migration by State'!$B$5,"Year",'Population Migration by State'!$C$3)</f>
        <v>101176</v>
      </c>
      <c r="BU105" s="105">
        <f>GETPIVOTDATA(" Minnesota",'Population Migration by State'!$B$5,"Year",'Population Migration by State'!$C$3)</f>
        <v>101176</v>
      </c>
      <c r="BV105" s="105">
        <f>GETPIVOTDATA(" Minnesota",'Population Migration by State'!$B$5,"Year",'Population Migration by State'!$C$3)</f>
        <v>101176</v>
      </c>
      <c r="BW105" s="105">
        <f>GETPIVOTDATA(" Minnesota",'Population Migration by State'!$B$5,"Year",'Population Migration by State'!$C$3)</f>
        <v>101176</v>
      </c>
      <c r="BX105" s="105">
        <f>GETPIVOTDATA(" Minnesota",'Population Migration by State'!$B$5,"Year",'Population Migration by State'!$C$3)</f>
        <v>101176</v>
      </c>
      <c r="BY105" s="105">
        <f>GETPIVOTDATA(" Minnesota",'Population Migration by State'!$B$5,"Year",'Population Migration by State'!$C$3)</f>
        <v>101176</v>
      </c>
      <c r="BZ105" s="105">
        <f>GETPIVOTDATA(" Minnesota",'Population Migration by State'!$B$5,"Year",'Population Migration by State'!$C$3)</f>
        <v>101176</v>
      </c>
      <c r="CA105" s="97"/>
      <c r="CB105" s="105">
        <f>GETPIVOTDATA(" Wisconsin",'Population Migration by State'!$B$5,"Year",'Population Migration by State'!$C$3)</f>
        <v>100167</v>
      </c>
      <c r="CC105" s="105">
        <f>GETPIVOTDATA(" Wisconsin",'Population Migration by State'!$B$5,"Year",'Population Migration by State'!$C$3)</f>
        <v>100167</v>
      </c>
      <c r="CD105" s="105">
        <f>GETPIVOTDATA(" Wisconsin",'Population Migration by State'!$B$5,"Year",'Population Migration by State'!$C$3)</f>
        <v>100167</v>
      </c>
      <c r="CE105" s="105">
        <f>GETPIVOTDATA(" Wisconsin",'Population Migration by State'!$B$5,"Year",'Population Migration by State'!$C$3)</f>
        <v>100167</v>
      </c>
      <c r="CF105" s="105">
        <f>GETPIVOTDATA(" Wisconsin",'Population Migration by State'!$B$5,"Year",'Population Migration by State'!$C$3)</f>
        <v>100167</v>
      </c>
      <c r="CG105" s="105">
        <f>GETPIVOTDATA(" Wisconsin",'Population Migration by State'!$B$5,"Year",'Population Migration by State'!$C$3)</f>
        <v>100167</v>
      </c>
      <c r="CH105" s="105">
        <f>GETPIVOTDATA(" Wisconsin",'Population Migration by State'!$B$5,"Year",'Population Migration by State'!$C$3)</f>
        <v>100167</v>
      </c>
      <c r="CI105" s="105">
        <f>GETPIVOTDATA(" Wisconsin",'Population Migration by State'!$B$5,"Year",'Population Migration by State'!$C$3)</f>
        <v>100167</v>
      </c>
      <c r="CJ105" s="121">
        <f>GETPIVOTDATA(" Wisconsin",'Population Migration by State'!$B$5,"Year",'Population Migration by State'!$C$3)</f>
        <v>100167</v>
      </c>
      <c r="CK105" s="121">
        <f>GETPIVOTDATA(" Wisconsin",'Population Migration by State'!$B$5,"Year",'Population Migration by State'!$C$3)</f>
        <v>100167</v>
      </c>
      <c r="CL105" s="121">
        <f>GETPIVOTDATA(" Wisconsin",'Population Migration by State'!$B$5,"Year",'Population Migration by State'!$C$3)</f>
        <v>100167</v>
      </c>
      <c r="CM105" s="121">
        <f>GETPIVOTDATA(" Wisconsin",'Population Migration by State'!$B$5,"Year",'Population Migration by State'!$C$3)</f>
        <v>100167</v>
      </c>
      <c r="CN105" s="97"/>
      <c r="CO105" s="105"/>
      <c r="CP105" s="105"/>
      <c r="CQ105" s="92">
        <f>GETPIVOTDATA(" Michigan",'Population Migration by State'!$B$5,"Year",'Population Migration by State'!$C$3)</f>
        <v>134763</v>
      </c>
      <c r="CR105" s="105">
        <f>GETPIVOTDATA(" Michigan",'Population Migration by State'!$B$5,"Year",'Population Migration by State'!$C$3)</f>
        <v>134763</v>
      </c>
      <c r="CS105" s="105">
        <f>GETPIVOTDATA(" Michigan",'Population Migration by State'!$B$5,"Year",'Population Migration by State'!$C$3)</f>
        <v>134763</v>
      </c>
      <c r="CT105" s="121">
        <f>GETPIVOTDATA(" Michigan",'Population Migration by State'!$B$5,"Year",'Population Migration by State'!$C$3)</f>
        <v>134763</v>
      </c>
      <c r="CU105" s="121">
        <f>GETPIVOTDATA(" Michigan",'Population Migration by State'!$B$5,"Year",'Population Migration by State'!$C$3)</f>
        <v>134763</v>
      </c>
      <c r="CV105" s="121">
        <f>GETPIVOTDATA(" Michigan",'Population Migration by State'!$B$5,"Year",'Population Migration by State'!$C$3)</f>
        <v>134763</v>
      </c>
      <c r="CW105" s="121">
        <f>GETPIVOTDATA(" Michigan",'Population Migration by State'!$B$5,"Year",'Population Migration by State'!$C$3)</f>
        <v>134763</v>
      </c>
      <c r="CX105" s="105">
        <f>GETPIVOTDATA(" Michigan",'Population Migration by State'!$B$5,"Year",'Population Migration by State'!$C$3)</f>
        <v>134763</v>
      </c>
      <c r="CY105" s="105">
        <f>GETPIVOTDATA(" Michigan",'Population Migration by State'!$B$5,"Year",'Population Migration by State'!$C$3)</f>
        <v>134763</v>
      </c>
      <c r="CZ105" s="92"/>
      <c r="DA105" s="105"/>
      <c r="DB105" s="105"/>
      <c r="DC105" s="105"/>
      <c r="DD105" s="105"/>
      <c r="DE105" s="105"/>
      <c r="DF105" s="105"/>
      <c r="DG105" s="105"/>
      <c r="DH105" s="105"/>
      <c r="DI105" s="105"/>
      <c r="DJ105" s="105"/>
      <c r="DK105" s="105"/>
      <c r="DL105" s="105"/>
      <c r="DM105" s="105"/>
      <c r="DN105" s="105"/>
      <c r="DO105" s="105"/>
      <c r="DP105" s="105"/>
      <c r="DQ105" s="105"/>
      <c r="DR105" s="105"/>
      <c r="DS105" s="105"/>
      <c r="DT105" s="105"/>
      <c r="DU105" s="92">
        <f>GETPIVOTDATA(" New York",'Population Migration by State'!$B$5,"Year",'Population Migration by State'!$C$3)</f>
        <v>277374</v>
      </c>
      <c r="DV105" s="105">
        <f>GETPIVOTDATA(" New York",'Population Migration by State'!$B$5,"Year",'Population Migration by State'!$C$3)</f>
        <v>277374</v>
      </c>
      <c r="DW105" s="105">
        <f>GETPIVOTDATA(" New York",'Population Migration by State'!$B$5,"Year",'Population Migration by State'!$C$3)</f>
        <v>277374</v>
      </c>
      <c r="DX105" s="105">
        <f>GETPIVOTDATA(" New York",'Population Migration by State'!$B$5,"Year",'Population Migration by State'!$C$3)</f>
        <v>277374</v>
      </c>
      <c r="DY105" s="105">
        <f>GETPIVOTDATA(" New York",'Population Migration by State'!$B$5,"Year",'Population Migration by State'!$C$3)</f>
        <v>277374</v>
      </c>
      <c r="DZ105" s="92">
        <f>GETPIVOTDATA(" Vermont",'Population Migration by State'!$B$5,"Year",'Population Migration by State'!$C$3)</f>
        <v>24431</v>
      </c>
      <c r="EA105" s="105">
        <f>GETPIVOTDATA(" Vermont",'Population Migration by State'!$B$5,"Year",'Population Migration by State'!$C$3)</f>
        <v>24431</v>
      </c>
      <c r="EB105" s="105">
        <f>GETPIVOTDATA(" Vermont",'Population Migration by State'!$B$5,"Year",'Population Migration by State'!$C$3)</f>
        <v>24431</v>
      </c>
      <c r="EC105" s="97"/>
      <c r="ED105" s="105">
        <f>GETPIVOTDATA(" New Hampshire",'Population Migration by State'!$B$5,"Year",'Population Migration by State'!$C$3)</f>
        <v>50559</v>
      </c>
      <c r="EE105" s="105">
        <f>GETPIVOTDATA(" New Hampshire",'Population Migration by State'!$B$5,"Year",'Population Migration by State'!$C$3)</f>
        <v>50559</v>
      </c>
      <c r="EF105" s="92">
        <f>GETPIVOTDATA(" Maine",'Population Migration by State'!$B$5,"Year",'Population Migration by State'!$C$3)</f>
        <v>27561</v>
      </c>
      <c r="EG105" s="105">
        <f>GETPIVOTDATA(" Maine",'Population Migration by State'!$B$5,"Year",'Population Migration by State'!$C$3)</f>
        <v>27561</v>
      </c>
      <c r="EH105" s="105">
        <f>GETPIVOTDATA(" Maine",'Population Migration by State'!$B$5,"Year",'Population Migration by State'!$C$3)</f>
        <v>27561</v>
      </c>
      <c r="EI105" s="105">
        <f>GETPIVOTDATA(" Maine",'Population Migration by State'!$B$5,"Year",'Population Migration by State'!$C$3)</f>
        <v>27561</v>
      </c>
      <c r="EJ105" s="105">
        <f>GETPIVOTDATA(" Maine",'Population Migration by State'!$B$5,"Year",'Population Migration by State'!$C$3)</f>
        <v>27561</v>
      </c>
      <c r="EK105" s="105">
        <f>GETPIVOTDATA(" Maine",'Population Migration by State'!$B$5,"Year",'Population Migration by State'!$C$3)</f>
        <v>27561</v>
      </c>
      <c r="EL105" s="105">
        <f>GETPIVOTDATA(" Maine",'Population Migration by State'!$B$5,"Year",'Population Migration by State'!$C$3)</f>
        <v>27561</v>
      </c>
      <c r="EM105" s="105">
        <f>GETPIVOTDATA(" Maine",'Population Migration by State'!$B$5,"Year",'Population Migration by State'!$C$3)</f>
        <v>27561</v>
      </c>
      <c r="EN105" s="105">
        <f>GETPIVOTDATA(" Maine",'Population Migration by State'!$B$5,"Year",'Population Migration by State'!$C$3)</f>
        <v>27561</v>
      </c>
      <c r="EO105" s="105">
        <f>GETPIVOTDATA(" Maine",'Population Migration by State'!$B$5,"Year",'Population Migration by State'!$C$3)</f>
        <v>27561</v>
      </c>
      <c r="EP105" s="92"/>
      <c r="EQ105" s="56"/>
      <c r="ER105" s="56"/>
      <c r="ES105" s="56"/>
      <c r="ET105" s="56"/>
      <c r="EU105" s="56"/>
      <c r="EV105" s="56"/>
      <c r="EW105" s="105"/>
      <c r="EX105" s="105"/>
      <c r="EY105" s="105"/>
      <c r="EZ105" s="105"/>
      <c r="FA105" s="105"/>
      <c r="FB105" s="105"/>
      <c r="FC105" s="105"/>
      <c r="FD105" s="105"/>
      <c r="FE105" s="105"/>
      <c r="FF105" s="105"/>
      <c r="FG105" s="105"/>
      <c r="FH105" s="105"/>
      <c r="FI105" s="105"/>
      <c r="FJ105" s="105"/>
      <c r="FK105" s="105"/>
      <c r="FL105" s="105"/>
      <c r="FM105" s="105"/>
      <c r="FN105" s="105"/>
      <c r="FO105" s="105"/>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217"/>
    </row>
    <row r="106" spans="2:216" x14ac:dyDescent="0.25">
      <c r="B106" s="221"/>
      <c r="C106" s="56"/>
      <c r="D106" s="105"/>
      <c r="E106" s="105"/>
      <c r="F106" s="105"/>
      <c r="G106" s="105"/>
      <c r="H106" s="105"/>
      <c r="I106" s="105"/>
      <c r="J106" s="105"/>
      <c r="K106" s="92">
        <f>GETPIVOTDATA(" Oregon",'Population Migration by State'!$B$5,"Year",'Population Migration by State'!$C$3)</f>
        <v>119077</v>
      </c>
      <c r="L106" s="105">
        <f>GETPIVOTDATA(" Oregon",'Population Migration by State'!$B$5,"Year",'Population Migration by State'!$C$3)</f>
        <v>119077</v>
      </c>
      <c r="M106" s="105">
        <f>GETPIVOTDATA(" Oregon",'Population Migration by State'!$B$5,"Year",'Population Migration by State'!$C$3)</f>
        <v>119077</v>
      </c>
      <c r="N106" s="105">
        <f>GETPIVOTDATA(" Oregon",'Population Migration by State'!$B$5,"Year",'Population Migration by State'!$C$3)</f>
        <v>119077</v>
      </c>
      <c r="O106" s="105">
        <f>GETPIVOTDATA(" Oregon",'Population Migration by State'!$B$5,"Year",'Population Migration by State'!$C$3)</f>
        <v>119077</v>
      </c>
      <c r="P106" s="105">
        <f>GETPIVOTDATA(" Oregon",'Population Migration by State'!$B$5,"Year",'Population Migration by State'!$C$3)</f>
        <v>119077</v>
      </c>
      <c r="Q106" s="105">
        <f>GETPIVOTDATA(" Oregon",'Population Migration by State'!$B$5,"Year",'Population Migration by State'!$C$3)</f>
        <v>119077</v>
      </c>
      <c r="R106" s="105">
        <f>GETPIVOTDATA(" Oregon",'Population Migration by State'!$B$5,"Year",'Population Migration by State'!$C$3)</f>
        <v>119077</v>
      </c>
      <c r="S106" s="105">
        <f>GETPIVOTDATA(" Oregon",'Population Migration by State'!$B$5,"Year",'Population Migration by State'!$C$3)</f>
        <v>119077</v>
      </c>
      <c r="T106" s="105">
        <f>GETPIVOTDATA(" Oregon",'Population Migration by State'!$B$5,"Year",'Population Migration by State'!$C$3)</f>
        <v>119077</v>
      </c>
      <c r="U106" s="105">
        <f>GETPIVOTDATA(" Oregon",'Population Migration by State'!$B$5,"Year",'Population Migration by State'!$C$3)</f>
        <v>119077</v>
      </c>
      <c r="V106" s="105">
        <f>GETPIVOTDATA(" Oregon",'Population Migration by State'!$B$5,"Year",'Population Migration by State'!$C$3)</f>
        <v>119077</v>
      </c>
      <c r="W106" s="105">
        <f>GETPIVOTDATA(" Oregon",'Population Migration by State'!$B$5,"Year",'Population Migration by State'!$C$3)</f>
        <v>119077</v>
      </c>
      <c r="X106" s="105">
        <f>GETPIVOTDATA(" Oregon",'Population Migration by State'!$B$5,"Year",'Population Migration by State'!$C$3)</f>
        <v>119077</v>
      </c>
      <c r="Y106" s="99"/>
      <c r="Z106" s="105">
        <f>GETPIVOTDATA(" Idaho",'Population Migration by State'!$B$5,"Year",'Population Migration by State'!$C$3)</f>
        <v>59419</v>
      </c>
      <c r="AA106" s="105">
        <f>GETPIVOTDATA(" Idaho",'Population Migration by State'!$B$5,"Year",'Population Migration by State'!$C$3)</f>
        <v>59419</v>
      </c>
      <c r="AB106" s="105">
        <f>GETPIVOTDATA(" Idaho",'Population Migration by State'!$B$5,"Year",'Population Migration by State'!$C$3)</f>
        <v>59419</v>
      </c>
      <c r="AC106" s="92">
        <f>GETPIVOTDATA(" Montana",'Population Migration by State'!$B$5,"Year",'Population Migration by State'!$C$3)</f>
        <v>37690</v>
      </c>
      <c r="AD106" s="105">
        <f>GETPIVOTDATA(" Montana",'Population Migration by State'!$B$5,"Year",'Population Migration by State'!$C$3)</f>
        <v>37690</v>
      </c>
      <c r="AE106" s="105">
        <f>GETPIVOTDATA(" Montana",'Population Migration by State'!$B$5,"Year",'Population Migration by State'!$C$3)</f>
        <v>37690</v>
      </c>
      <c r="AF106" s="105">
        <f>GETPIVOTDATA(" Montana",'Population Migration by State'!$B$5,"Year",'Population Migration by State'!$C$3)</f>
        <v>37690</v>
      </c>
      <c r="AG106" s="105">
        <f>GETPIVOTDATA(" Montana",'Population Migration by State'!$B$5,"Year",'Population Migration by State'!$C$3)</f>
        <v>37690</v>
      </c>
      <c r="AH106" s="105">
        <f>GETPIVOTDATA(" Montana",'Population Migration by State'!$B$5,"Year",'Population Migration by State'!$C$3)</f>
        <v>37690</v>
      </c>
      <c r="AI106" s="105">
        <f>GETPIVOTDATA(" Montana",'Population Migration by State'!$B$5,"Year",'Population Migration by State'!$C$3)</f>
        <v>37690</v>
      </c>
      <c r="AJ106" s="105">
        <f>GETPIVOTDATA(" Montana",'Population Migration by State'!$B$5,"Year",'Population Migration by State'!$C$3)</f>
        <v>37690</v>
      </c>
      <c r="AK106" s="105">
        <f>GETPIVOTDATA(" Montana",'Population Migration by State'!$B$5,"Year",'Population Migration by State'!$C$3)</f>
        <v>37690</v>
      </c>
      <c r="AL106" s="105">
        <f>GETPIVOTDATA(" Montana",'Population Migration by State'!$B$5,"Year",'Population Migration by State'!$C$3)</f>
        <v>37690</v>
      </c>
      <c r="AM106" s="105">
        <f>GETPIVOTDATA(" Montana",'Population Migration by State'!$B$5,"Year",'Population Migration by State'!$C$3)</f>
        <v>37690</v>
      </c>
      <c r="AN106" s="105">
        <f>GETPIVOTDATA(" Montana",'Population Migration by State'!$B$5,"Year",'Population Migration by State'!$C$3)</f>
        <v>37690</v>
      </c>
      <c r="AO106" s="105">
        <f>GETPIVOTDATA(" Montana",'Population Migration by State'!$B$5,"Year",'Population Migration by State'!$C$3)</f>
        <v>37690</v>
      </c>
      <c r="AP106" s="105">
        <f>GETPIVOTDATA(" Montana",'Population Migration by State'!$B$5,"Year",'Population Migration by State'!$C$3)</f>
        <v>37690</v>
      </c>
      <c r="AQ106" s="105">
        <f>GETPIVOTDATA(" Montana",'Population Migration by State'!$B$5,"Year",'Population Migration by State'!$C$3)</f>
        <v>37690</v>
      </c>
      <c r="AR106" s="105">
        <f>GETPIVOTDATA(" Montana",'Population Migration by State'!$B$5,"Year",'Population Migration by State'!$C$3)</f>
        <v>37690</v>
      </c>
      <c r="AS106" s="105">
        <f>GETPIVOTDATA(" Montana",'Population Migration by State'!$B$5,"Year",'Population Migration by State'!$C$3)</f>
        <v>37690</v>
      </c>
      <c r="AT106" s="105">
        <f>GETPIVOTDATA(" Montana",'Population Migration by State'!$B$5,"Year",'Population Migration by State'!$C$3)</f>
        <v>37690</v>
      </c>
      <c r="AU106" s="105">
        <f>GETPIVOTDATA(" Montana",'Population Migration by State'!$B$5,"Year",'Population Migration by State'!$C$3)</f>
        <v>37690</v>
      </c>
      <c r="AV106" s="105">
        <f>GETPIVOTDATA(" Montana",'Population Migration by State'!$B$5,"Year",'Population Migration by State'!$C$3)</f>
        <v>37690</v>
      </c>
      <c r="AW106" s="105">
        <f>GETPIVOTDATA(" Montana",'Population Migration by State'!$B$5,"Year",'Population Migration by State'!$C$3)</f>
        <v>37690</v>
      </c>
      <c r="AX106" s="105">
        <f>GETPIVOTDATA(" Montana",'Population Migration by State'!$B$5,"Year",'Population Migration by State'!$C$3)</f>
        <v>37690</v>
      </c>
      <c r="AY106" s="105">
        <f>GETPIVOTDATA(" Montana",'Population Migration by State'!$B$5,"Year",'Population Migration by State'!$C$3)</f>
        <v>37690</v>
      </c>
      <c r="AZ106" s="105">
        <f>GETPIVOTDATA(" Montana",'Population Migration by State'!$B$5,"Year",'Population Migration by State'!$C$3)</f>
        <v>37690</v>
      </c>
      <c r="BA106" s="92">
        <f>GETPIVOTDATA(" South Dakota",'Population Migration by State'!$B$5,"Year",'Population Migration by State'!$C$3)</f>
        <v>26185</v>
      </c>
      <c r="BB106" s="105">
        <f>GETPIVOTDATA(" South Dakota",'Population Migration by State'!$B$5,"Year",'Population Migration by State'!$C$3)</f>
        <v>26185</v>
      </c>
      <c r="BC106" s="105">
        <f>GETPIVOTDATA(" South Dakota",'Population Migration by State'!$B$5,"Year",'Population Migration by State'!$C$3)</f>
        <v>26185</v>
      </c>
      <c r="BD106" s="105">
        <f>GETPIVOTDATA(" South Dakota",'Population Migration by State'!$B$5,"Year",'Population Migration by State'!$C$3)</f>
        <v>26185</v>
      </c>
      <c r="BE106" s="105">
        <f>GETPIVOTDATA(" South Dakota",'Population Migration by State'!$B$5,"Year",'Population Migration by State'!$C$3)</f>
        <v>26185</v>
      </c>
      <c r="BF106" s="105">
        <f>GETPIVOTDATA(" South Dakota",'Population Migration by State'!$B$5,"Year",'Population Migration by State'!$C$3)</f>
        <v>26185</v>
      </c>
      <c r="BG106" s="105">
        <f>GETPIVOTDATA(" South Dakota",'Population Migration by State'!$B$5,"Year",'Population Migration by State'!$C$3)</f>
        <v>26185</v>
      </c>
      <c r="BH106" s="105">
        <f>GETPIVOTDATA(" South Dakota",'Population Migration by State'!$B$5,"Year",'Population Migration by State'!$C$3)</f>
        <v>26185</v>
      </c>
      <c r="BI106" s="105">
        <f>GETPIVOTDATA(" South Dakota",'Population Migration by State'!$B$5,"Year",'Population Migration by State'!$C$3)</f>
        <v>26185</v>
      </c>
      <c r="BJ106" s="105">
        <f>GETPIVOTDATA(" South Dakota",'Population Migration by State'!$B$5,"Year",'Population Migration by State'!$C$3)</f>
        <v>26185</v>
      </c>
      <c r="BK106" s="105">
        <f>GETPIVOTDATA(" South Dakota",'Population Migration by State'!$B$5,"Year",'Population Migration by State'!$C$3)</f>
        <v>26185</v>
      </c>
      <c r="BL106" s="105">
        <f>GETPIVOTDATA(" South Dakota",'Population Migration by State'!$B$5,"Year",'Population Migration by State'!$C$3)</f>
        <v>26185</v>
      </c>
      <c r="BM106" s="105">
        <f>GETPIVOTDATA(" South Dakota",'Population Migration by State'!$B$5,"Year",'Population Migration by State'!$C$3)</f>
        <v>26185</v>
      </c>
      <c r="BN106" s="105">
        <f>GETPIVOTDATA(" South Dakota",'Population Migration by State'!$B$5,"Year",'Population Migration by State'!$C$3)</f>
        <v>26185</v>
      </c>
      <c r="BO106" s="105">
        <f>GETPIVOTDATA(" South Dakota",'Population Migration by State'!$B$5,"Year",'Population Migration by State'!$C$3)</f>
        <v>26185</v>
      </c>
      <c r="BP106" s="97"/>
      <c r="BQ106" s="105">
        <f>GETPIVOTDATA(" Minnesota",'Population Migration by State'!$B$5,"Year",'Population Migration by State'!$C$3)</f>
        <v>101176</v>
      </c>
      <c r="BR106" s="105">
        <f>GETPIVOTDATA(" Minnesota",'Population Migration by State'!$B$5,"Year",'Population Migration by State'!$C$3)</f>
        <v>101176</v>
      </c>
      <c r="BS106" s="105">
        <f>GETPIVOTDATA(" Minnesota",'Population Migration by State'!$B$5,"Year",'Population Migration by State'!$C$3)</f>
        <v>101176</v>
      </c>
      <c r="BT106" s="105">
        <f>GETPIVOTDATA(" Minnesota",'Population Migration by State'!$B$5,"Year",'Population Migration by State'!$C$3)</f>
        <v>101176</v>
      </c>
      <c r="BU106" s="105">
        <f>GETPIVOTDATA(" Minnesota",'Population Migration by State'!$B$5,"Year",'Population Migration by State'!$C$3)</f>
        <v>101176</v>
      </c>
      <c r="BV106" s="105">
        <f>GETPIVOTDATA(" Minnesota",'Population Migration by State'!$B$5,"Year",'Population Migration by State'!$C$3)</f>
        <v>101176</v>
      </c>
      <c r="BW106" s="105">
        <f>GETPIVOTDATA(" Minnesota",'Population Migration by State'!$B$5,"Year",'Population Migration by State'!$C$3)</f>
        <v>101176</v>
      </c>
      <c r="BX106" s="105">
        <f>GETPIVOTDATA(" Minnesota",'Population Migration by State'!$B$5,"Year",'Population Migration by State'!$C$3)</f>
        <v>101176</v>
      </c>
      <c r="BY106" s="105">
        <f>GETPIVOTDATA(" Minnesota",'Population Migration by State'!$B$5,"Year",'Population Migration by State'!$C$3)</f>
        <v>101176</v>
      </c>
      <c r="BZ106" s="105">
        <f>GETPIVOTDATA(" Minnesota",'Population Migration by State'!$B$5,"Year",'Population Migration by State'!$C$3)</f>
        <v>101176</v>
      </c>
      <c r="CA106" s="92">
        <f>GETPIVOTDATA(" Wisconsin",'Population Migration by State'!$B$5,"Year",'Population Migration by State'!$C$3)</f>
        <v>100167</v>
      </c>
      <c r="CB106" s="105">
        <f>GETPIVOTDATA(" Wisconsin",'Population Migration by State'!$B$5,"Year",'Population Migration by State'!$C$3)</f>
        <v>100167</v>
      </c>
      <c r="CC106" s="105">
        <f>GETPIVOTDATA(" Wisconsin",'Population Migration by State'!$B$5,"Year",'Population Migration by State'!$C$3)</f>
        <v>100167</v>
      </c>
      <c r="CD106" s="105">
        <f>GETPIVOTDATA(" Wisconsin",'Population Migration by State'!$B$5,"Year",'Population Migration by State'!$C$3)</f>
        <v>100167</v>
      </c>
      <c r="CE106" s="105">
        <f>GETPIVOTDATA(" Wisconsin",'Population Migration by State'!$B$5,"Year",'Population Migration by State'!$C$3)</f>
        <v>100167</v>
      </c>
      <c r="CF106" s="105">
        <f>GETPIVOTDATA(" Wisconsin",'Population Migration by State'!$B$5,"Year",'Population Migration by State'!$C$3)</f>
        <v>100167</v>
      </c>
      <c r="CG106" s="105">
        <f>GETPIVOTDATA(" Wisconsin",'Population Migration by State'!$B$5,"Year",'Population Migration by State'!$C$3)</f>
        <v>100167</v>
      </c>
      <c r="CH106" s="105">
        <f>GETPIVOTDATA(" Wisconsin",'Population Migration by State'!$B$5,"Year",'Population Migration by State'!$C$3)</f>
        <v>100167</v>
      </c>
      <c r="CI106" s="105">
        <f>GETPIVOTDATA(" Wisconsin",'Population Migration by State'!$B$5,"Year",'Population Migration by State'!$C$3)</f>
        <v>100167</v>
      </c>
      <c r="CJ106" s="121">
        <f>GETPIVOTDATA(" Wisconsin",'Population Migration by State'!$B$5,"Year",'Population Migration by State'!$C$3)</f>
        <v>100167</v>
      </c>
      <c r="CK106" s="121">
        <f>GETPIVOTDATA(" Wisconsin",'Population Migration by State'!$B$5,"Year",'Population Migration by State'!$C$3)</f>
        <v>100167</v>
      </c>
      <c r="CL106" s="121">
        <f>GETPIVOTDATA(" Wisconsin",'Population Migration by State'!$B$5,"Year",'Population Migration by State'!$C$3)</f>
        <v>100167</v>
      </c>
      <c r="CM106" s="121">
        <f>GETPIVOTDATA(" Wisconsin",'Population Migration by State'!$B$5,"Year",'Population Migration by State'!$C$3)</f>
        <v>100167</v>
      </c>
      <c r="CN106" s="92"/>
      <c r="CO106" s="105"/>
      <c r="CP106" s="105"/>
      <c r="CQ106" s="92">
        <f>GETPIVOTDATA(" Michigan",'Population Migration by State'!$B$5,"Year",'Population Migration by State'!$C$3)</f>
        <v>134763</v>
      </c>
      <c r="CR106" s="105">
        <f>GETPIVOTDATA(" Michigan",'Population Migration by State'!$B$5,"Year",'Population Migration by State'!$C$3)</f>
        <v>134763</v>
      </c>
      <c r="CS106" s="105">
        <f>GETPIVOTDATA(" Michigan",'Population Migration by State'!$B$5,"Year",'Population Migration by State'!$C$3)</f>
        <v>134763</v>
      </c>
      <c r="CT106" s="121">
        <f>GETPIVOTDATA(" Michigan",'Population Migration by State'!$B$5,"Year",'Population Migration by State'!$C$3)</f>
        <v>134763</v>
      </c>
      <c r="CU106" s="121">
        <f>GETPIVOTDATA(" Michigan",'Population Migration by State'!$B$5,"Year",'Population Migration by State'!$C$3)</f>
        <v>134763</v>
      </c>
      <c r="CV106" s="121">
        <f>GETPIVOTDATA(" Michigan",'Population Migration by State'!$B$5,"Year",'Population Migration by State'!$C$3)</f>
        <v>134763</v>
      </c>
      <c r="CW106" s="121">
        <f>GETPIVOTDATA(" Michigan",'Population Migration by State'!$B$5,"Year",'Population Migration by State'!$C$3)</f>
        <v>134763</v>
      </c>
      <c r="CX106" s="105">
        <f>GETPIVOTDATA(" Michigan",'Population Migration by State'!$B$5,"Year",'Population Migration by State'!$C$3)</f>
        <v>134763</v>
      </c>
      <c r="CY106" s="97"/>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97"/>
      <c r="DU106" s="105">
        <f>GETPIVOTDATA(" New York",'Population Migration by State'!$B$5,"Year",'Population Migration by State'!$C$3)</f>
        <v>277374</v>
      </c>
      <c r="DV106" s="105">
        <f>GETPIVOTDATA(" New York",'Population Migration by State'!$B$5,"Year",'Population Migration by State'!$C$3)</f>
        <v>277374</v>
      </c>
      <c r="DW106" s="105">
        <f>GETPIVOTDATA(" New York",'Population Migration by State'!$B$5,"Year",'Population Migration by State'!$C$3)</f>
        <v>277374</v>
      </c>
      <c r="DX106" s="105">
        <f>GETPIVOTDATA(" New York",'Population Migration by State'!$B$5,"Year",'Population Migration by State'!$C$3)</f>
        <v>277374</v>
      </c>
      <c r="DY106" s="105">
        <f>GETPIVOTDATA(" New York",'Population Migration by State'!$B$5,"Year",'Population Migration by State'!$C$3)</f>
        <v>277374</v>
      </c>
      <c r="DZ106" s="92">
        <f>GETPIVOTDATA(" Vermont",'Population Migration by State'!$B$5,"Year",'Population Migration by State'!$C$3)</f>
        <v>24431</v>
      </c>
      <c r="EA106" s="105">
        <f>GETPIVOTDATA(" Vermont",'Population Migration by State'!$B$5,"Year",'Population Migration by State'!$C$3)</f>
        <v>24431</v>
      </c>
      <c r="EB106" s="105">
        <f>GETPIVOTDATA(" Vermont",'Population Migration by State'!$B$5,"Year",'Population Migration by State'!$C$3)</f>
        <v>24431</v>
      </c>
      <c r="EC106" s="92">
        <f>GETPIVOTDATA(" New Hampshire",'Population Migration by State'!$B$5,"Year",'Population Migration by State'!$C$3)</f>
        <v>50559</v>
      </c>
      <c r="ED106" s="105">
        <f>GETPIVOTDATA(" New Hampshire",'Population Migration by State'!$B$5,"Year",'Population Migration by State'!$C$3)</f>
        <v>50559</v>
      </c>
      <c r="EE106" s="105">
        <f>GETPIVOTDATA(" New Hampshire",'Population Migration by State'!$B$5,"Year",'Population Migration by State'!$C$3)</f>
        <v>50559</v>
      </c>
      <c r="EF106" s="92">
        <f>GETPIVOTDATA(" Maine",'Population Migration by State'!$B$5,"Year",'Population Migration by State'!$C$3)</f>
        <v>27561</v>
      </c>
      <c r="EG106" s="105">
        <f>GETPIVOTDATA(" Maine",'Population Migration by State'!$B$5,"Year",'Population Migration by State'!$C$3)</f>
        <v>27561</v>
      </c>
      <c r="EH106" s="105">
        <f>GETPIVOTDATA(" Maine",'Population Migration by State'!$B$5,"Year",'Population Migration by State'!$C$3)</f>
        <v>27561</v>
      </c>
      <c r="EI106" s="105">
        <f>GETPIVOTDATA(" Maine",'Population Migration by State'!$B$5,"Year",'Population Migration by State'!$C$3)</f>
        <v>27561</v>
      </c>
      <c r="EJ106" s="105">
        <f>GETPIVOTDATA(" Maine",'Population Migration by State'!$B$5,"Year",'Population Migration by State'!$C$3)</f>
        <v>27561</v>
      </c>
      <c r="EK106" s="105">
        <f>GETPIVOTDATA(" Maine",'Population Migration by State'!$B$5,"Year",'Population Migration by State'!$C$3)</f>
        <v>27561</v>
      </c>
      <c r="EL106" s="105">
        <f>GETPIVOTDATA(" Maine",'Population Migration by State'!$B$5,"Year",'Population Migration by State'!$C$3)</f>
        <v>27561</v>
      </c>
      <c r="EM106" s="105">
        <f>GETPIVOTDATA(" Maine",'Population Migration by State'!$B$5,"Year",'Population Migration by State'!$C$3)</f>
        <v>27561</v>
      </c>
      <c r="EN106" s="105">
        <f>GETPIVOTDATA(" Maine",'Population Migration by State'!$B$5,"Year",'Population Migration by State'!$C$3)</f>
        <v>27561</v>
      </c>
      <c r="EO106" s="97"/>
      <c r="EP106" s="105"/>
      <c r="EQ106" s="56"/>
      <c r="ER106" s="56"/>
      <c r="ES106" s="56"/>
      <c r="ET106" s="56"/>
      <c r="EU106" s="56"/>
      <c r="EV106" s="56"/>
      <c r="EW106" s="105"/>
      <c r="EX106" s="105"/>
      <c r="EY106" s="105"/>
      <c r="EZ106" s="105"/>
      <c r="FA106" s="105"/>
      <c r="FB106" s="105"/>
      <c r="FC106" s="105"/>
      <c r="FD106" s="105"/>
      <c r="FE106" s="105"/>
      <c r="FF106" s="105"/>
      <c r="FG106" s="105"/>
      <c r="FH106" s="105"/>
      <c r="FI106" s="105"/>
      <c r="FJ106" s="105"/>
      <c r="FK106" s="105"/>
      <c r="FL106" s="105"/>
      <c r="FM106" s="105"/>
      <c r="FN106" s="105"/>
      <c r="FO106" s="105"/>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217"/>
    </row>
    <row r="107" spans="2:216" x14ac:dyDescent="0.25">
      <c r="B107" s="221"/>
      <c r="C107" s="56"/>
      <c r="D107" s="105"/>
      <c r="E107" s="105"/>
      <c r="F107" s="105"/>
      <c r="G107" s="105"/>
      <c r="H107" s="105"/>
      <c r="I107" s="105"/>
      <c r="J107" s="105"/>
      <c r="K107" s="92">
        <f>GETPIVOTDATA(" Oregon",'Population Migration by State'!$B$5,"Year",'Population Migration by State'!$C$3)</f>
        <v>119077</v>
      </c>
      <c r="L107" s="105">
        <f>GETPIVOTDATA(" Oregon",'Population Migration by State'!$B$5,"Year",'Population Migration by State'!$C$3)</f>
        <v>119077</v>
      </c>
      <c r="M107" s="105">
        <f>GETPIVOTDATA(" Oregon",'Population Migration by State'!$B$5,"Year",'Population Migration by State'!$C$3)</f>
        <v>119077</v>
      </c>
      <c r="N107" s="105">
        <f>GETPIVOTDATA(" Oregon",'Population Migration by State'!$B$5,"Year",'Population Migration by State'!$C$3)</f>
        <v>119077</v>
      </c>
      <c r="O107" s="105">
        <f>GETPIVOTDATA(" Oregon",'Population Migration by State'!$B$5,"Year",'Population Migration by State'!$C$3)</f>
        <v>119077</v>
      </c>
      <c r="P107" s="105">
        <f>GETPIVOTDATA(" Oregon",'Population Migration by State'!$B$5,"Year",'Population Migration by State'!$C$3)</f>
        <v>119077</v>
      </c>
      <c r="Q107" s="105">
        <f>GETPIVOTDATA(" Oregon",'Population Migration by State'!$B$5,"Year",'Population Migration by State'!$C$3)</f>
        <v>119077</v>
      </c>
      <c r="R107" s="105">
        <f>GETPIVOTDATA(" Oregon",'Population Migration by State'!$B$5,"Year",'Population Migration by State'!$C$3)</f>
        <v>119077</v>
      </c>
      <c r="S107" s="105">
        <f>GETPIVOTDATA(" Oregon",'Population Migration by State'!$B$5,"Year",'Population Migration by State'!$C$3)</f>
        <v>119077</v>
      </c>
      <c r="T107" s="105">
        <f>GETPIVOTDATA(" Oregon",'Population Migration by State'!$B$5,"Year",'Population Migration by State'!$C$3)</f>
        <v>119077</v>
      </c>
      <c r="U107" s="105">
        <f>GETPIVOTDATA(" Oregon",'Population Migration by State'!$B$5,"Year",'Population Migration by State'!$C$3)</f>
        <v>119077</v>
      </c>
      <c r="V107" s="105">
        <f>GETPIVOTDATA(" Oregon",'Population Migration by State'!$B$5,"Year",'Population Migration by State'!$C$3)</f>
        <v>119077</v>
      </c>
      <c r="W107" s="105">
        <f>GETPIVOTDATA(" Oregon",'Population Migration by State'!$B$5,"Year",'Population Migration by State'!$C$3)</f>
        <v>119077</v>
      </c>
      <c r="X107" s="105">
        <f>GETPIVOTDATA(" Oregon",'Population Migration by State'!$B$5,"Year",'Population Migration by State'!$C$3)</f>
        <v>119077</v>
      </c>
      <c r="Y107" s="105">
        <f>GETPIVOTDATA(" Oregon",'Population Migration by State'!$B$5,"Year",'Population Migration by State'!$C$3)</f>
        <v>119077</v>
      </c>
      <c r="Z107" s="92">
        <f>GETPIVOTDATA(" Idaho",'Population Migration by State'!$B$5,"Year",'Population Migration by State'!$C$3)</f>
        <v>59419</v>
      </c>
      <c r="AA107" s="105">
        <f>GETPIVOTDATA(" Idaho",'Population Migration by State'!$B$5,"Year",'Population Migration by State'!$C$3)</f>
        <v>59419</v>
      </c>
      <c r="AB107" s="105">
        <f>GETPIVOTDATA(" Idaho",'Population Migration by State'!$B$5,"Year",'Population Migration by State'!$C$3)</f>
        <v>59419</v>
      </c>
      <c r="AC107" s="92">
        <f>GETPIVOTDATA(" Montana",'Population Migration by State'!$B$5,"Year",'Population Migration by State'!$C$3)</f>
        <v>37690</v>
      </c>
      <c r="AD107" s="105">
        <f>GETPIVOTDATA(" Montana",'Population Migration by State'!$B$5,"Year",'Population Migration by State'!$C$3)</f>
        <v>37690</v>
      </c>
      <c r="AE107" s="105">
        <f>GETPIVOTDATA(" Montana",'Population Migration by State'!$B$5,"Year",'Population Migration by State'!$C$3)</f>
        <v>37690</v>
      </c>
      <c r="AF107" s="105">
        <f>GETPIVOTDATA(" Montana",'Population Migration by State'!$B$5,"Year",'Population Migration by State'!$C$3)</f>
        <v>37690</v>
      </c>
      <c r="AG107" s="105">
        <f>GETPIVOTDATA(" Montana",'Population Migration by State'!$B$5,"Year",'Population Migration by State'!$C$3)</f>
        <v>37690</v>
      </c>
      <c r="AH107" s="105">
        <f>GETPIVOTDATA(" Montana",'Population Migration by State'!$B$5,"Year",'Population Migration by State'!$C$3)</f>
        <v>37690</v>
      </c>
      <c r="AI107" s="105">
        <f>GETPIVOTDATA(" Montana",'Population Migration by State'!$B$5,"Year",'Population Migration by State'!$C$3)</f>
        <v>37690</v>
      </c>
      <c r="AJ107" s="105">
        <f>GETPIVOTDATA(" Montana",'Population Migration by State'!$B$5,"Year",'Population Migration by State'!$C$3)</f>
        <v>37690</v>
      </c>
      <c r="AK107" s="105">
        <f>GETPIVOTDATA(" Montana",'Population Migration by State'!$B$5,"Year",'Population Migration by State'!$C$3)</f>
        <v>37690</v>
      </c>
      <c r="AL107" s="105">
        <f>GETPIVOTDATA(" Montana",'Population Migration by State'!$B$5,"Year",'Population Migration by State'!$C$3)</f>
        <v>37690</v>
      </c>
      <c r="AM107" s="105">
        <f>GETPIVOTDATA(" Montana",'Population Migration by State'!$B$5,"Year",'Population Migration by State'!$C$3)</f>
        <v>37690</v>
      </c>
      <c r="AN107" s="105">
        <f>GETPIVOTDATA(" Montana",'Population Migration by State'!$B$5,"Year",'Population Migration by State'!$C$3)</f>
        <v>37690</v>
      </c>
      <c r="AO107" s="105">
        <f>GETPIVOTDATA(" Montana",'Population Migration by State'!$B$5,"Year",'Population Migration by State'!$C$3)</f>
        <v>37690</v>
      </c>
      <c r="AP107" s="105">
        <f>GETPIVOTDATA(" Montana",'Population Migration by State'!$B$5,"Year",'Population Migration by State'!$C$3)</f>
        <v>37690</v>
      </c>
      <c r="AQ107" s="105">
        <f>GETPIVOTDATA(" Montana",'Population Migration by State'!$B$5,"Year",'Population Migration by State'!$C$3)</f>
        <v>37690</v>
      </c>
      <c r="AR107" s="105">
        <f>GETPIVOTDATA(" Montana",'Population Migration by State'!$B$5,"Year",'Population Migration by State'!$C$3)</f>
        <v>37690</v>
      </c>
      <c r="AS107" s="105">
        <f>GETPIVOTDATA(" Montana",'Population Migration by State'!$B$5,"Year",'Population Migration by State'!$C$3)</f>
        <v>37690</v>
      </c>
      <c r="AT107" s="105">
        <f>GETPIVOTDATA(" Montana",'Population Migration by State'!$B$5,"Year",'Population Migration by State'!$C$3)</f>
        <v>37690</v>
      </c>
      <c r="AU107" s="105">
        <f>GETPIVOTDATA(" Montana",'Population Migration by State'!$B$5,"Year",'Population Migration by State'!$C$3)</f>
        <v>37690</v>
      </c>
      <c r="AV107" s="105">
        <f>GETPIVOTDATA(" Montana",'Population Migration by State'!$B$5,"Year",'Population Migration by State'!$C$3)</f>
        <v>37690</v>
      </c>
      <c r="AW107" s="105">
        <f>GETPIVOTDATA(" Montana",'Population Migration by State'!$B$5,"Year",'Population Migration by State'!$C$3)</f>
        <v>37690</v>
      </c>
      <c r="AX107" s="105">
        <f>GETPIVOTDATA(" Montana",'Population Migration by State'!$B$5,"Year",'Population Migration by State'!$C$3)</f>
        <v>37690</v>
      </c>
      <c r="AY107" s="105">
        <f>GETPIVOTDATA(" Montana",'Population Migration by State'!$B$5,"Year",'Population Migration by State'!$C$3)</f>
        <v>37690</v>
      </c>
      <c r="AZ107" s="105">
        <f>GETPIVOTDATA(" Montana",'Population Migration by State'!$B$5,"Year",'Population Migration by State'!$C$3)</f>
        <v>37690</v>
      </c>
      <c r="BA107" s="92">
        <f>GETPIVOTDATA(" South Dakota",'Population Migration by State'!$B$5,"Year",'Population Migration by State'!$C$3)</f>
        <v>26185</v>
      </c>
      <c r="BB107" s="105">
        <f>GETPIVOTDATA(" South Dakota",'Population Migration by State'!$B$5,"Year",'Population Migration by State'!$C$3)</f>
        <v>26185</v>
      </c>
      <c r="BC107" s="105">
        <f>GETPIVOTDATA(" South Dakota",'Population Migration by State'!$B$5,"Year",'Population Migration by State'!$C$3)</f>
        <v>26185</v>
      </c>
      <c r="BD107" s="105">
        <f>GETPIVOTDATA(" South Dakota",'Population Migration by State'!$B$5,"Year",'Population Migration by State'!$C$3)</f>
        <v>26185</v>
      </c>
      <c r="BE107" s="105">
        <f>GETPIVOTDATA(" South Dakota",'Population Migration by State'!$B$5,"Year",'Population Migration by State'!$C$3)</f>
        <v>26185</v>
      </c>
      <c r="BF107" s="105">
        <f>GETPIVOTDATA(" South Dakota",'Population Migration by State'!$B$5,"Year",'Population Migration by State'!$C$3)</f>
        <v>26185</v>
      </c>
      <c r="BG107" s="105">
        <f>GETPIVOTDATA(" South Dakota",'Population Migration by State'!$B$5,"Year",'Population Migration by State'!$C$3)</f>
        <v>26185</v>
      </c>
      <c r="BH107" s="105">
        <f>GETPIVOTDATA(" South Dakota",'Population Migration by State'!$B$5,"Year",'Population Migration by State'!$C$3)</f>
        <v>26185</v>
      </c>
      <c r="BI107" s="105">
        <f>GETPIVOTDATA(" South Dakota",'Population Migration by State'!$B$5,"Year",'Population Migration by State'!$C$3)</f>
        <v>26185</v>
      </c>
      <c r="BJ107" s="105">
        <f>GETPIVOTDATA(" South Dakota",'Population Migration by State'!$B$5,"Year",'Population Migration by State'!$C$3)</f>
        <v>26185</v>
      </c>
      <c r="BK107" s="105">
        <f>GETPIVOTDATA(" South Dakota",'Population Migration by State'!$B$5,"Year",'Population Migration by State'!$C$3)</f>
        <v>26185</v>
      </c>
      <c r="BL107" s="105">
        <f>GETPIVOTDATA(" South Dakota",'Population Migration by State'!$B$5,"Year",'Population Migration by State'!$C$3)</f>
        <v>26185</v>
      </c>
      <c r="BM107" s="105">
        <f>GETPIVOTDATA(" South Dakota",'Population Migration by State'!$B$5,"Year",'Population Migration by State'!$C$3)</f>
        <v>26185</v>
      </c>
      <c r="BN107" s="105">
        <f>GETPIVOTDATA(" South Dakota",'Population Migration by State'!$B$5,"Year",'Population Migration by State'!$C$3)</f>
        <v>26185</v>
      </c>
      <c r="BO107" s="105">
        <f>GETPIVOTDATA(" South Dakota",'Population Migration by State'!$B$5,"Year",'Population Migration by State'!$C$3)</f>
        <v>26185</v>
      </c>
      <c r="BP107" s="99"/>
      <c r="BQ107" s="105">
        <f>GETPIVOTDATA(" Minnesota",'Population Migration by State'!$B$5,"Year",'Population Migration by State'!$C$3)</f>
        <v>101176</v>
      </c>
      <c r="BR107" s="105">
        <f>GETPIVOTDATA(" Minnesota",'Population Migration by State'!$B$5,"Year",'Population Migration by State'!$C$3)</f>
        <v>101176</v>
      </c>
      <c r="BS107" s="105">
        <f>GETPIVOTDATA(" Minnesota",'Population Migration by State'!$B$5,"Year",'Population Migration by State'!$C$3)</f>
        <v>101176</v>
      </c>
      <c r="BT107" s="105">
        <f>GETPIVOTDATA(" Minnesota",'Population Migration by State'!$B$5,"Year",'Population Migration by State'!$C$3)</f>
        <v>101176</v>
      </c>
      <c r="BU107" s="105">
        <f>GETPIVOTDATA(" Minnesota",'Population Migration by State'!$B$5,"Year",'Population Migration by State'!$C$3)</f>
        <v>101176</v>
      </c>
      <c r="BV107" s="105">
        <f>GETPIVOTDATA(" Minnesota",'Population Migration by State'!$B$5,"Year",'Population Migration by State'!$C$3)</f>
        <v>101176</v>
      </c>
      <c r="BW107" s="105">
        <f>GETPIVOTDATA(" Minnesota",'Population Migration by State'!$B$5,"Year",'Population Migration by State'!$C$3)</f>
        <v>101176</v>
      </c>
      <c r="BX107" s="105">
        <f>GETPIVOTDATA(" Minnesota",'Population Migration by State'!$B$5,"Year",'Population Migration by State'!$C$3)</f>
        <v>101176</v>
      </c>
      <c r="BY107" s="105">
        <f>GETPIVOTDATA(" Minnesota",'Population Migration by State'!$B$5,"Year",'Population Migration by State'!$C$3)</f>
        <v>101176</v>
      </c>
      <c r="BZ107" s="105">
        <f>GETPIVOTDATA(" Minnesota",'Population Migration by State'!$B$5,"Year",'Population Migration by State'!$C$3)</f>
        <v>101176</v>
      </c>
      <c r="CA107" s="92">
        <f>GETPIVOTDATA(" Wisconsin",'Population Migration by State'!$B$5,"Year",'Population Migration by State'!$C$3)</f>
        <v>100167</v>
      </c>
      <c r="CB107" s="105">
        <f>GETPIVOTDATA(" Wisconsin",'Population Migration by State'!$B$5,"Year",'Population Migration by State'!$C$3)</f>
        <v>100167</v>
      </c>
      <c r="CC107" s="105">
        <f>GETPIVOTDATA(" Wisconsin",'Population Migration by State'!$B$5,"Year",'Population Migration by State'!$C$3)</f>
        <v>100167</v>
      </c>
      <c r="CD107" s="105">
        <f>GETPIVOTDATA(" Wisconsin",'Population Migration by State'!$B$5,"Year",'Population Migration by State'!$C$3)</f>
        <v>100167</v>
      </c>
      <c r="CE107" s="105">
        <f>GETPIVOTDATA(" Wisconsin",'Population Migration by State'!$B$5,"Year",'Population Migration by State'!$C$3)</f>
        <v>100167</v>
      </c>
      <c r="CF107" s="105">
        <f>GETPIVOTDATA(" Wisconsin",'Population Migration by State'!$B$5,"Year",'Population Migration by State'!$C$3)</f>
        <v>100167</v>
      </c>
      <c r="CG107" s="105">
        <f>GETPIVOTDATA(" Wisconsin",'Population Migration by State'!$B$5,"Year",'Population Migration by State'!$C$3)</f>
        <v>100167</v>
      </c>
      <c r="CH107" s="105">
        <f>GETPIVOTDATA(" Wisconsin",'Population Migration by State'!$B$5,"Year",'Population Migration by State'!$C$3)</f>
        <v>100167</v>
      </c>
      <c r="CI107" s="105">
        <f>GETPIVOTDATA(" Wisconsin",'Population Migration by State'!$B$5,"Year",'Population Migration by State'!$C$3)</f>
        <v>100167</v>
      </c>
      <c r="CJ107" s="121">
        <f>GETPIVOTDATA(" Wisconsin",'Population Migration by State'!$B$5,"Year",'Population Migration by State'!$C$3)</f>
        <v>100167</v>
      </c>
      <c r="CK107" s="121">
        <f>GETPIVOTDATA(" Wisconsin",'Population Migration by State'!$B$5,"Year",'Population Migration by State'!$C$3)</f>
        <v>100167</v>
      </c>
      <c r="CL107" s="121">
        <f>GETPIVOTDATA(" Wisconsin",'Population Migration by State'!$B$5,"Year",'Population Migration by State'!$C$3)</f>
        <v>100167</v>
      </c>
      <c r="CM107" s="121">
        <f>GETPIVOTDATA(" Wisconsin",'Population Migration by State'!$B$5,"Year",'Population Migration by State'!$C$3)</f>
        <v>100167</v>
      </c>
      <c r="CN107" s="92"/>
      <c r="CO107" s="105"/>
      <c r="CP107" s="105"/>
      <c r="CQ107" s="92">
        <f>GETPIVOTDATA(" Michigan",'Population Migration by State'!$B$5,"Year",'Population Migration by State'!$C$3)</f>
        <v>134763</v>
      </c>
      <c r="CR107" s="105">
        <f>GETPIVOTDATA(" Michigan",'Population Migration by State'!$B$5,"Year",'Population Migration by State'!$C$3)</f>
        <v>134763</v>
      </c>
      <c r="CS107" s="105">
        <f>GETPIVOTDATA(" Michigan",'Population Migration by State'!$B$5,"Year",'Population Migration by State'!$C$3)</f>
        <v>134763</v>
      </c>
      <c r="CT107" s="121">
        <f>GETPIVOTDATA(" Michigan",'Population Migration by State'!$B$5,"Year",'Population Migration by State'!$C$3)</f>
        <v>134763</v>
      </c>
      <c r="CU107" s="121">
        <f>GETPIVOTDATA(" Michigan",'Population Migration by State'!$B$5,"Year",'Population Migration by State'!$C$3)</f>
        <v>134763</v>
      </c>
      <c r="CV107" s="121">
        <f>GETPIVOTDATA(" Michigan",'Population Migration by State'!$B$5,"Year",'Population Migration by State'!$C$3)</f>
        <v>134763</v>
      </c>
      <c r="CW107" s="121">
        <f>GETPIVOTDATA(" Michigan",'Population Migration by State'!$B$5,"Year",'Population Migration by State'!$C$3)</f>
        <v>134763</v>
      </c>
      <c r="CX107" s="105">
        <f>GETPIVOTDATA(" Michigan",'Population Migration by State'!$B$5,"Year",'Population Migration by State'!$C$3)</f>
        <v>134763</v>
      </c>
      <c r="CY107" s="92"/>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92">
        <f>GETPIVOTDATA(" New York",'Population Migration by State'!$B$5,"Year",'Population Migration by State'!$C$3)</f>
        <v>277374</v>
      </c>
      <c r="DU107" s="105">
        <f>GETPIVOTDATA(" New York",'Population Migration by State'!$B$5,"Year",'Population Migration by State'!$C$3)</f>
        <v>277374</v>
      </c>
      <c r="DV107" s="105">
        <f>GETPIVOTDATA(" New York",'Population Migration by State'!$B$5,"Year",'Population Migration by State'!$C$3)</f>
        <v>277374</v>
      </c>
      <c r="DW107" s="105">
        <f>GETPIVOTDATA(" New York",'Population Migration by State'!$B$5,"Year",'Population Migration by State'!$C$3)</f>
        <v>277374</v>
      </c>
      <c r="DX107" s="105">
        <f>GETPIVOTDATA(" New York",'Population Migration by State'!$B$5,"Year",'Population Migration by State'!$C$3)</f>
        <v>277374</v>
      </c>
      <c r="DY107" s="105">
        <f>GETPIVOTDATA(" New York",'Population Migration by State'!$B$5,"Year",'Population Migration by State'!$C$3)</f>
        <v>277374</v>
      </c>
      <c r="DZ107" s="92">
        <f>GETPIVOTDATA(" Vermont",'Population Migration by State'!$B$5,"Year",'Population Migration by State'!$C$3)</f>
        <v>24431</v>
      </c>
      <c r="EA107" s="105">
        <f>GETPIVOTDATA(" Vermont",'Population Migration by State'!$B$5,"Year",'Population Migration by State'!$C$3)</f>
        <v>24431</v>
      </c>
      <c r="EB107" s="97"/>
      <c r="EC107" s="105">
        <f>GETPIVOTDATA(" New Hampshire",'Population Migration by State'!$B$5,"Year",'Population Migration by State'!$C$3)</f>
        <v>50559</v>
      </c>
      <c r="ED107" s="105">
        <f>GETPIVOTDATA(" New Hampshire",'Population Migration by State'!$B$5,"Year",'Population Migration by State'!$C$3)</f>
        <v>50559</v>
      </c>
      <c r="EE107" s="105">
        <f>GETPIVOTDATA(" New Hampshire",'Population Migration by State'!$B$5,"Year",'Population Migration by State'!$C$3)</f>
        <v>50559</v>
      </c>
      <c r="EF107" s="92">
        <f>GETPIVOTDATA(" Maine",'Population Migration by State'!$B$5,"Year",'Population Migration by State'!$C$3)</f>
        <v>27561</v>
      </c>
      <c r="EG107" s="105">
        <f>GETPIVOTDATA(" Maine",'Population Migration by State'!$B$5,"Year",'Population Migration by State'!$C$3)</f>
        <v>27561</v>
      </c>
      <c r="EH107" s="105">
        <f>GETPIVOTDATA(" Maine",'Population Migration by State'!$B$5,"Year",'Population Migration by State'!$C$3)</f>
        <v>27561</v>
      </c>
      <c r="EI107" s="105">
        <f>GETPIVOTDATA(" Maine",'Population Migration by State'!$B$5,"Year",'Population Migration by State'!$C$3)</f>
        <v>27561</v>
      </c>
      <c r="EJ107" s="105">
        <f>GETPIVOTDATA(" Maine",'Population Migration by State'!$B$5,"Year",'Population Migration by State'!$C$3)</f>
        <v>27561</v>
      </c>
      <c r="EK107" s="105">
        <f>GETPIVOTDATA(" Maine",'Population Migration by State'!$B$5,"Year",'Population Migration by State'!$C$3)</f>
        <v>27561</v>
      </c>
      <c r="EL107" s="105">
        <f>GETPIVOTDATA(" Maine",'Population Migration by State'!$B$5,"Year",'Population Migration by State'!$C$3)</f>
        <v>27561</v>
      </c>
      <c r="EM107" s="105">
        <f>GETPIVOTDATA(" Maine",'Population Migration by State'!$B$5,"Year",'Population Migration by State'!$C$3)</f>
        <v>27561</v>
      </c>
      <c r="EN107" s="97"/>
      <c r="EO107" s="105"/>
      <c r="EP107" s="105"/>
      <c r="EQ107" s="56"/>
      <c r="ER107" s="56"/>
      <c r="ES107" s="56"/>
      <c r="ET107" s="56"/>
      <c r="EU107" s="56"/>
      <c r="EV107" s="56"/>
      <c r="EW107" s="105"/>
      <c r="EX107" s="105"/>
      <c r="EY107" s="105"/>
      <c r="EZ107" s="105"/>
      <c r="FA107" s="105"/>
      <c r="FB107" s="105"/>
      <c r="FC107" s="105"/>
      <c r="FD107" s="105"/>
      <c r="FE107" s="105"/>
      <c r="FF107" s="105"/>
      <c r="FG107" s="105"/>
      <c r="FH107" s="105"/>
      <c r="FI107" s="105"/>
      <c r="FJ107" s="105"/>
      <c r="FK107" s="105"/>
      <c r="FL107" s="105"/>
      <c r="FM107" s="105"/>
      <c r="FN107" s="105"/>
      <c r="FO107" s="105"/>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217"/>
    </row>
    <row r="108" spans="2:216" x14ac:dyDescent="0.25">
      <c r="B108" s="221"/>
      <c r="C108" s="56"/>
      <c r="D108" s="105"/>
      <c r="E108" s="105"/>
      <c r="F108" s="105"/>
      <c r="G108" s="105"/>
      <c r="H108" s="105"/>
      <c r="I108" s="105"/>
      <c r="J108" s="105"/>
      <c r="K108" s="92">
        <f>GETPIVOTDATA(" Oregon",'Population Migration by State'!$B$5,"Year",'Population Migration by State'!$C$3)</f>
        <v>119077</v>
      </c>
      <c r="L108" s="105">
        <f>GETPIVOTDATA(" Oregon",'Population Migration by State'!$B$5,"Year",'Population Migration by State'!$C$3)</f>
        <v>119077</v>
      </c>
      <c r="M108" s="105">
        <f>GETPIVOTDATA(" Oregon",'Population Migration by State'!$B$5,"Year",'Population Migration by State'!$C$3)</f>
        <v>119077</v>
      </c>
      <c r="N108" s="105">
        <f>GETPIVOTDATA(" Oregon",'Population Migration by State'!$B$5,"Year",'Population Migration by State'!$C$3)</f>
        <v>119077</v>
      </c>
      <c r="O108" s="105">
        <f>GETPIVOTDATA(" Oregon",'Population Migration by State'!$B$5,"Year",'Population Migration by State'!$C$3)</f>
        <v>119077</v>
      </c>
      <c r="P108" s="105">
        <f>GETPIVOTDATA(" Oregon",'Population Migration by State'!$B$5,"Year",'Population Migration by State'!$C$3)</f>
        <v>119077</v>
      </c>
      <c r="Q108" s="105">
        <f>GETPIVOTDATA(" Oregon",'Population Migration by State'!$B$5,"Year",'Population Migration by State'!$C$3)</f>
        <v>119077</v>
      </c>
      <c r="R108" s="105">
        <f>GETPIVOTDATA(" Oregon",'Population Migration by State'!$B$5,"Year",'Population Migration by State'!$C$3)</f>
        <v>119077</v>
      </c>
      <c r="S108" s="105">
        <f>GETPIVOTDATA(" Oregon",'Population Migration by State'!$B$5,"Year",'Population Migration by State'!$C$3)</f>
        <v>119077</v>
      </c>
      <c r="T108" s="105">
        <f>GETPIVOTDATA(" Oregon",'Population Migration by State'!$B$5,"Year",'Population Migration by State'!$C$3)</f>
        <v>119077</v>
      </c>
      <c r="U108" s="105">
        <f>GETPIVOTDATA(" Oregon",'Population Migration by State'!$B$5,"Year",'Population Migration by State'!$C$3)</f>
        <v>119077</v>
      </c>
      <c r="V108" s="105">
        <f>GETPIVOTDATA(" Oregon",'Population Migration by State'!$B$5,"Year",'Population Migration by State'!$C$3)</f>
        <v>119077</v>
      </c>
      <c r="W108" s="105">
        <f>GETPIVOTDATA(" Oregon",'Population Migration by State'!$B$5,"Year",'Population Migration by State'!$C$3)</f>
        <v>119077</v>
      </c>
      <c r="X108" s="105">
        <f>GETPIVOTDATA(" Oregon",'Population Migration by State'!$B$5,"Year",'Population Migration by State'!$C$3)</f>
        <v>119077</v>
      </c>
      <c r="Y108" s="105">
        <f>GETPIVOTDATA(" Oregon",'Population Migration by State'!$B$5,"Year",'Population Migration by State'!$C$3)</f>
        <v>119077</v>
      </c>
      <c r="Z108" s="92">
        <f>GETPIVOTDATA(" Idaho",'Population Migration by State'!$B$5,"Year",'Population Migration by State'!$C$3)</f>
        <v>59419</v>
      </c>
      <c r="AA108" s="105">
        <f>GETPIVOTDATA(" Idaho",'Population Migration by State'!$B$5,"Year",'Population Migration by State'!$C$3)</f>
        <v>59419</v>
      </c>
      <c r="AB108" s="105">
        <f>GETPIVOTDATA(" Idaho",'Population Migration by State'!$B$5,"Year",'Population Migration by State'!$C$3)</f>
        <v>59419</v>
      </c>
      <c r="AC108" s="92">
        <f>GETPIVOTDATA(" Montana",'Population Migration by State'!$B$5,"Year",'Population Migration by State'!$C$3)</f>
        <v>37690</v>
      </c>
      <c r="AD108" s="105">
        <f>GETPIVOTDATA(" Montana",'Population Migration by State'!$B$5,"Year",'Population Migration by State'!$C$3)</f>
        <v>37690</v>
      </c>
      <c r="AE108" s="105">
        <f>GETPIVOTDATA(" Montana",'Population Migration by State'!$B$5,"Year",'Population Migration by State'!$C$3)</f>
        <v>37690</v>
      </c>
      <c r="AF108" s="105">
        <f>GETPIVOTDATA(" Montana",'Population Migration by State'!$B$5,"Year",'Population Migration by State'!$C$3)</f>
        <v>37690</v>
      </c>
      <c r="AG108" s="105">
        <f>GETPIVOTDATA(" Montana",'Population Migration by State'!$B$5,"Year",'Population Migration by State'!$C$3)</f>
        <v>37690</v>
      </c>
      <c r="AH108" s="105">
        <f>GETPIVOTDATA(" Montana",'Population Migration by State'!$B$5,"Year",'Population Migration by State'!$C$3)</f>
        <v>37690</v>
      </c>
      <c r="AI108" s="105">
        <f>GETPIVOTDATA(" Montana",'Population Migration by State'!$B$5,"Year",'Population Migration by State'!$C$3)</f>
        <v>37690</v>
      </c>
      <c r="AJ108" s="105">
        <f>GETPIVOTDATA(" Montana",'Population Migration by State'!$B$5,"Year",'Population Migration by State'!$C$3)</f>
        <v>37690</v>
      </c>
      <c r="AK108" s="105">
        <f>GETPIVOTDATA(" Montana",'Population Migration by State'!$B$5,"Year",'Population Migration by State'!$C$3)</f>
        <v>37690</v>
      </c>
      <c r="AL108" s="105">
        <f>GETPIVOTDATA(" Montana",'Population Migration by State'!$B$5,"Year",'Population Migration by State'!$C$3)</f>
        <v>37690</v>
      </c>
      <c r="AM108" s="105">
        <f>GETPIVOTDATA(" Montana",'Population Migration by State'!$B$5,"Year",'Population Migration by State'!$C$3)</f>
        <v>37690</v>
      </c>
      <c r="AN108" s="105">
        <f>GETPIVOTDATA(" Montana",'Population Migration by State'!$B$5,"Year",'Population Migration by State'!$C$3)</f>
        <v>37690</v>
      </c>
      <c r="AO108" s="105">
        <f>GETPIVOTDATA(" Montana",'Population Migration by State'!$B$5,"Year",'Population Migration by State'!$C$3)</f>
        <v>37690</v>
      </c>
      <c r="AP108" s="105">
        <f>GETPIVOTDATA(" Montana",'Population Migration by State'!$B$5,"Year",'Population Migration by State'!$C$3)</f>
        <v>37690</v>
      </c>
      <c r="AQ108" s="105">
        <f>GETPIVOTDATA(" Montana",'Population Migration by State'!$B$5,"Year",'Population Migration by State'!$C$3)</f>
        <v>37690</v>
      </c>
      <c r="AR108" s="105">
        <f>GETPIVOTDATA(" Montana",'Population Migration by State'!$B$5,"Year",'Population Migration by State'!$C$3)</f>
        <v>37690</v>
      </c>
      <c r="AS108" s="105">
        <f>GETPIVOTDATA(" Montana",'Population Migration by State'!$B$5,"Year",'Population Migration by State'!$C$3)</f>
        <v>37690</v>
      </c>
      <c r="AT108" s="105">
        <f>GETPIVOTDATA(" Montana",'Population Migration by State'!$B$5,"Year",'Population Migration by State'!$C$3)</f>
        <v>37690</v>
      </c>
      <c r="AU108" s="105">
        <f>GETPIVOTDATA(" Montana",'Population Migration by State'!$B$5,"Year",'Population Migration by State'!$C$3)</f>
        <v>37690</v>
      </c>
      <c r="AV108" s="105">
        <f>GETPIVOTDATA(" Montana",'Population Migration by State'!$B$5,"Year",'Population Migration by State'!$C$3)</f>
        <v>37690</v>
      </c>
      <c r="AW108" s="105">
        <f>GETPIVOTDATA(" Montana",'Population Migration by State'!$B$5,"Year",'Population Migration by State'!$C$3)</f>
        <v>37690</v>
      </c>
      <c r="AX108" s="105">
        <f>GETPIVOTDATA(" Montana",'Population Migration by State'!$B$5,"Year",'Population Migration by State'!$C$3)</f>
        <v>37690</v>
      </c>
      <c r="AY108" s="105">
        <f>GETPIVOTDATA(" Montana",'Population Migration by State'!$B$5,"Year",'Population Migration by State'!$C$3)</f>
        <v>37690</v>
      </c>
      <c r="AZ108" s="105">
        <f>GETPIVOTDATA(" Montana",'Population Migration by State'!$B$5,"Year",'Population Migration by State'!$C$3)</f>
        <v>37690</v>
      </c>
      <c r="BA108" s="92">
        <f>GETPIVOTDATA(" South Dakota",'Population Migration by State'!$B$5,"Year",'Population Migration by State'!$C$3)</f>
        <v>26185</v>
      </c>
      <c r="BB108" s="105">
        <f>GETPIVOTDATA(" South Dakota",'Population Migration by State'!$B$5,"Year",'Population Migration by State'!$C$3)</f>
        <v>26185</v>
      </c>
      <c r="BC108" s="105">
        <f>GETPIVOTDATA(" South Dakota",'Population Migration by State'!$B$5,"Year",'Population Migration by State'!$C$3)</f>
        <v>26185</v>
      </c>
      <c r="BD108" s="105">
        <f>GETPIVOTDATA(" South Dakota",'Population Migration by State'!$B$5,"Year",'Population Migration by State'!$C$3)</f>
        <v>26185</v>
      </c>
      <c r="BE108" s="105">
        <f>GETPIVOTDATA(" South Dakota",'Population Migration by State'!$B$5,"Year",'Population Migration by State'!$C$3)</f>
        <v>26185</v>
      </c>
      <c r="BF108" s="105">
        <f>GETPIVOTDATA(" South Dakota",'Population Migration by State'!$B$5,"Year",'Population Migration by State'!$C$3)</f>
        <v>26185</v>
      </c>
      <c r="BG108" s="105">
        <f>GETPIVOTDATA(" South Dakota",'Population Migration by State'!$B$5,"Year",'Population Migration by State'!$C$3)</f>
        <v>26185</v>
      </c>
      <c r="BH108" s="105">
        <f>GETPIVOTDATA(" South Dakota",'Population Migration by State'!$B$5,"Year",'Population Migration by State'!$C$3)</f>
        <v>26185</v>
      </c>
      <c r="BI108" s="105">
        <f>GETPIVOTDATA(" South Dakota",'Population Migration by State'!$B$5,"Year",'Population Migration by State'!$C$3)</f>
        <v>26185</v>
      </c>
      <c r="BJ108" s="105">
        <f>GETPIVOTDATA(" South Dakota",'Population Migration by State'!$B$5,"Year",'Population Migration by State'!$C$3)</f>
        <v>26185</v>
      </c>
      <c r="BK108" s="105">
        <f>GETPIVOTDATA(" South Dakota",'Population Migration by State'!$B$5,"Year",'Population Migration by State'!$C$3)</f>
        <v>26185</v>
      </c>
      <c r="BL108" s="105">
        <f>GETPIVOTDATA(" South Dakota",'Population Migration by State'!$B$5,"Year",'Population Migration by State'!$C$3)</f>
        <v>26185</v>
      </c>
      <c r="BM108" s="105">
        <f>GETPIVOTDATA(" South Dakota",'Population Migration by State'!$B$5,"Year",'Population Migration by State'!$C$3)</f>
        <v>26185</v>
      </c>
      <c r="BN108" s="105">
        <f>GETPIVOTDATA(" South Dakota",'Population Migration by State'!$B$5,"Year",'Population Migration by State'!$C$3)</f>
        <v>26185</v>
      </c>
      <c r="BO108" s="105">
        <f>GETPIVOTDATA(" South Dakota",'Population Migration by State'!$B$5,"Year",'Population Migration by State'!$C$3)</f>
        <v>26185</v>
      </c>
      <c r="BP108" s="105">
        <f>GETPIVOTDATA(" South Dakota",'Population Migration by State'!$B$5,"Year",'Population Migration by State'!$C$3)</f>
        <v>26185</v>
      </c>
      <c r="BQ108" s="92">
        <f>GETPIVOTDATA(" Minnesota",'Population Migration by State'!$B$5,"Year",'Population Migration by State'!$C$3)</f>
        <v>101176</v>
      </c>
      <c r="BR108" s="105">
        <f>GETPIVOTDATA(" Minnesota",'Population Migration by State'!$B$5,"Year",'Population Migration by State'!$C$3)</f>
        <v>101176</v>
      </c>
      <c r="BS108" s="105">
        <f>GETPIVOTDATA(" Minnesota",'Population Migration by State'!$B$5,"Year",'Population Migration by State'!$C$3)</f>
        <v>101176</v>
      </c>
      <c r="BT108" s="105">
        <f>GETPIVOTDATA(" Minnesota",'Population Migration by State'!$B$5,"Year",'Population Migration by State'!$C$3)</f>
        <v>101176</v>
      </c>
      <c r="BU108" s="105">
        <f>GETPIVOTDATA(" Minnesota",'Population Migration by State'!$B$5,"Year",'Population Migration by State'!$C$3)</f>
        <v>101176</v>
      </c>
      <c r="BV108" s="105">
        <f>GETPIVOTDATA(" Minnesota",'Population Migration by State'!$B$5,"Year",'Population Migration by State'!$C$3)</f>
        <v>101176</v>
      </c>
      <c r="BW108" s="105">
        <f>GETPIVOTDATA(" Minnesota",'Population Migration by State'!$B$5,"Year",'Population Migration by State'!$C$3)</f>
        <v>101176</v>
      </c>
      <c r="BX108" s="105">
        <f>GETPIVOTDATA(" Minnesota",'Population Migration by State'!$B$5,"Year",'Population Migration by State'!$C$3)</f>
        <v>101176</v>
      </c>
      <c r="BY108" s="105">
        <f>GETPIVOTDATA(" Minnesota",'Population Migration by State'!$B$5,"Year",'Population Migration by State'!$C$3)</f>
        <v>101176</v>
      </c>
      <c r="BZ108" s="105">
        <f>GETPIVOTDATA(" Minnesota",'Population Migration by State'!$B$5,"Year",'Population Migration by State'!$C$3)</f>
        <v>101176</v>
      </c>
      <c r="CA108" s="92">
        <f>GETPIVOTDATA(" Wisconsin",'Population Migration by State'!$B$5,"Year",'Population Migration by State'!$C$3)</f>
        <v>100167</v>
      </c>
      <c r="CB108" s="105">
        <f>GETPIVOTDATA(" Wisconsin",'Population Migration by State'!$B$5,"Year",'Population Migration by State'!$C$3)</f>
        <v>100167</v>
      </c>
      <c r="CC108" s="105">
        <f>GETPIVOTDATA(" Wisconsin",'Population Migration by State'!$B$5,"Year",'Population Migration by State'!$C$3)</f>
        <v>100167</v>
      </c>
      <c r="CD108" s="105">
        <f>GETPIVOTDATA(" Wisconsin",'Population Migration by State'!$B$5,"Year",'Population Migration by State'!$C$3)</f>
        <v>100167</v>
      </c>
      <c r="CE108" s="105">
        <f>GETPIVOTDATA(" Wisconsin",'Population Migration by State'!$B$5,"Year",'Population Migration by State'!$C$3)</f>
        <v>100167</v>
      </c>
      <c r="CF108" s="105">
        <f>GETPIVOTDATA(" Wisconsin",'Population Migration by State'!$B$5,"Year",'Population Migration by State'!$C$3)</f>
        <v>100167</v>
      </c>
      <c r="CG108" s="105">
        <f>GETPIVOTDATA(" Wisconsin",'Population Migration by State'!$B$5,"Year",'Population Migration by State'!$C$3)</f>
        <v>100167</v>
      </c>
      <c r="CH108" s="105">
        <f>GETPIVOTDATA(" Wisconsin",'Population Migration by State'!$B$5,"Year",'Population Migration by State'!$C$3)</f>
        <v>100167</v>
      </c>
      <c r="CI108" s="105">
        <f>GETPIVOTDATA(" Wisconsin",'Population Migration by State'!$B$5,"Year",'Population Migration by State'!$C$3)</f>
        <v>100167</v>
      </c>
      <c r="CJ108" s="121">
        <f>GETPIVOTDATA(" Wisconsin",'Population Migration by State'!$B$5,"Year",'Population Migration by State'!$C$3)</f>
        <v>100167</v>
      </c>
      <c r="CK108" s="121">
        <f>GETPIVOTDATA(" Wisconsin",'Population Migration by State'!$B$5,"Year",'Population Migration by State'!$C$3)</f>
        <v>100167</v>
      </c>
      <c r="CL108" s="121">
        <f>GETPIVOTDATA(" Wisconsin",'Population Migration by State'!$B$5,"Year",'Population Migration by State'!$C$3)</f>
        <v>100167</v>
      </c>
      <c r="CM108" s="121">
        <f>GETPIVOTDATA(" Wisconsin",'Population Migration by State'!$B$5,"Year",'Population Migration by State'!$C$3)</f>
        <v>100167</v>
      </c>
      <c r="CN108" s="92"/>
      <c r="CO108" s="105"/>
      <c r="CP108" s="105"/>
      <c r="CQ108" s="92">
        <f>GETPIVOTDATA(" Michigan",'Population Migration by State'!$B$5,"Year",'Population Migration by State'!$C$3)</f>
        <v>134763</v>
      </c>
      <c r="CR108" s="105">
        <f>GETPIVOTDATA(" Michigan",'Population Migration by State'!$B$5,"Year",'Population Migration by State'!$C$3)</f>
        <v>134763</v>
      </c>
      <c r="CS108" s="105">
        <f>GETPIVOTDATA(" Michigan",'Population Migration by State'!$B$5,"Year",'Population Migration by State'!$C$3)</f>
        <v>134763</v>
      </c>
      <c r="CT108" s="121">
        <f>GETPIVOTDATA(" Michigan",'Population Migration by State'!$B$5,"Year",'Population Migration by State'!$C$3)</f>
        <v>134763</v>
      </c>
      <c r="CU108" s="121">
        <f>GETPIVOTDATA(" Michigan",'Population Migration by State'!$B$5,"Year",'Population Migration by State'!$C$3)</f>
        <v>134763</v>
      </c>
      <c r="CV108" s="121">
        <f>GETPIVOTDATA(" Michigan",'Population Migration by State'!$B$5,"Year",'Population Migration by State'!$C$3)</f>
        <v>134763</v>
      </c>
      <c r="CW108" s="121">
        <f>GETPIVOTDATA(" Michigan",'Population Migration by State'!$B$5,"Year",'Population Migration by State'!$C$3)</f>
        <v>134763</v>
      </c>
      <c r="CX108" s="97"/>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92">
        <f>GETPIVOTDATA(" New York",'Population Migration by State'!$B$5,"Year",'Population Migration by State'!$C$3)</f>
        <v>277374</v>
      </c>
      <c r="DU108" s="105">
        <f>GETPIVOTDATA(" New York",'Population Migration by State'!$B$5,"Year",'Population Migration by State'!$C$3)</f>
        <v>277374</v>
      </c>
      <c r="DV108" s="105">
        <f>GETPIVOTDATA(" New York",'Population Migration by State'!$B$5,"Year",'Population Migration by State'!$C$3)</f>
        <v>277374</v>
      </c>
      <c r="DW108" s="105">
        <f>GETPIVOTDATA(" New York",'Population Migration by State'!$B$5,"Year",'Population Migration by State'!$C$3)</f>
        <v>277374</v>
      </c>
      <c r="DX108" s="105">
        <f>GETPIVOTDATA(" New York",'Population Migration by State'!$B$5,"Year",'Population Migration by State'!$C$3)</f>
        <v>277374</v>
      </c>
      <c r="DY108" s="105">
        <f>GETPIVOTDATA(" New York",'Population Migration by State'!$B$5,"Year",'Population Migration by State'!$C$3)</f>
        <v>277374</v>
      </c>
      <c r="DZ108" s="92">
        <f>GETPIVOTDATA(" Vermont",'Population Migration by State'!$B$5,"Year",'Population Migration by State'!$C$3)</f>
        <v>24431</v>
      </c>
      <c r="EA108" s="105">
        <f>GETPIVOTDATA(" Vermont",'Population Migration by State'!$B$5,"Year",'Population Migration by State'!$C$3)</f>
        <v>24431</v>
      </c>
      <c r="EB108" s="92">
        <f>GETPIVOTDATA(" New Hampshire",'Population Migration by State'!$B$5,"Year",'Population Migration by State'!$C$3)</f>
        <v>50559</v>
      </c>
      <c r="EC108" s="105">
        <f>GETPIVOTDATA(" New Hampshire",'Population Migration by State'!$B$5,"Year",'Population Migration by State'!$C$3)</f>
        <v>50559</v>
      </c>
      <c r="ED108" s="105">
        <f>GETPIVOTDATA(" New Hampshire",'Population Migration by State'!$B$5,"Year",'Population Migration by State'!$C$3)</f>
        <v>50559</v>
      </c>
      <c r="EE108" s="105">
        <f>GETPIVOTDATA(" New Hampshire",'Population Migration by State'!$B$5,"Year",'Population Migration by State'!$C$3)</f>
        <v>50559</v>
      </c>
      <c r="EF108" s="92">
        <f>GETPIVOTDATA(" Maine",'Population Migration by State'!$B$5,"Year",'Population Migration by State'!$C$3)</f>
        <v>27561</v>
      </c>
      <c r="EG108" s="105">
        <f>GETPIVOTDATA(" Maine",'Population Migration by State'!$B$5,"Year",'Population Migration by State'!$C$3)</f>
        <v>27561</v>
      </c>
      <c r="EH108" s="105">
        <f>GETPIVOTDATA(" Maine",'Population Migration by State'!$B$5,"Year",'Population Migration by State'!$C$3)</f>
        <v>27561</v>
      </c>
      <c r="EI108" s="105">
        <f>GETPIVOTDATA(" Maine",'Population Migration by State'!$B$5,"Year",'Population Migration by State'!$C$3)</f>
        <v>27561</v>
      </c>
      <c r="EJ108" s="105">
        <f>GETPIVOTDATA(" Maine",'Population Migration by State'!$B$5,"Year",'Population Migration by State'!$C$3)</f>
        <v>27561</v>
      </c>
      <c r="EK108" s="105">
        <f>GETPIVOTDATA(" Maine",'Population Migration by State'!$B$5,"Year",'Population Migration by State'!$C$3)</f>
        <v>27561</v>
      </c>
      <c r="EL108" s="105">
        <f>GETPIVOTDATA(" Maine",'Population Migration by State'!$B$5,"Year",'Population Migration by State'!$C$3)</f>
        <v>27561</v>
      </c>
      <c r="EM108" s="105">
        <f>GETPIVOTDATA(" Maine",'Population Migration by State'!$B$5,"Year",'Population Migration by State'!$C$3)</f>
        <v>27561</v>
      </c>
      <c r="EN108" s="92"/>
      <c r="EO108" s="105"/>
      <c r="EP108" s="105"/>
      <c r="EQ108" s="56"/>
      <c r="ER108" s="56"/>
      <c r="ES108" s="56"/>
      <c r="ET108" s="56"/>
      <c r="EU108" s="56"/>
      <c r="EV108" s="56"/>
      <c r="EW108" s="105"/>
      <c r="EX108" s="105"/>
      <c r="EY108" s="105"/>
      <c r="EZ108" s="105"/>
      <c r="FA108" s="105"/>
      <c r="FB108" s="105"/>
      <c r="FC108" s="105"/>
      <c r="FD108" s="105"/>
      <c r="FE108" s="105"/>
      <c r="FF108" s="105"/>
      <c r="FG108" s="105"/>
      <c r="FH108" s="105"/>
      <c r="FI108" s="105"/>
      <c r="FJ108" s="105"/>
      <c r="FK108" s="105"/>
      <c r="FL108" s="105"/>
      <c r="FM108" s="105"/>
      <c r="FN108" s="105"/>
      <c r="FO108" s="105"/>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217"/>
    </row>
    <row r="109" spans="2:216" x14ac:dyDescent="0.25">
      <c r="B109" s="221"/>
      <c r="C109" s="56"/>
      <c r="D109" s="105"/>
      <c r="E109" s="105"/>
      <c r="F109" s="105"/>
      <c r="G109" s="105"/>
      <c r="H109" s="105"/>
      <c r="I109" s="105"/>
      <c r="J109" s="105"/>
      <c r="K109" s="92">
        <f>GETPIVOTDATA(" Oregon",'Population Migration by State'!$B$5,"Year",'Population Migration by State'!$C$3)</f>
        <v>119077</v>
      </c>
      <c r="L109" s="105">
        <f>GETPIVOTDATA(" Oregon",'Population Migration by State'!$B$5,"Year",'Population Migration by State'!$C$3)</f>
        <v>119077</v>
      </c>
      <c r="M109" s="105">
        <f>GETPIVOTDATA(" Oregon",'Population Migration by State'!$B$5,"Year",'Population Migration by State'!$C$3)</f>
        <v>119077</v>
      </c>
      <c r="N109" s="105">
        <f>GETPIVOTDATA(" Oregon",'Population Migration by State'!$B$5,"Year",'Population Migration by State'!$C$3)</f>
        <v>119077</v>
      </c>
      <c r="O109" s="105">
        <f>GETPIVOTDATA(" Oregon",'Population Migration by State'!$B$5,"Year",'Population Migration by State'!$C$3)</f>
        <v>119077</v>
      </c>
      <c r="P109" s="105">
        <f>GETPIVOTDATA(" Oregon",'Population Migration by State'!$B$5,"Year",'Population Migration by State'!$C$3)</f>
        <v>119077</v>
      </c>
      <c r="Q109" s="105">
        <f>GETPIVOTDATA(" Oregon",'Population Migration by State'!$B$5,"Year",'Population Migration by State'!$C$3)</f>
        <v>119077</v>
      </c>
      <c r="R109" s="105">
        <f>GETPIVOTDATA(" Oregon",'Population Migration by State'!$B$5,"Year",'Population Migration by State'!$C$3)</f>
        <v>119077</v>
      </c>
      <c r="S109" s="105">
        <f>GETPIVOTDATA(" Oregon",'Population Migration by State'!$B$5,"Year",'Population Migration by State'!$C$3)</f>
        <v>119077</v>
      </c>
      <c r="T109" s="105">
        <f>GETPIVOTDATA(" Oregon",'Population Migration by State'!$B$5,"Year",'Population Migration by State'!$C$3)</f>
        <v>119077</v>
      </c>
      <c r="U109" s="105">
        <f>GETPIVOTDATA(" Oregon",'Population Migration by State'!$B$5,"Year",'Population Migration by State'!$C$3)</f>
        <v>119077</v>
      </c>
      <c r="V109" s="105">
        <f>GETPIVOTDATA(" Oregon",'Population Migration by State'!$B$5,"Year",'Population Migration by State'!$C$3)</f>
        <v>119077</v>
      </c>
      <c r="W109" s="105">
        <f>GETPIVOTDATA(" Oregon",'Population Migration by State'!$B$5,"Year",'Population Migration by State'!$C$3)</f>
        <v>119077</v>
      </c>
      <c r="X109" s="105">
        <f>GETPIVOTDATA(" Oregon",'Population Migration by State'!$B$5,"Year",'Population Migration by State'!$C$3)</f>
        <v>119077</v>
      </c>
      <c r="Y109" s="105">
        <f>GETPIVOTDATA(" Oregon",'Population Migration by State'!$B$5,"Year",'Population Migration by State'!$C$3)</f>
        <v>119077</v>
      </c>
      <c r="Z109" s="92">
        <f>GETPIVOTDATA(" Idaho",'Population Migration by State'!$B$5,"Year",'Population Migration by State'!$C$3)</f>
        <v>59419</v>
      </c>
      <c r="AA109" s="105">
        <f>GETPIVOTDATA(" Idaho",'Population Migration by State'!$B$5,"Year",'Population Migration by State'!$C$3)</f>
        <v>59419</v>
      </c>
      <c r="AB109" s="105">
        <f>GETPIVOTDATA(" Idaho",'Population Migration by State'!$B$5,"Year",'Population Migration by State'!$C$3)</f>
        <v>59419</v>
      </c>
      <c r="AC109" s="92">
        <f>GETPIVOTDATA(" Montana",'Population Migration by State'!$B$5,"Year",'Population Migration by State'!$C$3)</f>
        <v>37690</v>
      </c>
      <c r="AD109" s="105">
        <f>GETPIVOTDATA(" Montana",'Population Migration by State'!$B$5,"Year",'Population Migration by State'!$C$3)</f>
        <v>37690</v>
      </c>
      <c r="AE109" s="105">
        <f>GETPIVOTDATA(" Montana",'Population Migration by State'!$B$5,"Year",'Population Migration by State'!$C$3)</f>
        <v>37690</v>
      </c>
      <c r="AF109" s="105">
        <f>GETPIVOTDATA(" Montana",'Population Migration by State'!$B$5,"Year",'Population Migration by State'!$C$3)</f>
        <v>37690</v>
      </c>
      <c r="AG109" s="105">
        <f>GETPIVOTDATA(" Montana",'Population Migration by State'!$B$5,"Year",'Population Migration by State'!$C$3)</f>
        <v>37690</v>
      </c>
      <c r="AH109" s="105">
        <f>GETPIVOTDATA(" Montana",'Population Migration by State'!$B$5,"Year",'Population Migration by State'!$C$3)</f>
        <v>37690</v>
      </c>
      <c r="AI109" s="105">
        <f>GETPIVOTDATA(" Montana",'Population Migration by State'!$B$5,"Year",'Population Migration by State'!$C$3)</f>
        <v>37690</v>
      </c>
      <c r="AJ109" s="105">
        <f>GETPIVOTDATA(" Montana",'Population Migration by State'!$B$5,"Year",'Population Migration by State'!$C$3)</f>
        <v>37690</v>
      </c>
      <c r="AK109" s="105">
        <f>GETPIVOTDATA(" Montana",'Population Migration by State'!$B$5,"Year",'Population Migration by State'!$C$3)</f>
        <v>37690</v>
      </c>
      <c r="AL109" s="105">
        <f>GETPIVOTDATA(" Montana",'Population Migration by State'!$B$5,"Year",'Population Migration by State'!$C$3)</f>
        <v>37690</v>
      </c>
      <c r="AM109" s="105">
        <f>GETPIVOTDATA(" Montana",'Population Migration by State'!$B$5,"Year",'Population Migration by State'!$C$3)</f>
        <v>37690</v>
      </c>
      <c r="AN109" s="105">
        <f>GETPIVOTDATA(" Montana",'Population Migration by State'!$B$5,"Year",'Population Migration by State'!$C$3)</f>
        <v>37690</v>
      </c>
      <c r="AO109" s="105">
        <f>GETPIVOTDATA(" Montana",'Population Migration by State'!$B$5,"Year",'Population Migration by State'!$C$3)</f>
        <v>37690</v>
      </c>
      <c r="AP109" s="105">
        <f>GETPIVOTDATA(" Montana",'Population Migration by State'!$B$5,"Year",'Population Migration by State'!$C$3)</f>
        <v>37690</v>
      </c>
      <c r="AQ109" s="105">
        <f>GETPIVOTDATA(" Montana",'Population Migration by State'!$B$5,"Year",'Population Migration by State'!$C$3)</f>
        <v>37690</v>
      </c>
      <c r="AR109" s="105">
        <f>GETPIVOTDATA(" Montana",'Population Migration by State'!$B$5,"Year",'Population Migration by State'!$C$3)</f>
        <v>37690</v>
      </c>
      <c r="AS109" s="105">
        <f>GETPIVOTDATA(" Montana",'Population Migration by State'!$B$5,"Year",'Population Migration by State'!$C$3)</f>
        <v>37690</v>
      </c>
      <c r="AT109" s="105">
        <f>GETPIVOTDATA(" Montana",'Population Migration by State'!$B$5,"Year",'Population Migration by State'!$C$3)</f>
        <v>37690</v>
      </c>
      <c r="AU109" s="105">
        <f>GETPIVOTDATA(" Montana",'Population Migration by State'!$B$5,"Year",'Population Migration by State'!$C$3)</f>
        <v>37690</v>
      </c>
      <c r="AV109" s="105">
        <f>GETPIVOTDATA(" Montana",'Population Migration by State'!$B$5,"Year",'Population Migration by State'!$C$3)</f>
        <v>37690</v>
      </c>
      <c r="AW109" s="105">
        <f>GETPIVOTDATA(" Montana",'Population Migration by State'!$B$5,"Year",'Population Migration by State'!$C$3)</f>
        <v>37690</v>
      </c>
      <c r="AX109" s="105">
        <f>GETPIVOTDATA(" Montana",'Population Migration by State'!$B$5,"Year",'Population Migration by State'!$C$3)</f>
        <v>37690</v>
      </c>
      <c r="AY109" s="105">
        <f>GETPIVOTDATA(" Montana",'Population Migration by State'!$B$5,"Year",'Population Migration by State'!$C$3)</f>
        <v>37690</v>
      </c>
      <c r="AZ109" s="105">
        <f>GETPIVOTDATA(" Montana",'Population Migration by State'!$B$5,"Year",'Population Migration by State'!$C$3)</f>
        <v>37690</v>
      </c>
      <c r="BA109" s="92">
        <f>GETPIVOTDATA(" South Dakota",'Population Migration by State'!$B$5,"Year",'Population Migration by State'!$C$3)</f>
        <v>26185</v>
      </c>
      <c r="BB109" s="105">
        <f>GETPIVOTDATA(" South Dakota",'Population Migration by State'!$B$5,"Year",'Population Migration by State'!$C$3)</f>
        <v>26185</v>
      </c>
      <c r="BC109" s="105">
        <f>GETPIVOTDATA(" South Dakota",'Population Migration by State'!$B$5,"Year",'Population Migration by State'!$C$3)</f>
        <v>26185</v>
      </c>
      <c r="BD109" s="105">
        <f>GETPIVOTDATA(" South Dakota",'Population Migration by State'!$B$5,"Year",'Population Migration by State'!$C$3)</f>
        <v>26185</v>
      </c>
      <c r="BE109" s="105">
        <f>GETPIVOTDATA(" South Dakota",'Population Migration by State'!$B$5,"Year",'Population Migration by State'!$C$3)</f>
        <v>26185</v>
      </c>
      <c r="BF109" s="105">
        <f>GETPIVOTDATA(" South Dakota",'Population Migration by State'!$B$5,"Year",'Population Migration by State'!$C$3)</f>
        <v>26185</v>
      </c>
      <c r="BG109" s="105">
        <f>GETPIVOTDATA(" South Dakota",'Population Migration by State'!$B$5,"Year",'Population Migration by State'!$C$3)</f>
        <v>26185</v>
      </c>
      <c r="BH109" s="105">
        <f>GETPIVOTDATA(" South Dakota",'Population Migration by State'!$B$5,"Year",'Population Migration by State'!$C$3)</f>
        <v>26185</v>
      </c>
      <c r="BI109" s="105">
        <f>GETPIVOTDATA(" South Dakota",'Population Migration by State'!$B$5,"Year",'Population Migration by State'!$C$3)</f>
        <v>26185</v>
      </c>
      <c r="BJ109" s="105">
        <f>GETPIVOTDATA(" South Dakota",'Population Migration by State'!$B$5,"Year",'Population Migration by State'!$C$3)</f>
        <v>26185</v>
      </c>
      <c r="BK109" s="105">
        <f>GETPIVOTDATA(" South Dakota",'Population Migration by State'!$B$5,"Year",'Population Migration by State'!$C$3)</f>
        <v>26185</v>
      </c>
      <c r="BL109" s="105">
        <f>GETPIVOTDATA(" South Dakota",'Population Migration by State'!$B$5,"Year",'Population Migration by State'!$C$3)</f>
        <v>26185</v>
      </c>
      <c r="BM109" s="105">
        <f>GETPIVOTDATA(" South Dakota",'Population Migration by State'!$B$5,"Year",'Population Migration by State'!$C$3)</f>
        <v>26185</v>
      </c>
      <c r="BN109" s="105">
        <f>GETPIVOTDATA(" South Dakota",'Population Migration by State'!$B$5,"Year",'Population Migration by State'!$C$3)</f>
        <v>26185</v>
      </c>
      <c r="BO109" s="105">
        <f>GETPIVOTDATA(" South Dakota",'Population Migration by State'!$B$5,"Year",'Population Migration by State'!$C$3)</f>
        <v>26185</v>
      </c>
      <c r="BP109" s="105">
        <f>GETPIVOTDATA(" South Dakota",'Population Migration by State'!$B$5,"Year",'Population Migration by State'!$C$3)</f>
        <v>26185</v>
      </c>
      <c r="BQ109" s="92">
        <f>GETPIVOTDATA(" Minnesota",'Population Migration by State'!$B$5,"Year",'Population Migration by State'!$C$3)</f>
        <v>101176</v>
      </c>
      <c r="BR109" s="105">
        <f>GETPIVOTDATA(" Minnesota",'Population Migration by State'!$B$5,"Year",'Population Migration by State'!$C$3)</f>
        <v>101176</v>
      </c>
      <c r="BS109" s="105">
        <f>GETPIVOTDATA(" Minnesota",'Population Migration by State'!$B$5,"Year",'Population Migration by State'!$C$3)</f>
        <v>101176</v>
      </c>
      <c r="BT109" s="105">
        <f>GETPIVOTDATA(" Minnesota",'Population Migration by State'!$B$5,"Year",'Population Migration by State'!$C$3)</f>
        <v>101176</v>
      </c>
      <c r="BU109" s="105">
        <f>GETPIVOTDATA(" Minnesota",'Population Migration by State'!$B$5,"Year",'Population Migration by State'!$C$3)</f>
        <v>101176</v>
      </c>
      <c r="BV109" s="105">
        <f>GETPIVOTDATA(" Minnesota",'Population Migration by State'!$B$5,"Year",'Population Migration by State'!$C$3)</f>
        <v>101176</v>
      </c>
      <c r="BW109" s="105">
        <f>GETPIVOTDATA(" Minnesota",'Population Migration by State'!$B$5,"Year",'Population Migration by State'!$C$3)</f>
        <v>101176</v>
      </c>
      <c r="BX109" s="105">
        <f>GETPIVOTDATA(" Minnesota",'Population Migration by State'!$B$5,"Year",'Population Migration by State'!$C$3)</f>
        <v>101176</v>
      </c>
      <c r="BY109" s="105">
        <f>GETPIVOTDATA(" Minnesota",'Population Migration by State'!$B$5,"Year",'Population Migration by State'!$C$3)</f>
        <v>101176</v>
      </c>
      <c r="BZ109" s="105">
        <f>GETPIVOTDATA(" Minnesota",'Population Migration by State'!$B$5,"Year",'Population Migration by State'!$C$3)</f>
        <v>101176</v>
      </c>
      <c r="CA109" s="99"/>
      <c r="CB109" s="105">
        <f>GETPIVOTDATA(" Wisconsin",'Population Migration by State'!$B$5,"Year",'Population Migration by State'!$C$3)</f>
        <v>100167</v>
      </c>
      <c r="CC109" s="105">
        <f>GETPIVOTDATA(" Wisconsin",'Population Migration by State'!$B$5,"Year",'Population Migration by State'!$C$3)</f>
        <v>100167</v>
      </c>
      <c r="CD109" s="105">
        <f>GETPIVOTDATA(" Wisconsin",'Population Migration by State'!$B$5,"Year",'Population Migration by State'!$C$3)</f>
        <v>100167</v>
      </c>
      <c r="CE109" s="105">
        <f>GETPIVOTDATA(" Wisconsin",'Population Migration by State'!$B$5,"Year",'Population Migration by State'!$C$3)</f>
        <v>100167</v>
      </c>
      <c r="CF109" s="105">
        <f>GETPIVOTDATA(" Wisconsin",'Population Migration by State'!$B$5,"Year",'Population Migration by State'!$C$3)</f>
        <v>100167</v>
      </c>
      <c r="CG109" s="105">
        <f>GETPIVOTDATA(" Wisconsin",'Population Migration by State'!$B$5,"Year",'Population Migration by State'!$C$3)</f>
        <v>100167</v>
      </c>
      <c r="CH109" s="105">
        <f>GETPIVOTDATA(" Wisconsin",'Population Migration by State'!$B$5,"Year",'Population Migration by State'!$C$3)</f>
        <v>100167</v>
      </c>
      <c r="CI109" s="105">
        <f>GETPIVOTDATA(" Wisconsin",'Population Migration by State'!$B$5,"Year",'Population Migration by State'!$C$3)</f>
        <v>100167</v>
      </c>
      <c r="CJ109" s="121">
        <f>GETPIVOTDATA(" Wisconsin",'Population Migration by State'!$B$5,"Year",'Population Migration by State'!$C$3)</f>
        <v>100167</v>
      </c>
      <c r="CK109" s="121">
        <f>GETPIVOTDATA(" Wisconsin",'Population Migration by State'!$B$5,"Year",'Population Migration by State'!$C$3)</f>
        <v>100167</v>
      </c>
      <c r="CL109" s="121">
        <f>GETPIVOTDATA(" Wisconsin",'Population Migration by State'!$B$5,"Year",'Population Migration by State'!$C$3)</f>
        <v>100167</v>
      </c>
      <c r="CM109" s="121">
        <f>GETPIVOTDATA(" Wisconsin",'Population Migration by State'!$B$5,"Year",'Population Migration by State'!$C$3)</f>
        <v>100167</v>
      </c>
      <c r="CN109" s="92"/>
      <c r="CO109" s="105"/>
      <c r="CP109" s="105"/>
      <c r="CQ109" s="92">
        <f>GETPIVOTDATA(" Michigan",'Population Migration by State'!$B$5,"Year",'Population Migration by State'!$C$3)</f>
        <v>134763</v>
      </c>
      <c r="CR109" s="105">
        <f>GETPIVOTDATA(" Michigan",'Population Migration by State'!$B$5,"Year",'Population Migration by State'!$C$3)</f>
        <v>134763</v>
      </c>
      <c r="CS109" s="105">
        <f>GETPIVOTDATA(" Michigan",'Population Migration by State'!$B$5,"Year",'Population Migration by State'!$C$3)</f>
        <v>134763</v>
      </c>
      <c r="CT109" s="121">
        <f>GETPIVOTDATA(" Michigan",'Population Migration by State'!$B$5,"Year",'Population Migration by State'!$C$3)</f>
        <v>134763</v>
      </c>
      <c r="CU109" s="121">
        <f>GETPIVOTDATA(" Michigan",'Population Migration by State'!$B$5,"Year",'Population Migration by State'!$C$3)</f>
        <v>134763</v>
      </c>
      <c r="CV109" s="121">
        <f>GETPIVOTDATA(" Michigan",'Population Migration by State'!$B$5,"Year",'Population Migration by State'!$C$3)</f>
        <v>134763</v>
      </c>
      <c r="CW109" s="121">
        <f>GETPIVOTDATA(" Michigan",'Population Migration by State'!$B$5,"Year",'Population Migration by State'!$C$3)</f>
        <v>134763</v>
      </c>
      <c r="CX109" s="92"/>
      <c r="CY109" s="105"/>
      <c r="CZ109" s="97"/>
      <c r="DA109" s="99"/>
      <c r="DB109" s="105"/>
      <c r="DC109" s="105"/>
      <c r="DD109" s="105"/>
      <c r="DE109" s="105"/>
      <c r="DF109" s="105"/>
      <c r="DG109" s="105"/>
      <c r="DH109" s="105"/>
      <c r="DI109" s="105"/>
      <c r="DJ109" s="105"/>
      <c r="DK109" s="105"/>
      <c r="DL109" s="105"/>
      <c r="DM109" s="105"/>
      <c r="DN109" s="105"/>
      <c r="DO109" s="105"/>
      <c r="DP109" s="105"/>
      <c r="DQ109" s="105"/>
      <c r="DR109" s="105"/>
      <c r="DS109" s="105"/>
      <c r="DT109" s="92">
        <f>GETPIVOTDATA(" New York",'Population Migration by State'!$B$5,"Year",'Population Migration by State'!$C$3)</f>
        <v>277374</v>
      </c>
      <c r="DU109" s="105">
        <f>GETPIVOTDATA(" New York",'Population Migration by State'!$B$5,"Year",'Population Migration by State'!$C$3)</f>
        <v>277374</v>
      </c>
      <c r="DV109" s="105">
        <f>GETPIVOTDATA(" New York",'Population Migration by State'!$B$5,"Year",'Population Migration by State'!$C$3)</f>
        <v>277374</v>
      </c>
      <c r="DW109" s="105">
        <f>GETPIVOTDATA(" New York",'Population Migration by State'!$B$5,"Year",'Population Migration by State'!$C$3)</f>
        <v>277374</v>
      </c>
      <c r="DX109" s="105">
        <f>GETPIVOTDATA(" New York",'Population Migration by State'!$B$5,"Year",'Population Migration by State'!$C$3)</f>
        <v>277374</v>
      </c>
      <c r="DY109" s="105">
        <f>GETPIVOTDATA(" New York",'Population Migration by State'!$B$5,"Year",'Population Migration by State'!$C$3)</f>
        <v>277374</v>
      </c>
      <c r="DZ109" s="92">
        <f>GETPIVOTDATA(" Vermont",'Population Migration by State'!$B$5,"Year",'Population Migration by State'!$C$3)</f>
        <v>24431</v>
      </c>
      <c r="EA109" s="105">
        <f>GETPIVOTDATA(" Vermont",'Population Migration by State'!$B$5,"Year",'Population Migration by State'!$C$3)</f>
        <v>24431</v>
      </c>
      <c r="EB109" s="92">
        <f>GETPIVOTDATA(" New Hampshire",'Population Migration by State'!$B$5,"Year",'Population Migration by State'!$C$3)</f>
        <v>50559</v>
      </c>
      <c r="EC109" s="105">
        <f>GETPIVOTDATA(" New Hampshire",'Population Migration by State'!$B$5,"Year",'Population Migration by State'!$C$3)</f>
        <v>50559</v>
      </c>
      <c r="ED109" s="105">
        <f>GETPIVOTDATA(" New Hampshire",'Population Migration by State'!$B$5,"Year",'Population Migration by State'!$C$3)</f>
        <v>50559</v>
      </c>
      <c r="EE109" s="105">
        <f>GETPIVOTDATA(" New Hampshire",'Population Migration by State'!$B$5,"Year",'Population Migration by State'!$C$3)</f>
        <v>50559</v>
      </c>
      <c r="EF109" s="92">
        <f>GETPIVOTDATA(" Maine",'Population Migration by State'!$B$5,"Year",'Population Migration by State'!$C$3)</f>
        <v>27561</v>
      </c>
      <c r="EG109" s="105">
        <f>GETPIVOTDATA(" Maine",'Population Migration by State'!$B$5,"Year",'Population Migration by State'!$C$3)</f>
        <v>27561</v>
      </c>
      <c r="EH109" s="105">
        <f>GETPIVOTDATA(" Maine",'Population Migration by State'!$B$5,"Year",'Population Migration by State'!$C$3)</f>
        <v>27561</v>
      </c>
      <c r="EI109" s="105">
        <f>GETPIVOTDATA(" Maine",'Population Migration by State'!$B$5,"Year",'Population Migration by State'!$C$3)</f>
        <v>27561</v>
      </c>
      <c r="EJ109" s="105">
        <f>GETPIVOTDATA(" Maine",'Population Migration by State'!$B$5,"Year",'Population Migration by State'!$C$3)</f>
        <v>27561</v>
      </c>
      <c r="EK109" s="105">
        <f>GETPIVOTDATA(" Maine",'Population Migration by State'!$B$5,"Year",'Population Migration by State'!$C$3)</f>
        <v>27561</v>
      </c>
      <c r="EL109" s="105">
        <f>GETPIVOTDATA(" Maine",'Population Migration by State'!$B$5,"Year",'Population Migration by State'!$C$3)</f>
        <v>27561</v>
      </c>
      <c r="EM109" s="105">
        <f>GETPIVOTDATA(" Maine",'Population Migration by State'!$B$5,"Year",'Population Migration by State'!$C$3)</f>
        <v>27561</v>
      </c>
      <c r="EN109" s="92"/>
      <c r="EO109" s="105"/>
      <c r="EP109" s="105"/>
      <c r="EQ109" s="56"/>
      <c r="ER109" s="56"/>
      <c r="ES109" s="56"/>
      <c r="ET109" s="56"/>
      <c r="EU109" s="56"/>
      <c r="EV109" s="56"/>
      <c r="EW109" s="105"/>
      <c r="EX109" s="105"/>
      <c r="EY109" s="105"/>
      <c r="EZ109" s="105"/>
      <c r="FA109" s="105"/>
      <c r="FB109" s="105"/>
      <c r="FC109" s="105"/>
      <c r="FD109" s="105"/>
      <c r="FE109" s="105"/>
      <c r="FF109" s="105"/>
      <c r="FG109" s="105"/>
      <c r="FH109" s="105"/>
      <c r="FI109" s="105"/>
      <c r="FJ109" s="105"/>
      <c r="FK109" s="105"/>
      <c r="FL109" s="105"/>
      <c r="FM109" s="105"/>
      <c r="FN109" s="105"/>
      <c r="FO109" s="105"/>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217"/>
    </row>
    <row r="110" spans="2:216" ht="15.75" thickBot="1" x14ac:dyDescent="0.3">
      <c r="B110" s="221"/>
      <c r="C110" s="56"/>
      <c r="D110" s="105"/>
      <c r="E110" s="105"/>
      <c r="F110" s="105"/>
      <c r="G110" s="105"/>
      <c r="H110" s="105"/>
      <c r="I110" s="105"/>
      <c r="J110" s="105"/>
      <c r="K110" s="92">
        <f>GETPIVOTDATA(" Oregon",'Population Migration by State'!$B$5,"Year",'Population Migration by State'!$C$3)</f>
        <v>119077</v>
      </c>
      <c r="L110" s="105">
        <f>GETPIVOTDATA(" Oregon",'Population Migration by State'!$B$5,"Year",'Population Migration by State'!$C$3)</f>
        <v>119077</v>
      </c>
      <c r="M110" s="105">
        <f>GETPIVOTDATA(" Oregon",'Population Migration by State'!$B$5,"Year",'Population Migration by State'!$C$3)</f>
        <v>119077</v>
      </c>
      <c r="N110" s="105">
        <f>GETPIVOTDATA(" Oregon",'Population Migration by State'!$B$5,"Year",'Population Migration by State'!$C$3)</f>
        <v>119077</v>
      </c>
      <c r="O110" s="105">
        <f>GETPIVOTDATA(" Oregon",'Population Migration by State'!$B$5,"Year",'Population Migration by State'!$C$3)</f>
        <v>119077</v>
      </c>
      <c r="P110" s="105">
        <f>GETPIVOTDATA(" Oregon",'Population Migration by State'!$B$5,"Year",'Population Migration by State'!$C$3)</f>
        <v>119077</v>
      </c>
      <c r="Q110" s="105">
        <f>GETPIVOTDATA(" Oregon",'Population Migration by State'!$B$5,"Year",'Population Migration by State'!$C$3)</f>
        <v>119077</v>
      </c>
      <c r="R110" s="105">
        <f>GETPIVOTDATA(" Oregon",'Population Migration by State'!$B$5,"Year",'Population Migration by State'!$C$3)</f>
        <v>119077</v>
      </c>
      <c r="S110" s="105">
        <f>GETPIVOTDATA(" Oregon",'Population Migration by State'!$B$5,"Year",'Population Migration by State'!$C$3)</f>
        <v>119077</v>
      </c>
      <c r="T110" s="105">
        <f>GETPIVOTDATA(" Oregon",'Population Migration by State'!$B$5,"Year",'Population Migration by State'!$C$3)</f>
        <v>119077</v>
      </c>
      <c r="U110" s="105">
        <f>GETPIVOTDATA(" Oregon",'Population Migration by State'!$B$5,"Year",'Population Migration by State'!$C$3)</f>
        <v>119077</v>
      </c>
      <c r="V110" s="105">
        <f>GETPIVOTDATA(" Oregon",'Population Migration by State'!$B$5,"Year",'Population Migration by State'!$C$3)</f>
        <v>119077</v>
      </c>
      <c r="W110" s="105">
        <f>GETPIVOTDATA(" Oregon",'Population Migration by State'!$B$5,"Year",'Population Migration by State'!$C$3)</f>
        <v>119077</v>
      </c>
      <c r="X110" s="105">
        <f>GETPIVOTDATA(" Oregon",'Population Migration by State'!$B$5,"Year",'Population Migration by State'!$C$3)</f>
        <v>119077</v>
      </c>
      <c r="Y110" s="105">
        <f>GETPIVOTDATA(" Oregon",'Population Migration by State'!$B$5,"Year",'Population Migration by State'!$C$3)</f>
        <v>119077</v>
      </c>
      <c r="Z110" s="92">
        <f>GETPIVOTDATA(" Idaho",'Population Migration by State'!$B$5,"Year",'Population Migration by State'!$C$3)</f>
        <v>59419</v>
      </c>
      <c r="AA110" s="105">
        <f>GETPIVOTDATA(" Idaho",'Population Migration by State'!$B$5,"Year",'Population Migration by State'!$C$3)</f>
        <v>59419</v>
      </c>
      <c r="AB110" s="105">
        <f>GETPIVOTDATA(" Idaho",'Population Migration by State'!$B$5,"Year",'Population Migration by State'!$C$3)</f>
        <v>59419</v>
      </c>
      <c r="AC110" s="102"/>
      <c r="AD110" s="99"/>
      <c r="AE110" s="105">
        <f>GETPIVOTDATA(" Montana",'Population Migration by State'!$B$5,"Year",'Population Migration by State'!$C$3)</f>
        <v>37690</v>
      </c>
      <c r="AF110" s="105">
        <f>GETPIVOTDATA(" Montana",'Population Migration by State'!$B$5,"Year",'Population Migration by State'!$C$3)</f>
        <v>37690</v>
      </c>
      <c r="AG110" s="105">
        <f>GETPIVOTDATA(" Montana",'Population Migration by State'!$B$5,"Year",'Population Migration by State'!$C$3)</f>
        <v>37690</v>
      </c>
      <c r="AH110" s="105">
        <f>GETPIVOTDATA(" Montana",'Population Migration by State'!$B$5,"Year",'Population Migration by State'!$C$3)</f>
        <v>37690</v>
      </c>
      <c r="AI110" s="105">
        <f>GETPIVOTDATA(" Montana",'Population Migration by State'!$B$5,"Year",'Population Migration by State'!$C$3)</f>
        <v>37690</v>
      </c>
      <c r="AJ110" s="105">
        <f>GETPIVOTDATA(" Montana",'Population Migration by State'!$B$5,"Year",'Population Migration by State'!$C$3)</f>
        <v>37690</v>
      </c>
      <c r="AK110" s="105">
        <f>GETPIVOTDATA(" Montana",'Population Migration by State'!$B$5,"Year",'Population Migration by State'!$C$3)</f>
        <v>37690</v>
      </c>
      <c r="AL110" s="105">
        <f>GETPIVOTDATA(" Montana",'Population Migration by State'!$B$5,"Year",'Population Migration by State'!$C$3)</f>
        <v>37690</v>
      </c>
      <c r="AM110" s="105">
        <f>GETPIVOTDATA(" Montana",'Population Migration by State'!$B$5,"Year",'Population Migration by State'!$C$3)</f>
        <v>37690</v>
      </c>
      <c r="AN110" s="105">
        <f>GETPIVOTDATA(" Montana",'Population Migration by State'!$B$5,"Year",'Population Migration by State'!$C$3)</f>
        <v>37690</v>
      </c>
      <c r="AO110" s="105">
        <f>GETPIVOTDATA(" Montana",'Population Migration by State'!$B$5,"Year",'Population Migration by State'!$C$3)</f>
        <v>37690</v>
      </c>
      <c r="AP110" s="105">
        <f>GETPIVOTDATA(" Montana",'Population Migration by State'!$B$5,"Year",'Population Migration by State'!$C$3)</f>
        <v>37690</v>
      </c>
      <c r="AQ110" s="105">
        <f>GETPIVOTDATA(" Montana",'Population Migration by State'!$B$5,"Year",'Population Migration by State'!$C$3)</f>
        <v>37690</v>
      </c>
      <c r="AR110" s="105">
        <f>GETPIVOTDATA(" Montana",'Population Migration by State'!$B$5,"Year",'Population Migration by State'!$C$3)</f>
        <v>37690</v>
      </c>
      <c r="AS110" s="105">
        <f>GETPIVOTDATA(" Montana",'Population Migration by State'!$B$5,"Year",'Population Migration by State'!$C$3)</f>
        <v>37690</v>
      </c>
      <c r="AT110" s="105">
        <f>GETPIVOTDATA(" Montana",'Population Migration by State'!$B$5,"Year",'Population Migration by State'!$C$3)</f>
        <v>37690</v>
      </c>
      <c r="AU110" s="105">
        <f>GETPIVOTDATA(" Montana",'Population Migration by State'!$B$5,"Year",'Population Migration by State'!$C$3)</f>
        <v>37690</v>
      </c>
      <c r="AV110" s="105">
        <f>GETPIVOTDATA(" Montana",'Population Migration by State'!$B$5,"Year",'Population Migration by State'!$C$3)</f>
        <v>37690</v>
      </c>
      <c r="AW110" s="105">
        <f>GETPIVOTDATA(" Montana",'Population Migration by State'!$B$5,"Year",'Population Migration by State'!$C$3)</f>
        <v>37690</v>
      </c>
      <c r="AX110" s="105">
        <f>GETPIVOTDATA(" Montana",'Population Migration by State'!$B$5,"Year",'Population Migration by State'!$C$3)</f>
        <v>37690</v>
      </c>
      <c r="AY110" s="105">
        <f>GETPIVOTDATA(" Montana",'Population Migration by State'!$B$5,"Year",'Population Migration by State'!$C$3)</f>
        <v>37690</v>
      </c>
      <c r="AZ110" s="105">
        <f>GETPIVOTDATA(" Montana",'Population Migration by State'!$B$5,"Year",'Population Migration by State'!$C$3)</f>
        <v>37690</v>
      </c>
      <c r="BA110" s="92">
        <f>GETPIVOTDATA(" South Dakota",'Population Migration by State'!$B$5,"Year",'Population Migration by State'!$C$3)</f>
        <v>26185</v>
      </c>
      <c r="BB110" s="105">
        <f>GETPIVOTDATA(" South Dakota",'Population Migration by State'!$B$5,"Year",'Population Migration by State'!$C$3)</f>
        <v>26185</v>
      </c>
      <c r="BC110" s="105">
        <f>GETPIVOTDATA(" South Dakota",'Population Migration by State'!$B$5,"Year",'Population Migration by State'!$C$3)</f>
        <v>26185</v>
      </c>
      <c r="BD110" s="105">
        <f>GETPIVOTDATA(" South Dakota",'Population Migration by State'!$B$5,"Year",'Population Migration by State'!$C$3)</f>
        <v>26185</v>
      </c>
      <c r="BE110" s="105">
        <f>GETPIVOTDATA(" South Dakota",'Population Migration by State'!$B$5,"Year",'Population Migration by State'!$C$3)</f>
        <v>26185</v>
      </c>
      <c r="BF110" s="105">
        <f>GETPIVOTDATA(" South Dakota",'Population Migration by State'!$B$5,"Year",'Population Migration by State'!$C$3)</f>
        <v>26185</v>
      </c>
      <c r="BG110" s="105">
        <f>GETPIVOTDATA(" South Dakota",'Population Migration by State'!$B$5,"Year",'Population Migration by State'!$C$3)</f>
        <v>26185</v>
      </c>
      <c r="BH110" s="105">
        <f>GETPIVOTDATA(" South Dakota",'Population Migration by State'!$B$5,"Year",'Population Migration by State'!$C$3)</f>
        <v>26185</v>
      </c>
      <c r="BI110" s="105">
        <f>GETPIVOTDATA(" South Dakota",'Population Migration by State'!$B$5,"Year",'Population Migration by State'!$C$3)</f>
        <v>26185</v>
      </c>
      <c r="BJ110" s="105">
        <f>GETPIVOTDATA(" South Dakota",'Population Migration by State'!$B$5,"Year",'Population Migration by State'!$C$3)</f>
        <v>26185</v>
      </c>
      <c r="BK110" s="105">
        <f>GETPIVOTDATA(" South Dakota",'Population Migration by State'!$B$5,"Year",'Population Migration by State'!$C$3)</f>
        <v>26185</v>
      </c>
      <c r="BL110" s="105">
        <f>GETPIVOTDATA(" South Dakota",'Population Migration by State'!$B$5,"Year",'Population Migration by State'!$C$3)</f>
        <v>26185</v>
      </c>
      <c r="BM110" s="105">
        <f>GETPIVOTDATA(" South Dakota",'Population Migration by State'!$B$5,"Year",'Population Migration by State'!$C$3)</f>
        <v>26185</v>
      </c>
      <c r="BN110" s="105">
        <f>GETPIVOTDATA(" South Dakota",'Population Migration by State'!$B$5,"Year",'Population Migration by State'!$C$3)</f>
        <v>26185</v>
      </c>
      <c r="BO110" s="105">
        <f>GETPIVOTDATA(" South Dakota",'Population Migration by State'!$B$5,"Year",'Population Migration by State'!$C$3)</f>
        <v>26185</v>
      </c>
      <c r="BP110" s="105">
        <f>GETPIVOTDATA(" South Dakota",'Population Migration by State'!$B$5,"Year",'Population Migration by State'!$C$3)</f>
        <v>26185</v>
      </c>
      <c r="BQ110" s="92">
        <f>GETPIVOTDATA(" Minnesota",'Population Migration by State'!$B$5,"Year",'Population Migration by State'!$C$3)</f>
        <v>101176</v>
      </c>
      <c r="BR110" s="105">
        <f>GETPIVOTDATA(" Minnesota",'Population Migration by State'!$B$5,"Year",'Population Migration by State'!$C$3)</f>
        <v>101176</v>
      </c>
      <c r="BS110" s="105">
        <f>GETPIVOTDATA(" Minnesota",'Population Migration by State'!$B$5,"Year",'Population Migration by State'!$C$3)</f>
        <v>101176</v>
      </c>
      <c r="BT110" s="105">
        <f>GETPIVOTDATA(" Minnesota",'Population Migration by State'!$B$5,"Year",'Population Migration by State'!$C$3)</f>
        <v>101176</v>
      </c>
      <c r="BU110" s="105">
        <f>GETPIVOTDATA(" Minnesota",'Population Migration by State'!$B$5,"Year",'Population Migration by State'!$C$3)</f>
        <v>101176</v>
      </c>
      <c r="BV110" s="105">
        <f>GETPIVOTDATA(" Minnesota",'Population Migration by State'!$B$5,"Year",'Population Migration by State'!$C$3)</f>
        <v>101176</v>
      </c>
      <c r="BW110" s="105">
        <f>GETPIVOTDATA(" Minnesota",'Population Migration by State'!$B$5,"Year",'Population Migration by State'!$C$3)</f>
        <v>101176</v>
      </c>
      <c r="BX110" s="105">
        <f>GETPIVOTDATA(" Minnesota",'Population Migration by State'!$B$5,"Year",'Population Migration by State'!$C$3)</f>
        <v>101176</v>
      </c>
      <c r="BY110" s="105">
        <f>GETPIVOTDATA(" Minnesota",'Population Migration by State'!$B$5,"Year",'Population Migration by State'!$C$3)</f>
        <v>101176</v>
      </c>
      <c r="BZ110" s="105">
        <f>GETPIVOTDATA(" Minnesota",'Population Migration by State'!$B$5,"Year",'Population Migration by State'!$C$3)</f>
        <v>101176</v>
      </c>
      <c r="CA110" s="105">
        <f>GETPIVOTDATA(" Minnesota",'Population Migration by State'!$B$5,"Year",'Population Migration by State'!$C$3)</f>
        <v>101176</v>
      </c>
      <c r="CB110" s="92">
        <f>GETPIVOTDATA(" Wisconsin",'Population Migration by State'!$B$5,"Year",'Population Migration by State'!$C$3)</f>
        <v>100167</v>
      </c>
      <c r="CC110" s="105">
        <f>GETPIVOTDATA(" Wisconsin",'Population Migration by State'!$B$5,"Year",'Population Migration by State'!$C$3)</f>
        <v>100167</v>
      </c>
      <c r="CD110" s="105">
        <f>GETPIVOTDATA(" Wisconsin",'Population Migration by State'!$B$5,"Year",'Population Migration by State'!$C$3)</f>
        <v>100167</v>
      </c>
      <c r="CE110" s="105">
        <f>GETPIVOTDATA(" Wisconsin",'Population Migration by State'!$B$5,"Year",'Population Migration by State'!$C$3)</f>
        <v>100167</v>
      </c>
      <c r="CF110" s="105">
        <f>GETPIVOTDATA(" Wisconsin",'Population Migration by State'!$B$5,"Year",'Population Migration by State'!$C$3)</f>
        <v>100167</v>
      </c>
      <c r="CG110" s="105">
        <f>GETPIVOTDATA(" Wisconsin",'Population Migration by State'!$B$5,"Year",'Population Migration by State'!$C$3)</f>
        <v>100167</v>
      </c>
      <c r="CH110" s="105">
        <f>GETPIVOTDATA(" Wisconsin",'Population Migration by State'!$B$5,"Year",'Population Migration by State'!$C$3)</f>
        <v>100167</v>
      </c>
      <c r="CI110" s="105">
        <f>GETPIVOTDATA(" Wisconsin",'Population Migration by State'!$B$5,"Year",'Population Migration by State'!$C$3)</f>
        <v>100167</v>
      </c>
      <c r="CJ110" s="121">
        <f>GETPIVOTDATA(" Wisconsin",'Population Migration by State'!$B$5,"Year",'Population Migration by State'!$C$3)</f>
        <v>100167</v>
      </c>
      <c r="CK110" s="121">
        <f>GETPIVOTDATA(" Wisconsin",'Population Migration by State'!$B$5,"Year",'Population Migration by State'!$C$3)</f>
        <v>100167</v>
      </c>
      <c r="CL110" s="121">
        <f>GETPIVOTDATA(" Wisconsin",'Population Migration by State'!$B$5,"Year",'Population Migration by State'!$C$3)</f>
        <v>100167</v>
      </c>
      <c r="CM110" s="121">
        <f>GETPIVOTDATA(" Wisconsin",'Population Migration by State'!$B$5,"Year",'Population Migration by State'!$C$3)</f>
        <v>100167</v>
      </c>
      <c r="CN110" s="92"/>
      <c r="CO110" s="105"/>
      <c r="CP110" s="105"/>
      <c r="CQ110" s="92">
        <f>GETPIVOTDATA(" Michigan",'Population Migration by State'!$B$5,"Year",'Population Migration by State'!$C$3)</f>
        <v>134763</v>
      </c>
      <c r="CR110" s="105">
        <f>GETPIVOTDATA(" Michigan",'Population Migration by State'!$B$5,"Year",'Population Migration by State'!$C$3)</f>
        <v>134763</v>
      </c>
      <c r="CS110" s="105">
        <f>GETPIVOTDATA(" Michigan",'Population Migration by State'!$B$5,"Year",'Population Migration by State'!$C$3)</f>
        <v>134763</v>
      </c>
      <c r="CT110" s="121">
        <f>GETPIVOTDATA(" Michigan",'Population Migration by State'!$B$5,"Year",'Population Migration by State'!$C$3)</f>
        <v>134763</v>
      </c>
      <c r="CU110" s="121">
        <f>GETPIVOTDATA(" Michigan",'Population Migration by State'!$B$5,"Year",'Population Migration by State'!$C$3)</f>
        <v>134763</v>
      </c>
      <c r="CV110" s="121">
        <f>GETPIVOTDATA(" Michigan",'Population Migration by State'!$B$5,"Year",'Population Migration by State'!$C$3)</f>
        <v>134763</v>
      </c>
      <c r="CW110" s="121">
        <f>GETPIVOTDATA(" Michigan",'Population Migration by State'!$B$5,"Year",'Population Migration by State'!$C$3)</f>
        <v>134763</v>
      </c>
      <c r="CX110" s="92"/>
      <c r="CY110" s="97"/>
      <c r="CZ110" s="105">
        <f>GETPIVOTDATA(" Michigan",'Population Migration by State'!$B$5,"Year",'Population Migration by State'!$C$3)</f>
        <v>134763</v>
      </c>
      <c r="DA110" s="105">
        <f>GETPIVOTDATA(" Michigan",'Population Migration by State'!$B$5,"Year",'Population Migration by State'!$C$3)</f>
        <v>134763</v>
      </c>
      <c r="DB110" s="92"/>
      <c r="DC110" s="105"/>
      <c r="DD110" s="105"/>
      <c r="DE110" s="105"/>
      <c r="DF110" s="105"/>
      <c r="DG110" s="105"/>
      <c r="DH110" s="105"/>
      <c r="DI110" s="105"/>
      <c r="DJ110" s="105"/>
      <c r="DK110" s="105"/>
      <c r="DL110" s="105"/>
      <c r="DM110" s="105"/>
      <c r="DN110" s="105"/>
      <c r="DO110" s="105"/>
      <c r="DP110" s="105"/>
      <c r="DQ110" s="105"/>
      <c r="DR110" s="105"/>
      <c r="DS110" s="97"/>
      <c r="DT110" s="105">
        <f>GETPIVOTDATA(" New York",'Population Migration by State'!$B$5,"Year",'Population Migration by State'!$C$3)</f>
        <v>277374</v>
      </c>
      <c r="DU110" s="105">
        <f>GETPIVOTDATA(" New York",'Population Migration by State'!$B$5,"Year",'Population Migration by State'!$C$3)</f>
        <v>277374</v>
      </c>
      <c r="DV110" s="105">
        <f>GETPIVOTDATA(" New York",'Population Migration by State'!$B$5,"Year",'Population Migration by State'!$C$3)</f>
        <v>277374</v>
      </c>
      <c r="DW110" s="105">
        <f>GETPIVOTDATA(" New York",'Population Migration by State'!$B$5,"Year",'Population Migration by State'!$C$3)</f>
        <v>277374</v>
      </c>
      <c r="DX110" s="105">
        <f>GETPIVOTDATA(" New York",'Population Migration by State'!$B$5,"Year",'Population Migration by State'!$C$3)</f>
        <v>277374</v>
      </c>
      <c r="DY110" s="105">
        <f>GETPIVOTDATA(" New York",'Population Migration by State'!$B$5,"Year",'Population Migration by State'!$C$3)</f>
        <v>277374</v>
      </c>
      <c r="DZ110" s="92">
        <f>GETPIVOTDATA(" Vermont",'Population Migration by State'!$B$5,"Year",'Population Migration by State'!$C$3)</f>
        <v>24431</v>
      </c>
      <c r="EA110" s="105">
        <f>GETPIVOTDATA(" Vermont",'Population Migration by State'!$B$5,"Year",'Population Migration by State'!$C$3)</f>
        <v>24431</v>
      </c>
      <c r="EB110" s="92">
        <f>GETPIVOTDATA(" New Hampshire",'Population Migration by State'!$B$5,"Year",'Population Migration by State'!$C$3)</f>
        <v>50559</v>
      </c>
      <c r="EC110" s="105">
        <f>GETPIVOTDATA(" New Hampshire",'Population Migration by State'!$B$5,"Year",'Population Migration by State'!$C$3)</f>
        <v>50559</v>
      </c>
      <c r="ED110" s="105">
        <f>GETPIVOTDATA(" New Hampshire",'Population Migration by State'!$B$5,"Year",'Population Migration by State'!$C$3)</f>
        <v>50559</v>
      </c>
      <c r="EE110" s="105">
        <f>GETPIVOTDATA(" New Hampshire",'Population Migration by State'!$B$5,"Year",'Population Migration by State'!$C$3)</f>
        <v>50559</v>
      </c>
      <c r="EF110" s="92">
        <f>GETPIVOTDATA(" Maine",'Population Migration by State'!$B$5,"Year",'Population Migration by State'!$C$3)</f>
        <v>27561</v>
      </c>
      <c r="EG110" s="105">
        <f>GETPIVOTDATA(" Maine",'Population Migration by State'!$B$5,"Year",'Population Migration by State'!$C$3)</f>
        <v>27561</v>
      </c>
      <c r="EH110" s="105">
        <f>GETPIVOTDATA(" Maine",'Population Migration by State'!$B$5,"Year",'Population Migration by State'!$C$3)</f>
        <v>27561</v>
      </c>
      <c r="EI110" s="105">
        <f>GETPIVOTDATA(" Maine",'Population Migration by State'!$B$5,"Year",'Population Migration by State'!$C$3)</f>
        <v>27561</v>
      </c>
      <c r="EJ110" s="105">
        <f>GETPIVOTDATA(" Maine",'Population Migration by State'!$B$5,"Year",'Population Migration by State'!$C$3)</f>
        <v>27561</v>
      </c>
      <c r="EK110" s="105">
        <f>GETPIVOTDATA(" Maine",'Population Migration by State'!$B$5,"Year",'Population Migration by State'!$C$3)</f>
        <v>27561</v>
      </c>
      <c r="EL110" s="105">
        <f>GETPIVOTDATA(" Maine",'Population Migration by State'!$B$5,"Year",'Population Migration by State'!$C$3)</f>
        <v>27561</v>
      </c>
      <c r="EM110" s="97"/>
      <c r="EN110" s="105"/>
      <c r="EO110" s="105"/>
      <c r="EP110" s="105"/>
      <c r="EQ110" s="56"/>
      <c r="ER110" s="56"/>
      <c r="ES110" s="56"/>
      <c r="ET110" s="56"/>
      <c r="EU110" s="56"/>
      <c r="EV110" s="56"/>
      <c r="EW110" s="105"/>
      <c r="EX110" s="105"/>
      <c r="EY110" s="105"/>
      <c r="EZ110" s="105"/>
      <c r="FA110" s="105"/>
      <c r="FB110" s="105"/>
      <c r="FC110" s="105"/>
      <c r="FD110" s="105"/>
      <c r="FE110" s="105"/>
      <c r="FF110" s="105"/>
      <c r="FG110" s="105"/>
      <c r="FH110" s="105"/>
      <c r="FI110" s="105"/>
      <c r="FJ110" s="105"/>
      <c r="FK110" s="105"/>
      <c r="FL110" s="105"/>
      <c r="FM110" s="105"/>
      <c r="FN110" s="105"/>
      <c r="FO110" s="105"/>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217"/>
    </row>
    <row r="111" spans="2:216" ht="15" customHeight="1" thickTop="1" x14ac:dyDescent="0.25">
      <c r="B111" s="221"/>
      <c r="C111" s="56"/>
      <c r="D111" s="105"/>
      <c r="E111" s="105"/>
      <c r="F111" s="105"/>
      <c r="G111" s="105"/>
      <c r="H111" s="105"/>
      <c r="I111" s="105"/>
      <c r="J111" s="105"/>
      <c r="K111" s="92">
        <f>GETPIVOTDATA(" Oregon",'Population Migration by State'!$B$5,"Year",'Population Migration by State'!$C$3)</f>
        <v>119077</v>
      </c>
      <c r="L111" s="105">
        <f>GETPIVOTDATA(" Oregon",'Population Migration by State'!$B$5,"Year",'Population Migration by State'!$C$3)</f>
        <v>119077</v>
      </c>
      <c r="M111" s="105">
        <f>GETPIVOTDATA(" Oregon",'Population Migration by State'!$B$5,"Year",'Population Migration by State'!$C$3)</f>
        <v>119077</v>
      </c>
      <c r="N111" s="105">
        <f>GETPIVOTDATA(" Oregon",'Population Migration by State'!$B$5,"Year",'Population Migration by State'!$C$3)</f>
        <v>119077</v>
      </c>
      <c r="O111" s="105">
        <f>GETPIVOTDATA(" Oregon",'Population Migration by State'!$B$5,"Year",'Population Migration by State'!$C$3)</f>
        <v>119077</v>
      </c>
      <c r="P111" s="105">
        <f>GETPIVOTDATA(" Oregon",'Population Migration by State'!$B$5,"Year",'Population Migration by State'!$C$3)</f>
        <v>119077</v>
      </c>
      <c r="Q111" s="105">
        <f>GETPIVOTDATA(" Oregon",'Population Migration by State'!$B$5,"Year",'Population Migration by State'!$C$3)</f>
        <v>119077</v>
      </c>
      <c r="R111" s="105">
        <f>GETPIVOTDATA(" Oregon",'Population Migration by State'!$B$5,"Year",'Population Migration by State'!$C$3)</f>
        <v>119077</v>
      </c>
      <c r="S111" s="105">
        <f>GETPIVOTDATA(" Oregon",'Population Migration by State'!$B$5,"Year",'Population Migration by State'!$C$3)</f>
        <v>119077</v>
      </c>
      <c r="T111" s="105">
        <f>GETPIVOTDATA(" Oregon",'Population Migration by State'!$B$5,"Year",'Population Migration by State'!$C$3)</f>
        <v>119077</v>
      </c>
      <c r="U111" s="105">
        <f>GETPIVOTDATA(" Oregon",'Population Migration by State'!$B$5,"Year",'Population Migration by State'!$C$3)</f>
        <v>119077</v>
      </c>
      <c r="V111" s="105">
        <f>GETPIVOTDATA(" Oregon",'Population Migration by State'!$B$5,"Year",'Population Migration by State'!$C$3)</f>
        <v>119077</v>
      </c>
      <c r="W111" s="105">
        <f>GETPIVOTDATA(" Oregon",'Population Migration by State'!$B$5,"Year",'Population Migration by State'!$C$3)</f>
        <v>119077</v>
      </c>
      <c r="X111" s="105">
        <f>GETPIVOTDATA(" Oregon",'Population Migration by State'!$B$5,"Year",'Population Migration by State'!$C$3)</f>
        <v>119077</v>
      </c>
      <c r="Y111" s="105">
        <f>GETPIVOTDATA(" Oregon",'Population Migration by State'!$B$5,"Year",'Population Migration by State'!$C$3)</f>
        <v>119077</v>
      </c>
      <c r="Z111" s="92">
        <f>GETPIVOTDATA(" Idaho",'Population Migration by State'!$B$5,"Year",'Population Migration by State'!$C$3)</f>
        <v>59419</v>
      </c>
      <c r="AA111" s="105">
        <f>GETPIVOTDATA(" Idaho",'Population Migration by State'!$B$5,"Year",'Population Migration by State'!$C$3)</f>
        <v>59419</v>
      </c>
      <c r="AB111" s="105">
        <f>GETPIVOTDATA(" Idaho",'Population Migration by State'!$B$5,"Year",'Population Migration by State'!$C$3)</f>
        <v>59419</v>
      </c>
      <c r="AC111" s="105">
        <f>GETPIVOTDATA(" Idaho",'Population Migration by State'!$B$5,"Year",'Population Migration by State'!$C$3)</f>
        <v>59419</v>
      </c>
      <c r="AD111" s="105">
        <f>GETPIVOTDATA(" Idaho",'Population Migration by State'!$B$5,"Year",'Population Migration by State'!$C$3)</f>
        <v>59419</v>
      </c>
      <c r="AE111" s="92">
        <f>GETPIVOTDATA(" Montana",'Population Migration by State'!$B$5,"Year",'Population Migration by State'!$C$3)</f>
        <v>37690</v>
      </c>
      <c r="AF111" s="105">
        <f>GETPIVOTDATA(" Montana",'Population Migration by State'!$B$5,"Year",'Population Migration by State'!$C$3)</f>
        <v>37690</v>
      </c>
      <c r="AG111" s="105">
        <f>GETPIVOTDATA(" Montana",'Population Migration by State'!$B$5,"Year",'Population Migration by State'!$C$3)</f>
        <v>37690</v>
      </c>
      <c r="AH111" s="105">
        <f>GETPIVOTDATA(" Montana",'Population Migration by State'!$B$5,"Year",'Population Migration by State'!$C$3)</f>
        <v>37690</v>
      </c>
      <c r="AI111" s="105">
        <f>GETPIVOTDATA(" Montana",'Population Migration by State'!$B$5,"Year",'Population Migration by State'!$C$3)</f>
        <v>37690</v>
      </c>
      <c r="AJ111" s="95">
        <f>GETPIVOTDATA(" Wyoming",'Population Migration by State'!$B$5,"Year",'Population Migration by State'!$C$3)</f>
        <v>31165</v>
      </c>
      <c r="AK111" s="101">
        <f>GETPIVOTDATA(" Wyoming",'Population Migration by State'!$B$5,"Year",'Population Migration by State'!$C$3)</f>
        <v>31165</v>
      </c>
      <c r="AL111" s="101">
        <f>GETPIVOTDATA(" Wyoming",'Population Migration by State'!$B$5,"Year",'Population Migration by State'!$C$3)</f>
        <v>31165</v>
      </c>
      <c r="AM111" s="101">
        <f>GETPIVOTDATA(" Wyoming",'Population Migration by State'!$B$5,"Year",'Population Migration by State'!$C$3)</f>
        <v>31165</v>
      </c>
      <c r="AN111" s="101">
        <f>GETPIVOTDATA(" Wyoming",'Population Migration by State'!$B$5,"Year",'Population Migration by State'!$C$3)</f>
        <v>31165</v>
      </c>
      <c r="AO111" s="101">
        <f>GETPIVOTDATA(" Wyoming",'Population Migration by State'!$B$5,"Year",'Population Migration by State'!$C$3)</f>
        <v>31165</v>
      </c>
      <c r="AP111" s="101">
        <f>GETPIVOTDATA(" Wyoming",'Population Migration by State'!$B$5,"Year",'Population Migration by State'!$C$3)</f>
        <v>31165</v>
      </c>
      <c r="AQ111" s="101">
        <f>GETPIVOTDATA(" Wyoming",'Population Migration by State'!$B$5,"Year",'Population Migration by State'!$C$3)</f>
        <v>31165</v>
      </c>
      <c r="AR111" s="101">
        <f>GETPIVOTDATA(" Wyoming",'Population Migration by State'!$B$5,"Year",'Population Migration by State'!$C$3)</f>
        <v>31165</v>
      </c>
      <c r="AS111" s="101">
        <f>GETPIVOTDATA(" Wyoming",'Population Migration by State'!$B$5,"Year",'Population Migration by State'!$C$3)</f>
        <v>31165</v>
      </c>
      <c r="AT111" s="101">
        <f>GETPIVOTDATA(" Wyoming",'Population Migration by State'!$B$5,"Year",'Population Migration by State'!$C$3)</f>
        <v>31165</v>
      </c>
      <c r="AU111" s="101">
        <f>GETPIVOTDATA(" Wyoming",'Population Migration by State'!$B$5,"Year",'Population Migration by State'!$C$3)</f>
        <v>31165</v>
      </c>
      <c r="AV111" s="101">
        <f>GETPIVOTDATA(" Wyoming",'Population Migration by State'!$B$5,"Year",'Population Migration by State'!$C$3)</f>
        <v>31165</v>
      </c>
      <c r="AW111" s="101">
        <f>GETPIVOTDATA(" Wyoming",'Population Migration by State'!$B$5,"Year",'Population Migration by State'!$C$3)</f>
        <v>31165</v>
      </c>
      <c r="AX111" s="101">
        <f>GETPIVOTDATA(" Wyoming",'Population Migration by State'!$B$5,"Year",'Population Migration by State'!$C$3)</f>
        <v>31165</v>
      </c>
      <c r="AY111" s="101">
        <f>GETPIVOTDATA(" Wyoming",'Population Migration by State'!$B$5,"Year",'Population Migration by State'!$C$3)</f>
        <v>31165</v>
      </c>
      <c r="AZ111" s="100">
        <f>GETPIVOTDATA(" Wyoming",'Population Migration by State'!$B$5,"Year",'Population Migration by State'!$C$3)</f>
        <v>31165</v>
      </c>
      <c r="BA111" s="92">
        <f>GETPIVOTDATA(" South Dakota",'Population Migration by State'!$B$5,"Year",'Population Migration by State'!$C$3)</f>
        <v>26185</v>
      </c>
      <c r="BB111" s="105">
        <f>GETPIVOTDATA(" South Dakota",'Population Migration by State'!$B$5,"Year",'Population Migration by State'!$C$3)</f>
        <v>26185</v>
      </c>
      <c r="BC111" s="105">
        <f>GETPIVOTDATA(" South Dakota",'Population Migration by State'!$B$5,"Year",'Population Migration by State'!$C$3)</f>
        <v>26185</v>
      </c>
      <c r="BD111" s="105">
        <f>GETPIVOTDATA(" South Dakota",'Population Migration by State'!$B$5,"Year",'Population Migration by State'!$C$3)</f>
        <v>26185</v>
      </c>
      <c r="BE111" s="105">
        <f>GETPIVOTDATA(" South Dakota",'Population Migration by State'!$B$5,"Year",'Population Migration by State'!$C$3)</f>
        <v>26185</v>
      </c>
      <c r="BF111" s="105">
        <f>GETPIVOTDATA(" South Dakota",'Population Migration by State'!$B$5,"Year",'Population Migration by State'!$C$3)</f>
        <v>26185</v>
      </c>
      <c r="BG111" s="105">
        <f>GETPIVOTDATA(" South Dakota",'Population Migration by State'!$B$5,"Year",'Population Migration by State'!$C$3)</f>
        <v>26185</v>
      </c>
      <c r="BH111" s="105">
        <f>GETPIVOTDATA(" South Dakota",'Population Migration by State'!$B$5,"Year",'Population Migration by State'!$C$3)</f>
        <v>26185</v>
      </c>
      <c r="BI111" s="105">
        <f>GETPIVOTDATA(" South Dakota",'Population Migration by State'!$B$5,"Year",'Population Migration by State'!$C$3)</f>
        <v>26185</v>
      </c>
      <c r="BJ111" s="105">
        <f>GETPIVOTDATA(" South Dakota",'Population Migration by State'!$B$5,"Year",'Population Migration by State'!$C$3)</f>
        <v>26185</v>
      </c>
      <c r="BK111" s="105">
        <f>GETPIVOTDATA(" South Dakota",'Population Migration by State'!$B$5,"Year",'Population Migration by State'!$C$3)</f>
        <v>26185</v>
      </c>
      <c r="BL111" s="105">
        <f>GETPIVOTDATA(" South Dakota",'Population Migration by State'!$B$5,"Year",'Population Migration by State'!$C$3)</f>
        <v>26185</v>
      </c>
      <c r="BM111" s="105">
        <f>GETPIVOTDATA(" South Dakota",'Population Migration by State'!$B$5,"Year",'Population Migration by State'!$C$3)</f>
        <v>26185</v>
      </c>
      <c r="BN111" s="105">
        <f>GETPIVOTDATA(" South Dakota",'Population Migration by State'!$B$5,"Year",'Population Migration by State'!$C$3)</f>
        <v>26185</v>
      </c>
      <c r="BO111" s="105">
        <f>GETPIVOTDATA(" South Dakota",'Population Migration by State'!$B$5,"Year",'Population Migration by State'!$C$3)</f>
        <v>26185</v>
      </c>
      <c r="BP111" s="105">
        <f>GETPIVOTDATA(" South Dakota",'Population Migration by State'!$B$5,"Year",'Population Migration by State'!$C$3)</f>
        <v>26185</v>
      </c>
      <c r="BQ111" s="92">
        <f>GETPIVOTDATA(" Minnesota",'Population Migration by State'!$B$5,"Year",'Population Migration by State'!$C$3)</f>
        <v>101176</v>
      </c>
      <c r="BR111" s="105">
        <f>GETPIVOTDATA(" Minnesota",'Population Migration by State'!$B$5,"Year",'Population Migration by State'!$C$3)</f>
        <v>101176</v>
      </c>
      <c r="BS111" s="105">
        <f>GETPIVOTDATA(" Minnesota",'Population Migration by State'!$B$5,"Year",'Population Migration by State'!$C$3)</f>
        <v>101176</v>
      </c>
      <c r="BT111" s="105">
        <f>GETPIVOTDATA(" Minnesota",'Population Migration by State'!$B$5,"Year",'Population Migration by State'!$C$3)</f>
        <v>101176</v>
      </c>
      <c r="BU111" s="105">
        <f>GETPIVOTDATA(" Minnesota",'Population Migration by State'!$B$5,"Year",'Population Migration by State'!$C$3)</f>
        <v>101176</v>
      </c>
      <c r="BV111" s="105">
        <f>GETPIVOTDATA(" Minnesota",'Population Migration by State'!$B$5,"Year",'Population Migration by State'!$C$3)</f>
        <v>101176</v>
      </c>
      <c r="BW111" s="105">
        <f>GETPIVOTDATA(" Minnesota",'Population Migration by State'!$B$5,"Year",'Population Migration by State'!$C$3)</f>
        <v>101176</v>
      </c>
      <c r="BX111" s="105">
        <f>GETPIVOTDATA(" Minnesota",'Population Migration by State'!$B$5,"Year",'Population Migration by State'!$C$3)</f>
        <v>101176</v>
      </c>
      <c r="BY111" s="105">
        <f>GETPIVOTDATA(" Minnesota",'Population Migration by State'!$B$5,"Year",'Population Migration by State'!$C$3)</f>
        <v>101176</v>
      </c>
      <c r="BZ111" s="105">
        <f>GETPIVOTDATA(" Minnesota",'Population Migration by State'!$B$5,"Year",'Population Migration by State'!$C$3)</f>
        <v>101176</v>
      </c>
      <c r="CA111" s="105">
        <f>GETPIVOTDATA(" Minnesota",'Population Migration by State'!$B$5,"Year",'Population Migration by State'!$C$3)</f>
        <v>101176</v>
      </c>
      <c r="CB111" s="92">
        <f>GETPIVOTDATA(" Wisconsin",'Population Migration by State'!$B$5,"Year",'Population Migration by State'!$C$3)</f>
        <v>100167</v>
      </c>
      <c r="CC111" s="105">
        <f>GETPIVOTDATA(" Wisconsin",'Population Migration by State'!$B$5,"Year",'Population Migration by State'!$C$3)</f>
        <v>100167</v>
      </c>
      <c r="CD111" s="105">
        <f>GETPIVOTDATA(" Wisconsin",'Population Migration by State'!$B$5,"Year",'Population Migration by State'!$C$3)</f>
        <v>100167</v>
      </c>
      <c r="CE111" s="105">
        <f>GETPIVOTDATA(" Wisconsin",'Population Migration by State'!$B$5,"Year",'Population Migration by State'!$C$3)</f>
        <v>100167</v>
      </c>
      <c r="CF111" s="105">
        <f>GETPIVOTDATA(" Wisconsin",'Population Migration by State'!$B$5,"Year",'Population Migration by State'!$C$3)</f>
        <v>100167</v>
      </c>
      <c r="CG111" s="105">
        <f>GETPIVOTDATA(" Wisconsin",'Population Migration by State'!$B$5,"Year",'Population Migration by State'!$C$3)</f>
        <v>100167</v>
      </c>
      <c r="CH111" s="105">
        <f>GETPIVOTDATA(" Wisconsin",'Population Migration by State'!$B$5,"Year",'Population Migration by State'!$C$3)</f>
        <v>100167</v>
      </c>
      <c r="CI111" s="105">
        <f>GETPIVOTDATA(" Wisconsin",'Population Migration by State'!$B$5,"Year",'Population Migration by State'!$C$3)</f>
        <v>100167</v>
      </c>
      <c r="CJ111" s="105">
        <f>GETPIVOTDATA(" Wisconsin",'Population Migration by State'!$B$5,"Year",'Population Migration by State'!$C$3)</f>
        <v>100167</v>
      </c>
      <c r="CK111" s="105">
        <f>GETPIVOTDATA(" Wisconsin",'Population Migration by State'!$B$5,"Year",'Population Migration by State'!$C$3)</f>
        <v>100167</v>
      </c>
      <c r="CL111" s="105">
        <f>GETPIVOTDATA(" Wisconsin",'Population Migration by State'!$B$5,"Year",'Population Migration by State'!$C$3)</f>
        <v>100167</v>
      </c>
      <c r="CM111" s="105">
        <f>GETPIVOTDATA(" Wisconsin",'Population Migration by State'!$B$5,"Year",'Population Migration by State'!$C$3)</f>
        <v>100167</v>
      </c>
      <c r="CN111" s="92"/>
      <c r="CO111" s="105"/>
      <c r="CP111" s="105"/>
      <c r="CQ111" s="92">
        <f>GETPIVOTDATA(" Michigan",'Population Migration by State'!$B$5,"Year",'Population Migration by State'!$C$3)</f>
        <v>134763</v>
      </c>
      <c r="CR111" s="105">
        <f>GETPIVOTDATA(" Michigan",'Population Migration by State'!$B$5,"Year",'Population Migration by State'!$C$3)</f>
        <v>134763</v>
      </c>
      <c r="CS111" s="105">
        <f>GETPIVOTDATA(" Michigan",'Population Migration by State'!$B$5,"Year",'Population Migration by State'!$C$3)</f>
        <v>134763</v>
      </c>
      <c r="CT111" s="105">
        <f>GETPIVOTDATA(" Michigan",'Population Migration by State'!$B$5,"Year",'Population Migration by State'!$C$3)</f>
        <v>134763</v>
      </c>
      <c r="CU111" s="105">
        <f>GETPIVOTDATA(" Michigan",'Population Migration by State'!$B$5,"Year",'Population Migration by State'!$C$3)</f>
        <v>134763</v>
      </c>
      <c r="CV111" s="105">
        <f>GETPIVOTDATA(" Michigan",'Population Migration by State'!$B$5,"Year",'Population Migration by State'!$C$3)</f>
        <v>134763</v>
      </c>
      <c r="CW111" s="105">
        <f>GETPIVOTDATA(" Michigan",'Population Migration by State'!$B$5,"Year",'Population Migration by State'!$C$3)</f>
        <v>134763</v>
      </c>
      <c r="CX111" s="92"/>
      <c r="CY111" s="92">
        <f>GETPIVOTDATA(" Michigan",'Population Migration by State'!$B$5,"Year",'Population Migration by State'!$C$3)</f>
        <v>134763</v>
      </c>
      <c r="CZ111" s="105">
        <f>GETPIVOTDATA(" Michigan",'Population Migration by State'!$B$5,"Year",'Population Migration by State'!$C$3)</f>
        <v>134763</v>
      </c>
      <c r="DA111" s="105">
        <f>GETPIVOTDATA(" Michigan",'Population Migration by State'!$B$5,"Year",'Population Migration by State'!$C$3)</f>
        <v>134763</v>
      </c>
      <c r="DB111" s="92"/>
      <c r="DC111" s="105"/>
      <c r="DD111" s="105"/>
      <c r="DE111" s="105"/>
      <c r="DF111" s="105"/>
      <c r="DG111" s="105"/>
      <c r="DH111" s="105"/>
      <c r="DI111" s="105"/>
      <c r="DJ111" s="105"/>
      <c r="DK111" s="105"/>
      <c r="DL111" s="105"/>
      <c r="DM111" s="105"/>
      <c r="DN111" s="105"/>
      <c r="DO111" s="105"/>
      <c r="DP111" s="105"/>
      <c r="DQ111" s="105"/>
      <c r="DR111" s="105"/>
      <c r="DS111" s="92">
        <f>GETPIVOTDATA(" New York",'Population Migration by State'!$B$5,"Year",'Population Migration by State'!$C$3)</f>
        <v>277374</v>
      </c>
      <c r="DT111" s="105">
        <f>GETPIVOTDATA(" New York",'Population Migration by State'!$B$5,"Year",'Population Migration by State'!$C$3)</f>
        <v>277374</v>
      </c>
      <c r="DU111" s="105">
        <f>GETPIVOTDATA(" New York",'Population Migration by State'!$B$5,"Year",'Population Migration by State'!$C$3)</f>
        <v>277374</v>
      </c>
      <c r="DV111" s="105">
        <f>GETPIVOTDATA(" New York",'Population Migration by State'!$B$5,"Year",'Population Migration by State'!$C$3)</f>
        <v>277374</v>
      </c>
      <c r="DW111" s="105">
        <f>GETPIVOTDATA(" New York",'Population Migration by State'!$B$5,"Year",'Population Migration by State'!$C$3)</f>
        <v>277374</v>
      </c>
      <c r="DX111" s="105">
        <f>GETPIVOTDATA(" New York",'Population Migration by State'!$B$5,"Year",'Population Migration by State'!$C$3)</f>
        <v>277374</v>
      </c>
      <c r="DY111" s="105">
        <f>GETPIVOTDATA(" New York",'Population Migration by State'!$B$5,"Year",'Population Migration by State'!$C$3)</f>
        <v>277374</v>
      </c>
      <c r="DZ111" s="92">
        <f>GETPIVOTDATA(" Vermont",'Population Migration by State'!$B$5,"Year",'Population Migration by State'!$C$3)</f>
        <v>24431</v>
      </c>
      <c r="EA111" s="105">
        <f>GETPIVOTDATA(" Vermont",'Population Migration by State'!$B$5,"Year",'Population Migration by State'!$C$3)</f>
        <v>24431</v>
      </c>
      <c r="EB111" s="129">
        <f>GETPIVOTDATA(" New Hampshire",'Population Migration by State'!$B$5,"Year",'Population Migration by State'!$C$3)</f>
        <v>50559</v>
      </c>
      <c r="EC111" s="121">
        <f>GETPIVOTDATA(" New Hampshire",'Population Migration by State'!$B$5,"Year",'Population Migration by State'!$C$3)</f>
        <v>50559</v>
      </c>
      <c r="ED111" s="121">
        <f>GETPIVOTDATA(" New Hampshire",'Population Migration by State'!$B$5,"Year",'Population Migration by State'!$C$3)</f>
        <v>50559</v>
      </c>
      <c r="EE111" s="130">
        <f>GETPIVOTDATA(" New Hampshire",'Population Migration by State'!$B$5,"Year",'Population Migration by State'!$C$3)</f>
        <v>50559</v>
      </c>
      <c r="EF111" s="92">
        <f>GETPIVOTDATA(" Maine",'Population Migration by State'!$B$5,"Year",'Population Migration by State'!$C$3)</f>
        <v>27561</v>
      </c>
      <c r="EG111" s="105">
        <f>GETPIVOTDATA(" Maine",'Population Migration by State'!$B$5,"Year",'Population Migration by State'!$C$3)</f>
        <v>27561</v>
      </c>
      <c r="EH111" s="105">
        <f>GETPIVOTDATA(" Maine",'Population Migration by State'!$B$5,"Year",'Population Migration by State'!$C$3)</f>
        <v>27561</v>
      </c>
      <c r="EI111" s="105">
        <f>GETPIVOTDATA(" Maine",'Population Migration by State'!$B$5,"Year",'Population Migration by State'!$C$3)</f>
        <v>27561</v>
      </c>
      <c r="EJ111" s="105">
        <f>GETPIVOTDATA(" Maine",'Population Migration by State'!$B$5,"Year",'Population Migration by State'!$C$3)</f>
        <v>27561</v>
      </c>
      <c r="EK111" s="105">
        <f>GETPIVOTDATA(" Maine",'Population Migration by State'!$B$5,"Year",'Population Migration by State'!$C$3)</f>
        <v>27561</v>
      </c>
      <c r="EL111" s="97"/>
      <c r="EM111" s="105"/>
      <c r="EN111" s="105"/>
      <c r="EO111" s="105"/>
      <c r="EP111" s="105"/>
      <c r="EQ111" s="56"/>
      <c r="ER111" s="56"/>
      <c r="ES111" s="56"/>
      <c r="ET111" s="56"/>
      <c r="EU111" s="56"/>
      <c r="EV111" s="56"/>
      <c r="EW111" s="105"/>
      <c r="EX111" s="105"/>
      <c r="EY111" s="105"/>
      <c r="EZ111" s="105"/>
      <c r="FA111" s="105"/>
      <c r="FB111" s="105"/>
      <c r="FC111" s="105"/>
      <c r="FD111" s="105"/>
      <c r="FE111" s="105"/>
      <c r="FF111" s="105"/>
      <c r="FG111" s="105"/>
      <c r="FH111" s="105"/>
      <c r="FI111" s="105"/>
      <c r="FJ111" s="105"/>
      <c r="FK111" s="105"/>
      <c r="FL111" s="105"/>
      <c r="FM111" s="105"/>
      <c r="FN111" s="105"/>
      <c r="FO111" s="105"/>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217"/>
    </row>
    <row r="112" spans="2:216" ht="15.75" customHeight="1" x14ac:dyDescent="0.25">
      <c r="B112" s="221"/>
      <c r="C112" s="56"/>
      <c r="D112" s="105"/>
      <c r="E112" s="105"/>
      <c r="F112" s="105"/>
      <c r="G112" s="105"/>
      <c r="H112" s="105"/>
      <c r="I112" s="105"/>
      <c r="J112" s="105"/>
      <c r="K112" s="92">
        <f>GETPIVOTDATA(" Oregon",'Population Migration by State'!$B$5,"Year",'Population Migration by State'!$C$3)</f>
        <v>119077</v>
      </c>
      <c r="L112" s="105">
        <f>GETPIVOTDATA(" Oregon",'Population Migration by State'!$B$5,"Year",'Population Migration by State'!$C$3)</f>
        <v>119077</v>
      </c>
      <c r="M112" s="105">
        <f>GETPIVOTDATA(" Oregon",'Population Migration by State'!$B$5,"Year",'Population Migration by State'!$C$3)</f>
        <v>119077</v>
      </c>
      <c r="N112" s="105">
        <f>GETPIVOTDATA(" Oregon",'Population Migration by State'!$B$5,"Year",'Population Migration by State'!$C$3)</f>
        <v>119077</v>
      </c>
      <c r="O112" s="105">
        <f>GETPIVOTDATA(" Oregon",'Population Migration by State'!$B$5,"Year",'Population Migration by State'!$C$3)</f>
        <v>119077</v>
      </c>
      <c r="P112" s="105">
        <f>GETPIVOTDATA(" Oregon",'Population Migration by State'!$B$5,"Year",'Population Migration by State'!$C$3)</f>
        <v>119077</v>
      </c>
      <c r="Q112" s="105">
        <f>GETPIVOTDATA(" Oregon",'Population Migration by State'!$B$5,"Year",'Population Migration by State'!$C$3)</f>
        <v>119077</v>
      </c>
      <c r="R112" s="105">
        <f>GETPIVOTDATA(" Oregon",'Population Migration by State'!$B$5,"Year",'Population Migration by State'!$C$3)</f>
        <v>119077</v>
      </c>
      <c r="S112" s="105">
        <f>GETPIVOTDATA(" Oregon",'Population Migration by State'!$B$5,"Year",'Population Migration by State'!$C$3)</f>
        <v>119077</v>
      </c>
      <c r="T112" s="105">
        <f>GETPIVOTDATA(" Oregon",'Population Migration by State'!$B$5,"Year",'Population Migration by State'!$C$3)</f>
        <v>119077</v>
      </c>
      <c r="U112" s="105">
        <f>GETPIVOTDATA(" Oregon",'Population Migration by State'!$B$5,"Year",'Population Migration by State'!$C$3)</f>
        <v>119077</v>
      </c>
      <c r="V112" s="105">
        <f>GETPIVOTDATA(" Oregon",'Population Migration by State'!$B$5,"Year",'Population Migration by State'!$C$3)</f>
        <v>119077</v>
      </c>
      <c r="W112" s="105">
        <f>GETPIVOTDATA(" Oregon",'Population Migration by State'!$B$5,"Year",'Population Migration by State'!$C$3)</f>
        <v>119077</v>
      </c>
      <c r="X112" s="105">
        <f>GETPIVOTDATA(" Oregon",'Population Migration by State'!$B$5,"Year",'Population Migration by State'!$C$3)</f>
        <v>119077</v>
      </c>
      <c r="Y112" s="105">
        <f>GETPIVOTDATA(" Oregon",'Population Migration by State'!$B$5,"Year",'Population Migration by State'!$C$3)</f>
        <v>119077</v>
      </c>
      <c r="Z112" s="92">
        <f>GETPIVOTDATA(" Idaho",'Population Migration by State'!$B$5,"Year",'Population Migration by State'!$C$3)</f>
        <v>59419</v>
      </c>
      <c r="AA112" s="105">
        <f>GETPIVOTDATA(" Idaho",'Population Migration by State'!$B$5,"Year",'Population Migration by State'!$C$3)</f>
        <v>59419</v>
      </c>
      <c r="AB112" s="105">
        <f>GETPIVOTDATA(" Idaho",'Population Migration by State'!$B$5,"Year",'Population Migration by State'!$C$3)</f>
        <v>59419</v>
      </c>
      <c r="AC112" s="105">
        <f>GETPIVOTDATA(" Idaho",'Population Migration by State'!$B$5,"Year",'Population Migration by State'!$C$3)</f>
        <v>59419</v>
      </c>
      <c r="AD112" s="105">
        <f>GETPIVOTDATA(" Idaho",'Population Migration by State'!$B$5,"Year",'Population Migration by State'!$C$3)</f>
        <v>59419</v>
      </c>
      <c r="AE112" s="92">
        <f>GETPIVOTDATA(" Montana",'Population Migration by State'!$B$5,"Year",'Population Migration by State'!$C$3)</f>
        <v>37690</v>
      </c>
      <c r="AF112" s="105">
        <f>GETPIVOTDATA(" Montana",'Population Migration by State'!$B$5,"Year",'Population Migration by State'!$C$3)</f>
        <v>37690</v>
      </c>
      <c r="AG112" s="105">
        <f>GETPIVOTDATA(" Montana",'Population Migration by State'!$B$5,"Year",'Population Migration by State'!$C$3)</f>
        <v>37690</v>
      </c>
      <c r="AH112" s="105">
        <f>GETPIVOTDATA(" Montana",'Population Migration by State'!$B$5,"Year",'Population Migration by State'!$C$3)</f>
        <v>37690</v>
      </c>
      <c r="AI112" s="105">
        <f>GETPIVOTDATA(" Montana",'Population Migration by State'!$B$5,"Year",'Population Migration by State'!$C$3)</f>
        <v>37690</v>
      </c>
      <c r="AJ112" s="92">
        <f>GETPIVOTDATA(" Wyoming",'Population Migration by State'!$B$5,"Year",'Population Migration by State'!$C$3)</f>
        <v>31165</v>
      </c>
      <c r="AK112" s="105">
        <f>GETPIVOTDATA(" Wyoming",'Population Migration by State'!$B$5,"Year",'Population Migration by State'!$C$3)</f>
        <v>31165</v>
      </c>
      <c r="AL112" s="105">
        <f>GETPIVOTDATA(" Wyoming",'Population Migration by State'!$B$5,"Year",'Population Migration by State'!$C$3)</f>
        <v>31165</v>
      </c>
      <c r="AM112" s="105">
        <f>GETPIVOTDATA(" Wyoming",'Population Migration by State'!$B$5,"Year",'Population Migration by State'!$C$3)</f>
        <v>31165</v>
      </c>
      <c r="AN112" s="105">
        <f>GETPIVOTDATA(" Wyoming",'Population Migration by State'!$B$5,"Year",'Population Migration by State'!$C$3)</f>
        <v>31165</v>
      </c>
      <c r="AO112" s="105">
        <f>GETPIVOTDATA(" Wyoming",'Population Migration by State'!$B$5,"Year",'Population Migration by State'!$C$3)</f>
        <v>31165</v>
      </c>
      <c r="AP112" s="105">
        <f>GETPIVOTDATA(" Wyoming",'Population Migration by State'!$B$5,"Year",'Population Migration by State'!$C$3)</f>
        <v>31165</v>
      </c>
      <c r="AQ112" s="105">
        <f>GETPIVOTDATA(" Wyoming",'Population Migration by State'!$B$5,"Year",'Population Migration by State'!$C$3)</f>
        <v>31165</v>
      </c>
      <c r="AR112" s="105">
        <f>GETPIVOTDATA(" Wyoming",'Population Migration by State'!$B$5,"Year",'Population Migration by State'!$C$3)</f>
        <v>31165</v>
      </c>
      <c r="AS112" s="105">
        <f>GETPIVOTDATA(" Wyoming",'Population Migration by State'!$B$5,"Year",'Population Migration by State'!$C$3)</f>
        <v>31165</v>
      </c>
      <c r="AT112" s="105">
        <f>GETPIVOTDATA(" Wyoming",'Population Migration by State'!$B$5,"Year",'Population Migration by State'!$C$3)</f>
        <v>31165</v>
      </c>
      <c r="AU112" s="105">
        <f>GETPIVOTDATA(" Wyoming",'Population Migration by State'!$B$5,"Year",'Population Migration by State'!$C$3)</f>
        <v>31165</v>
      </c>
      <c r="AV112" s="105">
        <f>GETPIVOTDATA(" Wyoming",'Population Migration by State'!$B$5,"Year",'Population Migration by State'!$C$3)</f>
        <v>31165</v>
      </c>
      <c r="AW112" s="105">
        <f>GETPIVOTDATA(" Wyoming",'Population Migration by State'!$B$5,"Year",'Population Migration by State'!$C$3)</f>
        <v>31165</v>
      </c>
      <c r="AX112" s="105">
        <f>GETPIVOTDATA(" Wyoming",'Population Migration by State'!$B$5,"Year",'Population Migration by State'!$C$3)</f>
        <v>31165</v>
      </c>
      <c r="AY112" s="105">
        <f>GETPIVOTDATA(" Wyoming",'Population Migration by State'!$B$5,"Year",'Population Migration by State'!$C$3)</f>
        <v>31165</v>
      </c>
      <c r="AZ112" s="105">
        <f>GETPIVOTDATA(" Wyoming",'Population Migration by State'!$B$5,"Year",'Population Migration by State'!$C$3)</f>
        <v>31165</v>
      </c>
      <c r="BA112" s="92">
        <f>GETPIVOTDATA(" South Dakota",'Population Migration by State'!$B$5,"Year",'Population Migration by State'!$C$3)</f>
        <v>26185</v>
      </c>
      <c r="BB112" s="105">
        <f>GETPIVOTDATA(" South Dakota",'Population Migration by State'!$B$5,"Year",'Population Migration by State'!$C$3)</f>
        <v>26185</v>
      </c>
      <c r="BC112" s="105">
        <f>GETPIVOTDATA(" South Dakota",'Population Migration by State'!$B$5,"Year",'Population Migration by State'!$C$3)</f>
        <v>26185</v>
      </c>
      <c r="BD112" s="105">
        <f>GETPIVOTDATA(" South Dakota",'Population Migration by State'!$B$5,"Year",'Population Migration by State'!$C$3)</f>
        <v>26185</v>
      </c>
      <c r="BE112" s="105">
        <f>GETPIVOTDATA(" South Dakota",'Population Migration by State'!$B$5,"Year",'Population Migration by State'!$C$3)</f>
        <v>26185</v>
      </c>
      <c r="BF112" s="105">
        <f>GETPIVOTDATA(" South Dakota",'Population Migration by State'!$B$5,"Year",'Population Migration by State'!$C$3)</f>
        <v>26185</v>
      </c>
      <c r="BG112" s="105">
        <f>GETPIVOTDATA(" South Dakota",'Population Migration by State'!$B$5,"Year",'Population Migration by State'!$C$3)</f>
        <v>26185</v>
      </c>
      <c r="BH112" s="105">
        <f>GETPIVOTDATA(" South Dakota",'Population Migration by State'!$B$5,"Year",'Population Migration by State'!$C$3)</f>
        <v>26185</v>
      </c>
      <c r="BI112" s="121">
        <f>GETPIVOTDATA(" South Dakota",'Population Migration by State'!$B$5,"Year",'Population Migration by State'!$C$3)</f>
        <v>26185</v>
      </c>
      <c r="BJ112" s="121">
        <f>GETPIVOTDATA(" South Dakota",'Population Migration by State'!$B$5,"Year",'Population Migration by State'!$C$3)</f>
        <v>26185</v>
      </c>
      <c r="BK112" s="121">
        <f>GETPIVOTDATA(" South Dakota",'Population Migration by State'!$B$5,"Year",'Population Migration by State'!$C$3)</f>
        <v>26185</v>
      </c>
      <c r="BL112" s="121">
        <f>GETPIVOTDATA(" South Dakota",'Population Migration by State'!$B$5,"Year",'Population Migration by State'!$C$3)</f>
        <v>26185</v>
      </c>
      <c r="BM112" s="105">
        <f>GETPIVOTDATA(" South Dakota",'Population Migration by State'!$B$5,"Year",'Population Migration by State'!$C$3)</f>
        <v>26185</v>
      </c>
      <c r="BN112" s="105">
        <f>GETPIVOTDATA(" South Dakota",'Population Migration by State'!$B$5,"Year",'Population Migration by State'!$C$3)</f>
        <v>26185</v>
      </c>
      <c r="BO112" s="105">
        <f>GETPIVOTDATA(" South Dakota",'Population Migration by State'!$B$5,"Year",'Population Migration by State'!$C$3)</f>
        <v>26185</v>
      </c>
      <c r="BP112" s="105">
        <f>GETPIVOTDATA(" South Dakota",'Population Migration by State'!$B$5,"Year",'Population Migration by State'!$C$3)</f>
        <v>26185</v>
      </c>
      <c r="BQ112" s="92">
        <f>GETPIVOTDATA(" Minnesota",'Population Migration by State'!$B$5,"Year",'Population Migration by State'!$C$3)</f>
        <v>101176</v>
      </c>
      <c r="BR112" s="105">
        <f>GETPIVOTDATA(" Minnesota",'Population Migration by State'!$B$5,"Year",'Population Migration by State'!$C$3)</f>
        <v>101176</v>
      </c>
      <c r="BS112" s="105">
        <f>GETPIVOTDATA(" Minnesota",'Population Migration by State'!$B$5,"Year",'Population Migration by State'!$C$3)</f>
        <v>101176</v>
      </c>
      <c r="BT112" s="105">
        <f>GETPIVOTDATA(" Minnesota",'Population Migration by State'!$B$5,"Year",'Population Migration by State'!$C$3)</f>
        <v>101176</v>
      </c>
      <c r="BU112" s="105">
        <f>GETPIVOTDATA(" Minnesota",'Population Migration by State'!$B$5,"Year",'Population Migration by State'!$C$3)</f>
        <v>101176</v>
      </c>
      <c r="BV112" s="105">
        <f>GETPIVOTDATA(" Minnesota",'Population Migration by State'!$B$5,"Year",'Population Migration by State'!$C$3)</f>
        <v>101176</v>
      </c>
      <c r="BW112" s="105">
        <f>GETPIVOTDATA(" Minnesota",'Population Migration by State'!$B$5,"Year",'Population Migration by State'!$C$3)</f>
        <v>101176</v>
      </c>
      <c r="BX112" s="105">
        <f>GETPIVOTDATA(" Minnesota",'Population Migration by State'!$B$5,"Year",'Population Migration by State'!$C$3)</f>
        <v>101176</v>
      </c>
      <c r="BY112" s="105">
        <f>GETPIVOTDATA(" Minnesota",'Population Migration by State'!$B$5,"Year",'Population Migration by State'!$C$3)</f>
        <v>101176</v>
      </c>
      <c r="BZ112" s="105">
        <f>GETPIVOTDATA(" Minnesota",'Population Migration by State'!$B$5,"Year",'Population Migration by State'!$C$3)</f>
        <v>101176</v>
      </c>
      <c r="CA112" s="105">
        <f>GETPIVOTDATA(" Minnesota",'Population Migration by State'!$B$5,"Year",'Population Migration by State'!$C$3)</f>
        <v>101176</v>
      </c>
      <c r="CB112" s="99"/>
      <c r="CC112" s="105">
        <f>GETPIVOTDATA(" Wisconsin",'Population Migration by State'!$B$5,"Year",'Population Migration by State'!$C$3)</f>
        <v>100167</v>
      </c>
      <c r="CD112" s="105">
        <f>GETPIVOTDATA(" Wisconsin",'Population Migration by State'!$B$5,"Year",'Population Migration by State'!$C$3)</f>
        <v>100167</v>
      </c>
      <c r="CE112" s="105">
        <f>GETPIVOTDATA(" Wisconsin",'Population Migration by State'!$B$5,"Year",'Population Migration by State'!$C$3)</f>
        <v>100167</v>
      </c>
      <c r="CF112" s="105">
        <f>GETPIVOTDATA(" Wisconsin",'Population Migration by State'!$B$5,"Year",'Population Migration by State'!$C$3)</f>
        <v>100167</v>
      </c>
      <c r="CG112" s="105">
        <f>GETPIVOTDATA(" Wisconsin",'Population Migration by State'!$B$5,"Year",'Population Migration by State'!$C$3)</f>
        <v>100167</v>
      </c>
      <c r="CH112" s="105">
        <f>GETPIVOTDATA(" Wisconsin",'Population Migration by State'!$B$5,"Year",'Population Migration by State'!$C$3)</f>
        <v>100167</v>
      </c>
      <c r="CI112" s="105">
        <f>GETPIVOTDATA(" Wisconsin",'Population Migration by State'!$B$5,"Year",'Population Migration by State'!$C$3)</f>
        <v>100167</v>
      </c>
      <c r="CJ112" s="105">
        <f>GETPIVOTDATA(" Wisconsin",'Population Migration by State'!$B$5,"Year",'Population Migration by State'!$C$3)</f>
        <v>100167</v>
      </c>
      <c r="CK112" s="105">
        <f>GETPIVOTDATA(" Wisconsin",'Population Migration by State'!$B$5,"Year",'Population Migration by State'!$C$3)</f>
        <v>100167</v>
      </c>
      <c r="CL112" s="105">
        <f>GETPIVOTDATA(" Wisconsin",'Population Migration by State'!$B$5,"Year",'Population Migration by State'!$C$3)</f>
        <v>100167</v>
      </c>
      <c r="CM112" s="105">
        <f>GETPIVOTDATA(" Wisconsin",'Population Migration by State'!$B$5,"Year",'Population Migration by State'!$C$3)</f>
        <v>100167</v>
      </c>
      <c r="CN112" s="92"/>
      <c r="CO112" s="105"/>
      <c r="CP112" s="105"/>
      <c r="CQ112" s="92">
        <f>GETPIVOTDATA(" Michigan",'Population Migration by State'!$B$5,"Year",'Population Migration by State'!$C$3)</f>
        <v>134763</v>
      </c>
      <c r="CR112" s="105">
        <f>GETPIVOTDATA(" Michigan",'Population Migration by State'!$B$5,"Year",'Population Migration by State'!$C$3)</f>
        <v>134763</v>
      </c>
      <c r="CS112" s="105">
        <f>GETPIVOTDATA(" Michigan",'Population Migration by State'!$B$5,"Year",'Population Migration by State'!$C$3)</f>
        <v>134763</v>
      </c>
      <c r="CT112" s="105">
        <f>GETPIVOTDATA(" Michigan",'Population Migration by State'!$B$5,"Year",'Population Migration by State'!$C$3)</f>
        <v>134763</v>
      </c>
      <c r="CU112" s="105">
        <f>GETPIVOTDATA(" Michigan",'Population Migration by State'!$B$5,"Year",'Population Migration by State'!$C$3)</f>
        <v>134763</v>
      </c>
      <c r="CV112" s="105">
        <f>GETPIVOTDATA(" Michigan",'Population Migration by State'!$B$5,"Year",'Population Migration by State'!$C$3)</f>
        <v>134763</v>
      </c>
      <c r="CW112" s="105">
        <f>GETPIVOTDATA(" Michigan",'Population Migration by State'!$B$5,"Year",'Population Migration by State'!$C$3)</f>
        <v>134763</v>
      </c>
      <c r="CX112" s="102"/>
      <c r="CY112" s="105">
        <f>GETPIVOTDATA(" Michigan",'Population Migration by State'!$B$5,"Year",'Population Migration by State'!$C$3)</f>
        <v>134763</v>
      </c>
      <c r="CZ112" s="105">
        <f>GETPIVOTDATA(" Michigan",'Population Migration by State'!$B$5,"Year",'Population Migration by State'!$C$3)</f>
        <v>134763</v>
      </c>
      <c r="DA112" s="105">
        <f>GETPIVOTDATA(" Michigan",'Population Migration by State'!$B$5,"Year",'Population Migration by State'!$C$3)</f>
        <v>134763</v>
      </c>
      <c r="DB112" s="92"/>
      <c r="DC112" s="105"/>
      <c r="DD112" s="105"/>
      <c r="DE112" s="105"/>
      <c r="DF112" s="105"/>
      <c r="DG112" s="105"/>
      <c r="DH112" s="105"/>
      <c r="DI112" s="105"/>
      <c r="DJ112" s="105"/>
      <c r="DK112" s="105"/>
      <c r="DL112" s="105"/>
      <c r="DM112" s="105"/>
      <c r="DN112" s="105"/>
      <c r="DO112" s="105"/>
      <c r="DP112" s="105"/>
      <c r="DQ112" s="105"/>
      <c r="DR112" s="105"/>
      <c r="DS112" s="92">
        <f>GETPIVOTDATA(" New York",'Population Migration by State'!$B$5,"Year",'Population Migration by State'!$C$3)</f>
        <v>277374</v>
      </c>
      <c r="DT112" s="105">
        <f>GETPIVOTDATA(" New York",'Population Migration by State'!$B$5,"Year",'Population Migration by State'!$C$3)</f>
        <v>277374</v>
      </c>
      <c r="DU112" s="105">
        <f>GETPIVOTDATA(" New York",'Population Migration by State'!$B$5,"Year",'Population Migration by State'!$C$3)</f>
        <v>277374</v>
      </c>
      <c r="DV112" s="105">
        <f>GETPIVOTDATA(" New York",'Population Migration by State'!$B$5,"Year",'Population Migration by State'!$C$3)</f>
        <v>277374</v>
      </c>
      <c r="DW112" s="105">
        <f>GETPIVOTDATA(" New York",'Population Migration by State'!$B$5,"Year",'Population Migration by State'!$C$3)</f>
        <v>277374</v>
      </c>
      <c r="DX112" s="105">
        <f>GETPIVOTDATA(" New York",'Population Migration by State'!$B$5,"Year",'Population Migration by State'!$C$3)</f>
        <v>277374</v>
      </c>
      <c r="DY112" s="105">
        <f>GETPIVOTDATA(" New York",'Population Migration by State'!$B$5,"Year",'Population Migration by State'!$C$3)</f>
        <v>277374</v>
      </c>
      <c r="DZ112" s="92">
        <f>GETPIVOTDATA(" Vermont",'Population Migration by State'!$B$5,"Year",'Population Migration by State'!$C$3)</f>
        <v>24431</v>
      </c>
      <c r="EA112" s="105">
        <f>GETPIVOTDATA(" Vermont",'Population Migration by State'!$B$5,"Year",'Population Migration by State'!$C$3)</f>
        <v>24431</v>
      </c>
      <c r="EB112" s="129">
        <f>GETPIVOTDATA(" New Hampshire",'Population Migration by State'!$B$5,"Year",'Population Migration by State'!$C$3)</f>
        <v>50559</v>
      </c>
      <c r="EC112" s="121">
        <f>GETPIVOTDATA(" New Hampshire",'Population Migration by State'!$B$5,"Year",'Population Migration by State'!$C$3)</f>
        <v>50559</v>
      </c>
      <c r="ED112" s="121">
        <f>GETPIVOTDATA(" New Hampshire",'Population Migration by State'!$B$5,"Year",'Population Migration by State'!$C$3)</f>
        <v>50559</v>
      </c>
      <c r="EE112" s="130">
        <f>GETPIVOTDATA(" New Hampshire",'Population Migration by State'!$B$5,"Year",'Population Migration by State'!$C$3)</f>
        <v>50559</v>
      </c>
      <c r="EF112" s="92">
        <f>GETPIVOTDATA(" Maine",'Population Migration by State'!$B$5,"Year",'Population Migration by State'!$C$3)</f>
        <v>27561</v>
      </c>
      <c r="EG112" s="105">
        <f>GETPIVOTDATA(" Maine",'Population Migration by State'!$B$5,"Year",'Population Migration by State'!$C$3)</f>
        <v>27561</v>
      </c>
      <c r="EH112" s="105">
        <f>GETPIVOTDATA(" Maine",'Population Migration by State'!$B$5,"Year",'Population Migration by State'!$C$3)</f>
        <v>27561</v>
      </c>
      <c r="EI112" s="105">
        <f>GETPIVOTDATA(" Maine",'Population Migration by State'!$B$5,"Year",'Population Migration by State'!$C$3)</f>
        <v>27561</v>
      </c>
      <c r="EJ112" s="105">
        <f>GETPIVOTDATA(" Maine",'Population Migration by State'!$B$5,"Year",'Population Migration by State'!$C$3)</f>
        <v>27561</v>
      </c>
      <c r="EK112" s="105">
        <f>GETPIVOTDATA(" Maine",'Population Migration by State'!$B$5,"Year",'Population Migration by State'!$C$3)</f>
        <v>27561</v>
      </c>
      <c r="EL112" s="92"/>
      <c r="EM112" s="105"/>
      <c r="EN112" s="105"/>
      <c r="EO112" s="105"/>
      <c r="EP112" s="105"/>
      <c r="EQ112" s="56"/>
      <c r="ER112" s="56"/>
      <c r="ES112" s="56"/>
      <c r="ET112" s="56"/>
      <c r="EU112" s="56"/>
      <c r="EV112" s="56"/>
      <c r="EW112" s="105"/>
      <c r="EX112" s="105"/>
      <c r="EY112" s="105"/>
      <c r="EZ112" s="105"/>
      <c r="FA112" s="105"/>
      <c r="FB112" s="105"/>
      <c r="FC112" s="105"/>
      <c r="FD112" s="105"/>
      <c r="FE112" s="105"/>
      <c r="FF112" s="105"/>
      <c r="FG112" s="105"/>
      <c r="FH112" s="105"/>
      <c r="FI112" s="105"/>
      <c r="FJ112" s="105"/>
      <c r="FK112" s="105"/>
      <c r="FL112" s="105"/>
      <c r="FM112" s="105"/>
      <c r="FN112" s="105"/>
      <c r="FO112" s="105"/>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217"/>
    </row>
    <row r="113" spans="2:216" ht="16.5" customHeight="1" x14ac:dyDescent="0.25">
      <c r="B113" s="221"/>
      <c r="C113" s="56"/>
      <c r="D113" s="105"/>
      <c r="E113" s="105"/>
      <c r="F113" s="105"/>
      <c r="G113" s="105"/>
      <c r="H113" s="105"/>
      <c r="I113" s="105"/>
      <c r="J113" s="105"/>
      <c r="K113" s="92">
        <f>GETPIVOTDATA(" Oregon",'Population Migration by State'!$B$5,"Year",'Population Migration by State'!$C$3)</f>
        <v>119077</v>
      </c>
      <c r="L113" s="105">
        <f>GETPIVOTDATA(" Oregon",'Population Migration by State'!$B$5,"Year",'Population Migration by State'!$C$3)</f>
        <v>119077</v>
      </c>
      <c r="M113" s="105">
        <f>GETPIVOTDATA(" Oregon",'Population Migration by State'!$B$5,"Year",'Population Migration by State'!$C$3)</f>
        <v>119077</v>
      </c>
      <c r="N113" s="105">
        <f>GETPIVOTDATA(" Oregon",'Population Migration by State'!$B$5,"Year",'Population Migration by State'!$C$3)</f>
        <v>119077</v>
      </c>
      <c r="O113" s="105">
        <f>GETPIVOTDATA(" Oregon",'Population Migration by State'!$B$5,"Year",'Population Migration by State'!$C$3)</f>
        <v>119077</v>
      </c>
      <c r="P113" s="121">
        <f>GETPIVOTDATA(" Oregon",'Population Migration by State'!$B$5,"Year",'Population Migration by State'!$C$3)</f>
        <v>119077</v>
      </c>
      <c r="Q113" s="121">
        <f>GETPIVOTDATA(" Oregon",'Population Migration by State'!$B$5,"Year",'Population Migration by State'!$C$3)</f>
        <v>119077</v>
      </c>
      <c r="R113" s="121">
        <f>GETPIVOTDATA(" Oregon",'Population Migration by State'!$B$5,"Year",'Population Migration by State'!$C$3)</f>
        <v>119077</v>
      </c>
      <c r="S113" s="121">
        <f>GETPIVOTDATA(" Oregon",'Population Migration by State'!$B$5,"Year",'Population Migration by State'!$C$3)</f>
        <v>119077</v>
      </c>
      <c r="T113" s="105">
        <f>GETPIVOTDATA(" Oregon",'Population Migration by State'!$B$5,"Year",'Population Migration by State'!$C$3)</f>
        <v>119077</v>
      </c>
      <c r="U113" s="105">
        <f>GETPIVOTDATA(" Oregon",'Population Migration by State'!$B$5,"Year",'Population Migration by State'!$C$3)</f>
        <v>119077</v>
      </c>
      <c r="V113" s="105">
        <f>GETPIVOTDATA(" Oregon",'Population Migration by State'!$B$5,"Year",'Population Migration by State'!$C$3)</f>
        <v>119077</v>
      </c>
      <c r="W113" s="105">
        <f>GETPIVOTDATA(" Oregon",'Population Migration by State'!$B$5,"Year",'Population Migration by State'!$C$3)</f>
        <v>119077</v>
      </c>
      <c r="X113" s="105">
        <f>GETPIVOTDATA(" Oregon",'Population Migration by State'!$B$5,"Year",'Population Migration by State'!$C$3)</f>
        <v>119077</v>
      </c>
      <c r="Y113" s="105">
        <f>GETPIVOTDATA(" Oregon",'Population Migration by State'!$B$5,"Year",'Population Migration by State'!$C$3)</f>
        <v>119077</v>
      </c>
      <c r="Z113" s="92">
        <f>GETPIVOTDATA(" Idaho",'Population Migration by State'!$B$5,"Year",'Population Migration by State'!$C$3)</f>
        <v>59419</v>
      </c>
      <c r="AA113" s="105">
        <f>GETPIVOTDATA(" Idaho",'Population Migration by State'!$B$5,"Year",'Population Migration by State'!$C$3)</f>
        <v>59419</v>
      </c>
      <c r="AB113" s="105">
        <f>GETPIVOTDATA(" Idaho",'Population Migration by State'!$B$5,"Year",'Population Migration by State'!$C$3)</f>
        <v>59419</v>
      </c>
      <c r="AC113" s="105">
        <f>GETPIVOTDATA(" Idaho",'Population Migration by State'!$B$5,"Year",'Population Migration by State'!$C$3)</f>
        <v>59419</v>
      </c>
      <c r="AD113" s="105">
        <f>GETPIVOTDATA(" Idaho",'Population Migration by State'!$B$5,"Year",'Population Migration by State'!$C$3)</f>
        <v>59419</v>
      </c>
      <c r="AE113" s="99"/>
      <c r="AF113" s="105">
        <f>GETPIVOTDATA(" Montana",'Population Migration by State'!$B$5,"Year",'Population Migration by State'!$C$3)</f>
        <v>37690</v>
      </c>
      <c r="AG113" s="105">
        <f>GETPIVOTDATA(" Montana",'Population Migration by State'!$B$5,"Year",'Population Migration by State'!$C$3)</f>
        <v>37690</v>
      </c>
      <c r="AH113" s="105">
        <f>GETPIVOTDATA(" Montana",'Population Migration by State'!$B$5,"Year",'Population Migration by State'!$C$3)</f>
        <v>37690</v>
      </c>
      <c r="AI113" s="105">
        <f>GETPIVOTDATA(" Montana",'Population Migration by State'!$B$5,"Year",'Population Migration by State'!$C$3)</f>
        <v>37690</v>
      </c>
      <c r="AJ113" s="92">
        <f>GETPIVOTDATA(" Wyoming",'Population Migration by State'!$B$5,"Year",'Population Migration by State'!$C$3)</f>
        <v>31165</v>
      </c>
      <c r="AK113" s="105">
        <f>GETPIVOTDATA(" Wyoming",'Population Migration by State'!$B$5,"Year",'Population Migration by State'!$C$3)</f>
        <v>31165</v>
      </c>
      <c r="AL113" s="105">
        <f>GETPIVOTDATA(" Wyoming",'Population Migration by State'!$B$5,"Year",'Population Migration by State'!$C$3)</f>
        <v>31165</v>
      </c>
      <c r="AM113" s="105">
        <f>GETPIVOTDATA(" Wyoming",'Population Migration by State'!$B$5,"Year",'Population Migration by State'!$C$3)</f>
        <v>31165</v>
      </c>
      <c r="AN113" s="105">
        <f>GETPIVOTDATA(" Wyoming",'Population Migration by State'!$B$5,"Year",'Population Migration by State'!$C$3)</f>
        <v>31165</v>
      </c>
      <c r="AO113" s="105">
        <f>GETPIVOTDATA(" Wyoming",'Population Migration by State'!$B$5,"Year",'Population Migration by State'!$C$3)</f>
        <v>31165</v>
      </c>
      <c r="AP113" s="105">
        <f>GETPIVOTDATA(" Wyoming",'Population Migration by State'!$B$5,"Year",'Population Migration by State'!$C$3)</f>
        <v>31165</v>
      </c>
      <c r="AQ113" s="105">
        <f>GETPIVOTDATA(" Wyoming",'Population Migration by State'!$B$5,"Year",'Population Migration by State'!$C$3)</f>
        <v>31165</v>
      </c>
      <c r="AR113" s="105">
        <f>GETPIVOTDATA(" Wyoming",'Population Migration by State'!$B$5,"Year",'Population Migration by State'!$C$3)</f>
        <v>31165</v>
      </c>
      <c r="AS113" s="105">
        <f>GETPIVOTDATA(" Wyoming",'Population Migration by State'!$B$5,"Year",'Population Migration by State'!$C$3)</f>
        <v>31165</v>
      </c>
      <c r="AT113" s="105">
        <f>GETPIVOTDATA(" Wyoming",'Population Migration by State'!$B$5,"Year",'Population Migration by State'!$C$3)</f>
        <v>31165</v>
      </c>
      <c r="AU113" s="105">
        <f>GETPIVOTDATA(" Wyoming",'Population Migration by State'!$B$5,"Year",'Population Migration by State'!$C$3)</f>
        <v>31165</v>
      </c>
      <c r="AV113" s="105">
        <f>GETPIVOTDATA(" Wyoming",'Population Migration by State'!$B$5,"Year",'Population Migration by State'!$C$3)</f>
        <v>31165</v>
      </c>
      <c r="AW113" s="105">
        <f>GETPIVOTDATA(" Wyoming",'Population Migration by State'!$B$5,"Year",'Population Migration by State'!$C$3)</f>
        <v>31165</v>
      </c>
      <c r="AX113" s="105">
        <f>GETPIVOTDATA(" Wyoming",'Population Migration by State'!$B$5,"Year",'Population Migration by State'!$C$3)</f>
        <v>31165</v>
      </c>
      <c r="AY113" s="105">
        <f>GETPIVOTDATA(" Wyoming",'Population Migration by State'!$B$5,"Year",'Population Migration by State'!$C$3)</f>
        <v>31165</v>
      </c>
      <c r="AZ113" s="105">
        <f>GETPIVOTDATA(" Wyoming",'Population Migration by State'!$B$5,"Year",'Population Migration by State'!$C$3)</f>
        <v>31165</v>
      </c>
      <c r="BA113" s="92">
        <f>GETPIVOTDATA(" South Dakota",'Population Migration by State'!$B$5,"Year",'Population Migration by State'!$C$3)</f>
        <v>26185</v>
      </c>
      <c r="BB113" s="105">
        <f>GETPIVOTDATA(" South Dakota",'Population Migration by State'!$B$5,"Year",'Population Migration by State'!$C$3)</f>
        <v>26185</v>
      </c>
      <c r="BC113" s="105">
        <f>GETPIVOTDATA(" South Dakota",'Population Migration by State'!$B$5,"Year",'Population Migration by State'!$C$3)</f>
        <v>26185</v>
      </c>
      <c r="BD113" s="105">
        <f>GETPIVOTDATA(" South Dakota",'Population Migration by State'!$B$5,"Year",'Population Migration by State'!$C$3)</f>
        <v>26185</v>
      </c>
      <c r="BE113" s="105">
        <f>GETPIVOTDATA(" South Dakota",'Population Migration by State'!$B$5,"Year",'Population Migration by State'!$C$3)</f>
        <v>26185</v>
      </c>
      <c r="BF113" s="105">
        <f>GETPIVOTDATA(" South Dakota",'Population Migration by State'!$B$5,"Year",'Population Migration by State'!$C$3)</f>
        <v>26185</v>
      </c>
      <c r="BG113" s="105">
        <f>GETPIVOTDATA(" South Dakota",'Population Migration by State'!$B$5,"Year",'Population Migration by State'!$C$3)</f>
        <v>26185</v>
      </c>
      <c r="BH113" s="105">
        <f>GETPIVOTDATA(" South Dakota",'Population Migration by State'!$B$5,"Year",'Population Migration by State'!$C$3)</f>
        <v>26185</v>
      </c>
      <c r="BI113" s="121">
        <f>GETPIVOTDATA(" South Dakota",'Population Migration by State'!$B$5,"Year",'Population Migration by State'!$C$3)</f>
        <v>26185</v>
      </c>
      <c r="BJ113" s="121">
        <f>GETPIVOTDATA(" South Dakota",'Population Migration by State'!$B$5,"Year",'Population Migration by State'!$C$3)</f>
        <v>26185</v>
      </c>
      <c r="BK113" s="121">
        <f>GETPIVOTDATA(" South Dakota",'Population Migration by State'!$B$5,"Year",'Population Migration by State'!$C$3)</f>
        <v>26185</v>
      </c>
      <c r="BL113" s="121">
        <f>GETPIVOTDATA(" South Dakota",'Population Migration by State'!$B$5,"Year",'Population Migration by State'!$C$3)</f>
        <v>26185</v>
      </c>
      <c r="BM113" s="105">
        <f>GETPIVOTDATA(" South Dakota",'Population Migration by State'!$B$5,"Year",'Population Migration by State'!$C$3)</f>
        <v>26185</v>
      </c>
      <c r="BN113" s="105">
        <f>GETPIVOTDATA(" South Dakota",'Population Migration by State'!$B$5,"Year",'Population Migration by State'!$C$3)</f>
        <v>26185</v>
      </c>
      <c r="BO113" s="105">
        <f>GETPIVOTDATA(" South Dakota",'Population Migration by State'!$B$5,"Year",'Population Migration by State'!$C$3)</f>
        <v>26185</v>
      </c>
      <c r="BP113" s="105">
        <f>GETPIVOTDATA(" South Dakota",'Population Migration by State'!$B$5,"Year",'Population Migration by State'!$C$3)</f>
        <v>26185</v>
      </c>
      <c r="BQ113" s="92">
        <f>GETPIVOTDATA(" Minnesota",'Population Migration by State'!$B$5,"Year",'Population Migration by State'!$C$3)</f>
        <v>101176</v>
      </c>
      <c r="BR113" s="105">
        <f>GETPIVOTDATA(" Minnesota",'Population Migration by State'!$B$5,"Year",'Population Migration by State'!$C$3)</f>
        <v>101176</v>
      </c>
      <c r="BS113" s="105">
        <f>GETPIVOTDATA(" Minnesota",'Population Migration by State'!$B$5,"Year",'Population Migration by State'!$C$3)</f>
        <v>101176</v>
      </c>
      <c r="BT113" s="105">
        <f>GETPIVOTDATA(" Minnesota",'Population Migration by State'!$B$5,"Year",'Population Migration by State'!$C$3)</f>
        <v>101176</v>
      </c>
      <c r="BU113" s="105">
        <f>GETPIVOTDATA(" Minnesota",'Population Migration by State'!$B$5,"Year",'Population Migration by State'!$C$3)</f>
        <v>101176</v>
      </c>
      <c r="BV113" s="105">
        <f>GETPIVOTDATA(" Minnesota",'Population Migration by State'!$B$5,"Year",'Population Migration by State'!$C$3)</f>
        <v>101176</v>
      </c>
      <c r="BW113" s="105">
        <f>GETPIVOTDATA(" Minnesota",'Population Migration by State'!$B$5,"Year",'Population Migration by State'!$C$3)</f>
        <v>101176</v>
      </c>
      <c r="BX113" s="105">
        <f>GETPIVOTDATA(" Minnesota",'Population Migration by State'!$B$5,"Year",'Population Migration by State'!$C$3)</f>
        <v>101176</v>
      </c>
      <c r="BY113" s="105">
        <f>GETPIVOTDATA(" Minnesota",'Population Migration by State'!$B$5,"Year",'Population Migration by State'!$C$3)</f>
        <v>101176</v>
      </c>
      <c r="BZ113" s="105">
        <f>GETPIVOTDATA(" Minnesota",'Population Migration by State'!$B$5,"Year",'Population Migration by State'!$C$3)</f>
        <v>101176</v>
      </c>
      <c r="CA113" s="105">
        <f>GETPIVOTDATA(" Minnesota",'Population Migration by State'!$B$5,"Year",'Population Migration by State'!$C$3)</f>
        <v>101176</v>
      </c>
      <c r="CB113" s="105">
        <f>GETPIVOTDATA(" Minnesota",'Population Migration by State'!$B$5,"Year",'Population Migration by State'!$C$3)</f>
        <v>101176</v>
      </c>
      <c r="CC113" s="92">
        <f>GETPIVOTDATA(" Wisconsin",'Population Migration by State'!$B$5,"Year",'Population Migration by State'!$C$3)</f>
        <v>100167</v>
      </c>
      <c r="CD113" s="105">
        <f>GETPIVOTDATA(" Wisconsin",'Population Migration by State'!$B$5,"Year",'Population Migration by State'!$C$3)</f>
        <v>100167</v>
      </c>
      <c r="CE113" s="105">
        <f>GETPIVOTDATA(" Wisconsin",'Population Migration by State'!$B$5,"Year",'Population Migration by State'!$C$3)</f>
        <v>100167</v>
      </c>
      <c r="CF113" s="105">
        <f>GETPIVOTDATA(" Wisconsin",'Population Migration by State'!$B$5,"Year",'Population Migration by State'!$C$3)</f>
        <v>100167</v>
      </c>
      <c r="CG113" s="105">
        <f>GETPIVOTDATA(" Wisconsin",'Population Migration by State'!$B$5,"Year",'Population Migration by State'!$C$3)</f>
        <v>100167</v>
      </c>
      <c r="CH113" s="105">
        <f>GETPIVOTDATA(" Wisconsin",'Population Migration by State'!$B$5,"Year",'Population Migration by State'!$C$3)</f>
        <v>100167</v>
      </c>
      <c r="CI113" s="105">
        <f>GETPIVOTDATA(" Wisconsin",'Population Migration by State'!$B$5,"Year",'Population Migration by State'!$C$3)</f>
        <v>100167</v>
      </c>
      <c r="CJ113" s="105">
        <f>GETPIVOTDATA(" Wisconsin",'Population Migration by State'!$B$5,"Year",'Population Migration by State'!$C$3)</f>
        <v>100167</v>
      </c>
      <c r="CK113" s="105">
        <f>GETPIVOTDATA(" Wisconsin",'Population Migration by State'!$B$5,"Year",'Population Migration by State'!$C$3)</f>
        <v>100167</v>
      </c>
      <c r="CL113" s="105">
        <f>GETPIVOTDATA(" Wisconsin",'Population Migration by State'!$B$5,"Year",'Population Migration by State'!$C$3)</f>
        <v>100167</v>
      </c>
      <c r="CM113" s="97"/>
      <c r="CN113" s="105"/>
      <c r="CO113" s="105"/>
      <c r="CP113" s="105"/>
      <c r="CQ113" s="92">
        <f>GETPIVOTDATA(" Michigan",'Population Migration by State'!$B$5,"Year",'Population Migration by State'!$C$3)</f>
        <v>134763</v>
      </c>
      <c r="CR113" s="105">
        <f>GETPIVOTDATA(" Michigan",'Population Migration by State'!$B$5,"Year",'Population Migration by State'!$C$3)</f>
        <v>134763</v>
      </c>
      <c r="CS113" s="105">
        <f>GETPIVOTDATA(" Michigan",'Population Migration by State'!$B$5,"Year",'Population Migration by State'!$C$3)</f>
        <v>134763</v>
      </c>
      <c r="CT113" s="105">
        <f>GETPIVOTDATA(" Michigan",'Population Migration by State'!$B$5,"Year",'Population Migration by State'!$C$3)</f>
        <v>134763</v>
      </c>
      <c r="CU113" s="105">
        <f>GETPIVOTDATA(" Michigan",'Population Migration by State'!$B$5,"Year",'Population Migration by State'!$C$3)</f>
        <v>134763</v>
      </c>
      <c r="CV113" s="105">
        <f>GETPIVOTDATA(" Michigan",'Population Migration by State'!$B$5,"Year",'Population Migration by State'!$C$3)</f>
        <v>134763</v>
      </c>
      <c r="CW113" s="105">
        <f>GETPIVOTDATA(" Michigan",'Population Migration by State'!$B$5,"Year",'Population Migration by State'!$C$3)</f>
        <v>134763</v>
      </c>
      <c r="CX113" s="105">
        <f>GETPIVOTDATA(" Michigan",'Population Migration by State'!$B$5,"Year",'Population Migration by State'!$C$3)</f>
        <v>134763</v>
      </c>
      <c r="CY113" s="105">
        <f>GETPIVOTDATA(" Michigan",'Population Migration by State'!$B$5,"Year",'Population Migration by State'!$C$3)</f>
        <v>134763</v>
      </c>
      <c r="CZ113" s="105">
        <f>GETPIVOTDATA(" Michigan",'Population Migration by State'!$B$5,"Year",'Population Migration by State'!$C$3)</f>
        <v>134763</v>
      </c>
      <c r="DA113" s="105">
        <f>GETPIVOTDATA(" Michigan",'Population Migration by State'!$B$5,"Year",'Population Migration by State'!$C$3)</f>
        <v>134763</v>
      </c>
      <c r="DB113" s="92"/>
      <c r="DC113" s="105"/>
      <c r="DD113" s="105"/>
      <c r="DE113" s="105"/>
      <c r="DF113" s="105"/>
      <c r="DG113" s="105"/>
      <c r="DH113" s="105"/>
      <c r="DI113" s="105"/>
      <c r="DJ113" s="105"/>
      <c r="DK113" s="105"/>
      <c r="DL113" s="105"/>
      <c r="DM113" s="105"/>
      <c r="DN113" s="105"/>
      <c r="DO113" s="105"/>
      <c r="DP113" s="105"/>
      <c r="DQ113" s="105"/>
      <c r="DR113" s="105"/>
      <c r="DS113" s="92">
        <f>GETPIVOTDATA(" New York",'Population Migration by State'!$B$5,"Year",'Population Migration by State'!$C$3)</f>
        <v>277374</v>
      </c>
      <c r="DT113" s="105">
        <f>GETPIVOTDATA(" New York",'Population Migration by State'!$B$5,"Year",'Population Migration by State'!$C$3)</f>
        <v>277374</v>
      </c>
      <c r="DU113" s="105">
        <f>GETPIVOTDATA(" New York",'Population Migration by State'!$B$5,"Year",'Population Migration by State'!$C$3)</f>
        <v>277374</v>
      </c>
      <c r="DV113" s="105">
        <f>GETPIVOTDATA(" New York",'Population Migration by State'!$B$5,"Year",'Population Migration by State'!$C$3)</f>
        <v>277374</v>
      </c>
      <c r="DW113" s="105">
        <f>GETPIVOTDATA(" New York",'Population Migration by State'!$B$5,"Year",'Population Migration by State'!$C$3)</f>
        <v>277374</v>
      </c>
      <c r="DX113" s="105">
        <f>GETPIVOTDATA(" New York",'Population Migration by State'!$B$5,"Year",'Population Migration by State'!$C$3)</f>
        <v>277374</v>
      </c>
      <c r="DY113" s="105">
        <f>GETPIVOTDATA(" New York",'Population Migration by State'!$B$5,"Year",'Population Migration by State'!$C$3)</f>
        <v>277374</v>
      </c>
      <c r="DZ113" s="92">
        <f>GETPIVOTDATA(" Vermont",'Population Migration by State'!$B$5,"Year",'Population Migration by State'!$C$3)</f>
        <v>24431</v>
      </c>
      <c r="EA113" s="105">
        <f>GETPIVOTDATA(" Vermont",'Population Migration by State'!$B$5,"Year",'Population Migration by State'!$C$3)</f>
        <v>24431</v>
      </c>
      <c r="EB113" s="129">
        <f>GETPIVOTDATA(" New Hampshire",'Population Migration by State'!$B$5,"Year",'Population Migration by State'!$C$3)</f>
        <v>50559</v>
      </c>
      <c r="EC113" s="121">
        <f>GETPIVOTDATA(" New Hampshire",'Population Migration by State'!$B$5,"Year",'Population Migration by State'!$C$3)</f>
        <v>50559</v>
      </c>
      <c r="ED113" s="121">
        <f>GETPIVOTDATA(" New Hampshire",'Population Migration by State'!$B$5,"Year",'Population Migration by State'!$C$3)</f>
        <v>50559</v>
      </c>
      <c r="EE113" s="130">
        <f>GETPIVOTDATA(" New Hampshire",'Population Migration by State'!$B$5,"Year",'Population Migration by State'!$C$3)</f>
        <v>50559</v>
      </c>
      <c r="EF113" s="92">
        <f>GETPIVOTDATA(" Maine",'Population Migration by State'!$B$5,"Year",'Population Migration by State'!$C$3)</f>
        <v>27561</v>
      </c>
      <c r="EG113" s="105">
        <f>GETPIVOTDATA(" Maine",'Population Migration by State'!$B$5,"Year",'Population Migration by State'!$C$3)</f>
        <v>27561</v>
      </c>
      <c r="EH113" s="105">
        <f>GETPIVOTDATA(" Maine",'Population Migration by State'!$B$5,"Year",'Population Migration by State'!$C$3)</f>
        <v>27561</v>
      </c>
      <c r="EI113" s="105">
        <f>GETPIVOTDATA(" Maine",'Population Migration by State'!$B$5,"Year",'Population Migration by State'!$C$3)</f>
        <v>27561</v>
      </c>
      <c r="EJ113" s="105">
        <f>GETPIVOTDATA(" Maine",'Population Migration by State'!$B$5,"Year",'Population Migration by State'!$C$3)</f>
        <v>27561</v>
      </c>
      <c r="EK113" s="105">
        <f>GETPIVOTDATA(" Maine",'Population Migration by State'!$B$5,"Year",'Population Migration by State'!$C$3)</f>
        <v>27561</v>
      </c>
      <c r="EL113" s="92"/>
      <c r="EM113" s="105"/>
      <c r="EN113" s="105"/>
      <c r="EO113" s="105"/>
      <c r="EP113" s="105"/>
      <c r="EQ113" s="56"/>
      <c r="ER113" s="56"/>
      <c r="ES113" s="56"/>
      <c r="ET113" s="56"/>
      <c r="EU113" s="56"/>
      <c r="EV113" s="56"/>
      <c r="EW113" s="105"/>
      <c r="EX113" s="105"/>
      <c r="EY113" s="105"/>
      <c r="EZ113" s="105"/>
      <c r="FA113" s="105"/>
      <c r="FB113" s="105"/>
      <c r="FC113" s="105"/>
      <c r="FD113" s="105"/>
      <c r="FE113" s="105"/>
      <c r="FF113" s="105"/>
      <c r="FG113" s="105"/>
      <c r="FH113" s="105"/>
      <c r="FI113" s="105"/>
      <c r="FJ113" s="105"/>
      <c r="FK113" s="105"/>
      <c r="FL113" s="105"/>
      <c r="FM113" s="105"/>
      <c r="FN113" s="105"/>
      <c r="FO113" s="105"/>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217"/>
    </row>
    <row r="114" spans="2:216" ht="15.75" customHeight="1" x14ac:dyDescent="0.25">
      <c r="B114" s="221"/>
      <c r="C114" s="56"/>
      <c r="D114" s="105"/>
      <c r="E114" s="105"/>
      <c r="F114" s="105"/>
      <c r="G114" s="105"/>
      <c r="H114" s="105"/>
      <c r="I114" s="105"/>
      <c r="J114" s="105"/>
      <c r="K114" s="92">
        <f>GETPIVOTDATA(" Oregon",'Population Migration by State'!$B$5,"Year",'Population Migration by State'!$C$3)</f>
        <v>119077</v>
      </c>
      <c r="L114" s="105">
        <f>GETPIVOTDATA(" Oregon",'Population Migration by State'!$B$5,"Year",'Population Migration by State'!$C$3)</f>
        <v>119077</v>
      </c>
      <c r="M114" s="105">
        <f>GETPIVOTDATA(" Oregon",'Population Migration by State'!$B$5,"Year",'Population Migration by State'!$C$3)</f>
        <v>119077</v>
      </c>
      <c r="N114" s="105">
        <f>GETPIVOTDATA(" Oregon",'Population Migration by State'!$B$5,"Year",'Population Migration by State'!$C$3)</f>
        <v>119077</v>
      </c>
      <c r="O114" s="105">
        <f>GETPIVOTDATA(" Oregon",'Population Migration by State'!$B$5,"Year",'Population Migration by State'!$C$3)</f>
        <v>119077</v>
      </c>
      <c r="P114" s="121">
        <f>GETPIVOTDATA(" Oregon",'Population Migration by State'!$B$5,"Year",'Population Migration by State'!$C$3)</f>
        <v>119077</v>
      </c>
      <c r="Q114" s="121">
        <f>GETPIVOTDATA(" Oregon",'Population Migration by State'!$B$5,"Year",'Population Migration by State'!$C$3)</f>
        <v>119077</v>
      </c>
      <c r="R114" s="121">
        <f>GETPIVOTDATA(" Oregon",'Population Migration by State'!$B$5,"Year",'Population Migration by State'!$C$3)</f>
        <v>119077</v>
      </c>
      <c r="S114" s="121">
        <f>GETPIVOTDATA(" Oregon",'Population Migration by State'!$B$5,"Year",'Population Migration by State'!$C$3)</f>
        <v>119077</v>
      </c>
      <c r="T114" s="105">
        <f>GETPIVOTDATA(" Oregon",'Population Migration by State'!$B$5,"Year",'Population Migration by State'!$C$3)</f>
        <v>119077</v>
      </c>
      <c r="U114" s="105">
        <f>GETPIVOTDATA(" Oregon",'Population Migration by State'!$B$5,"Year",'Population Migration by State'!$C$3)</f>
        <v>119077</v>
      </c>
      <c r="V114" s="105">
        <f>GETPIVOTDATA(" Oregon",'Population Migration by State'!$B$5,"Year",'Population Migration by State'!$C$3)</f>
        <v>119077</v>
      </c>
      <c r="W114" s="105">
        <f>GETPIVOTDATA(" Oregon",'Population Migration by State'!$B$5,"Year",'Population Migration by State'!$C$3)</f>
        <v>119077</v>
      </c>
      <c r="X114" s="105">
        <f>GETPIVOTDATA(" Oregon",'Population Migration by State'!$B$5,"Year",'Population Migration by State'!$C$3)</f>
        <v>119077</v>
      </c>
      <c r="Y114" s="105">
        <f>GETPIVOTDATA(" Oregon",'Population Migration by State'!$B$5,"Year",'Population Migration by State'!$C$3)</f>
        <v>119077</v>
      </c>
      <c r="Z114" s="92">
        <f>GETPIVOTDATA(" Idaho",'Population Migration by State'!$B$5,"Year",'Population Migration by State'!$C$3)</f>
        <v>59419</v>
      </c>
      <c r="AA114" s="105">
        <f>GETPIVOTDATA(" Idaho",'Population Migration by State'!$B$5,"Year",'Population Migration by State'!$C$3)</f>
        <v>59419</v>
      </c>
      <c r="AB114" s="105">
        <f>GETPIVOTDATA(" Idaho",'Population Migration by State'!$B$5,"Year",'Population Migration by State'!$C$3)</f>
        <v>59419</v>
      </c>
      <c r="AC114" s="105">
        <f>GETPIVOTDATA(" Idaho",'Population Migration by State'!$B$5,"Year",'Population Migration by State'!$C$3)</f>
        <v>59419</v>
      </c>
      <c r="AD114" s="105">
        <f>GETPIVOTDATA(" Idaho",'Population Migration by State'!$B$5,"Year",'Population Migration by State'!$C$3)</f>
        <v>59419</v>
      </c>
      <c r="AE114" s="105">
        <f>GETPIVOTDATA(" Idaho",'Population Migration by State'!$B$5,"Year",'Population Migration by State'!$C$3)</f>
        <v>59419</v>
      </c>
      <c r="AF114" s="92">
        <f>GETPIVOTDATA(" Montana",'Population Migration by State'!$B$5,"Year",'Population Migration by State'!$C$3)</f>
        <v>37690</v>
      </c>
      <c r="AG114" s="105">
        <f>GETPIVOTDATA(" Montana",'Population Migration by State'!$B$5,"Year",'Population Migration by State'!$C$3)</f>
        <v>37690</v>
      </c>
      <c r="AH114" s="105">
        <f>GETPIVOTDATA(" Montana",'Population Migration by State'!$B$5,"Year",'Population Migration by State'!$C$3)</f>
        <v>37690</v>
      </c>
      <c r="AI114" s="105">
        <f>GETPIVOTDATA(" Montana",'Population Migration by State'!$B$5,"Year",'Population Migration by State'!$C$3)</f>
        <v>37690</v>
      </c>
      <c r="AJ114" s="92">
        <f>GETPIVOTDATA(" Wyoming",'Population Migration by State'!$B$5,"Year",'Population Migration by State'!$C$3)</f>
        <v>31165</v>
      </c>
      <c r="AK114" s="105">
        <f>GETPIVOTDATA(" Wyoming",'Population Migration by State'!$B$5,"Year",'Population Migration by State'!$C$3)</f>
        <v>31165</v>
      </c>
      <c r="AL114" s="105">
        <f>GETPIVOTDATA(" Wyoming",'Population Migration by State'!$B$5,"Year",'Population Migration by State'!$C$3)</f>
        <v>31165</v>
      </c>
      <c r="AM114" s="105">
        <f>GETPIVOTDATA(" Wyoming",'Population Migration by State'!$B$5,"Year",'Population Migration by State'!$C$3)</f>
        <v>31165</v>
      </c>
      <c r="AN114" s="105">
        <f>GETPIVOTDATA(" Wyoming",'Population Migration by State'!$B$5,"Year",'Population Migration by State'!$C$3)</f>
        <v>31165</v>
      </c>
      <c r="AO114" s="105">
        <f>GETPIVOTDATA(" Wyoming",'Population Migration by State'!$B$5,"Year",'Population Migration by State'!$C$3)</f>
        <v>31165</v>
      </c>
      <c r="AP114" s="105">
        <f>GETPIVOTDATA(" Wyoming",'Population Migration by State'!$B$5,"Year",'Population Migration by State'!$C$3)</f>
        <v>31165</v>
      </c>
      <c r="AQ114" s="105">
        <f>GETPIVOTDATA(" Wyoming",'Population Migration by State'!$B$5,"Year",'Population Migration by State'!$C$3)</f>
        <v>31165</v>
      </c>
      <c r="AR114" s="105">
        <f>GETPIVOTDATA(" Wyoming",'Population Migration by State'!$B$5,"Year",'Population Migration by State'!$C$3)</f>
        <v>31165</v>
      </c>
      <c r="AS114" s="105">
        <f>GETPIVOTDATA(" Wyoming",'Population Migration by State'!$B$5,"Year",'Population Migration by State'!$C$3)</f>
        <v>31165</v>
      </c>
      <c r="AT114" s="105">
        <f>GETPIVOTDATA(" Wyoming",'Population Migration by State'!$B$5,"Year",'Population Migration by State'!$C$3)</f>
        <v>31165</v>
      </c>
      <c r="AU114" s="105">
        <f>GETPIVOTDATA(" Wyoming",'Population Migration by State'!$B$5,"Year",'Population Migration by State'!$C$3)</f>
        <v>31165</v>
      </c>
      <c r="AV114" s="105">
        <f>GETPIVOTDATA(" Wyoming",'Population Migration by State'!$B$5,"Year",'Population Migration by State'!$C$3)</f>
        <v>31165</v>
      </c>
      <c r="AW114" s="105">
        <f>GETPIVOTDATA(" Wyoming",'Population Migration by State'!$B$5,"Year",'Population Migration by State'!$C$3)</f>
        <v>31165</v>
      </c>
      <c r="AX114" s="105">
        <f>GETPIVOTDATA(" Wyoming",'Population Migration by State'!$B$5,"Year",'Population Migration by State'!$C$3)</f>
        <v>31165</v>
      </c>
      <c r="AY114" s="105">
        <f>GETPIVOTDATA(" Wyoming",'Population Migration by State'!$B$5,"Year",'Population Migration by State'!$C$3)</f>
        <v>31165</v>
      </c>
      <c r="AZ114" s="105">
        <f>GETPIVOTDATA(" Wyoming",'Population Migration by State'!$B$5,"Year",'Population Migration by State'!$C$3)</f>
        <v>31165</v>
      </c>
      <c r="BA114" s="92">
        <f>GETPIVOTDATA(" South Dakota",'Population Migration by State'!$B$5,"Year",'Population Migration by State'!$C$3)</f>
        <v>26185</v>
      </c>
      <c r="BB114" s="105">
        <f>GETPIVOTDATA(" South Dakota",'Population Migration by State'!$B$5,"Year",'Population Migration by State'!$C$3)</f>
        <v>26185</v>
      </c>
      <c r="BC114" s="105">
        <f>GETPIVOTDATA(" South Dakota",'Population Migration by State'!$B$5,"Year",'Population Migration by State'!$C$3)</f>
        <v>26185</v>
      </c>
      <c r="BD114" s="105">
        <f>GETPIVOTDATA(" South Dakota",'Population Migration by State'!$B$5,"Year",'Population Migration by State'!$C$3)</f>
        <v>26185</v>
      </c>
      <c r="BE114" s="105">
        <f>GETPIVOTDATA(" South Dakota",'Population Migration by State'!$B$5,"Year",'Population Migration by State'!$C$3)</f>
        <v>26185</v>
      </c>
      <c r="BF114" s="105">
        <f>GETPIVOTDATA(" South Dakota",'Population Migration by State'!$B$5,"Year",'Population Migration by State'!$C$3)</f>
        <v>26185</v>
      </c>
      <c r="BG114" s="105">
        <f>GETPIVOTDATA(" South Dakota",'Population Migration by State'!$B$5,"Year",'Population Migration by State'!$C$3)</f>
        <v>26185</v>
      </c>
      <c r="BH114" s="105">
        <f>GETPIVOTDATA(" South Dakota",'Population Migration by State'!$B$5,"Year",'Population Migration by State'!$C$3)</f>
        <v>26185</v>
      </c>
      <c r="BI114" s="121">
        <f>GETPIVOTDATA(" South Dakota",'Population Migration by State'!$B$5,"Year",'Population Migration by State'!$C$3)</f>
        <v>26185</v>
      </c>
      <c r="BJ114" s="121">
        <f>GETPIVOTDATA(" South Dakota",'Population Migration by State'!$B$5,"Year",'Population Migration by State'!$C$3)</f>
        <v>26185</v>
      </c>
      <c r="BK114" s="121">
        <f>GETPIVOTDATA(" South Dakota",'Population Migration by State'!$B$5,"Year",'Population Migration by State'!$C$3)</f>
        <v>26185</v>
      </c>
      <c r="BL114" s="121">
        <f>GETPIVOTDATA(" South Dakota",'Population Migration by State'!$B$5,"Year",'Population Migration by State'!$C$3)</f>
        <v>26185</v>
      </c>
      <c r="BM114" s="105">
        <f>GETPIVOTDATA(" South Dakota",'Population Migration by State'!$B$5,"Year",'Population Migration by State'!$C$3)</f>
        <v>26185</v>
      </c>
      <c r="BN114" s="105">
        <f>GETPIVOTDATA(" South Dakota",'Population Migration by State'!$B$5,"Year",'Population Migration by State'!$C$3)</f>
        <v>26185</v>
      </c>
      <c r="BO114" s="105">
        <f>GETPIVOTDATA(" South Dakota",'Population Migration by State'!$B$5,"Year",'Population Migration by State'!$C$3)</f>
        <v>26185</v>
      </c>
      <c r="BP114" s="105">
        <f>GETPIVOTDATA(" South Dakota",'Population Migration by State'!$B$5,"Year",'Population Migration by State'!$C$3)</f>
        <v>26185</v>
      </c>
      <c r="BQ114" s="92">
        <f>GETPIVOTDATA(" Minnesota",'Population Migration by State'!$B$5,"Year",'Population Migration by State'!$C$3)</f>
        <v>101176</v>
      </c>
      <c r="BR114" s="105">
        <f>GETPIVOTDATA(" Minnesota",'Population Migration by State'!$B$5,"Year",'Population Migration by State'!$C$3)</f>
        <v>101176</v>
      </c>
      <c r="BS114" s="105">
        <f>GETPIVOTDATA(" Minnesota",'Population Migration by State'!$B$5,"Year",'Population Migration by State'!$C$3)</f>
        <v>101176</v>
      </c>
      <c r="BT114" s="105">
        <f>GETPIVOTDATA(" Minnesota",'Population Migration by State'!$B$5,"Year",'Population Migration by State'!$C$3)</f>
        <v>101176</v>
      </c>
      <c r="BU114" s="105">
        <f>GETPIVOTDATA(" Minnesota",'Population Migration by State'!$B$5,"Year",'Population Migration by State'!$C$3)</f>
        <v>101176</v>
      </c>
      <c r="BV114" s="105">
        <f>GETPIVOTDATA(" Minnesota",'Population Migration by State'!$B$5,"Year",'Population Migration by State'!$C$3)</f>
        <v>101176</v>
      </c>
      <c r="BW114" s="105">
        <f>GETPIVOTDATA(" Minnesota",'Population Migration by State'!$B$5,"Year",'Population Migration by State'!$C$3)</f>
        <v>101176</v>
      </c>
      <c r="BX114" s="105">
        <f>GETPIVOTDATA(" Minnesota",'Population Migration by State'!$B$5,"Year",'Population Migration by State'!$C$3)</f>
        <v>101176</v>
      </c>
      <c r="BY114" s="105">
        <f>GETPIVOTDATA(" Minnesota",'Population Migration by State'!$B$5,"Year",'Population Migration by State'!$C$3)</f>
        <v>101176</v>
      </c>
      <c r="BZ114" s="105">
        <f>GETPIVOTDATA(" Minnesota",'Population Migration by State'!$B$5,"Year",'Population Migration by State'!$C$3)</f>
        <v>101176</v>
      </c>
      <c r="CA114" s="105">
        <f>GETPIVOTDATA(" Minnesota",'Population Migration by State'!$B$5,"Year",'Population Migration by State'!$C$3)</f>
        <v>101176</v>
      </c>
      <c r="CB114" s="105">
        <f>GETPIVOTDATA(" Minnesota",'Population Migration by State'!$B$5,"Year",'Population Migration by State'!$C$3)</f>
        <v>101176</v>
      </c>
      <c r="CC114" s="92">
        <f>GETPIVOTDATA(" Wisconsin",'Population Migration by State'!$B$5,"Year",'Population Migration by State'!$C$3)</f>
        <v>100167</v>
      </c>
      <c r="CD114" s="105">
        <f>GETPIVOTDATA(" Wisconsin",'Population Migration by State'!$B$5,"Year",'Population Migration by State'!$C$3)</f>
        <v>100167</v>
      </c>
      <c r="CE114" s="105">
        <f>GETPIVOTDATA(" Wisconsin",'Population Migration by State'!$B$5,"Year",'Population Migration by State'!$C$3)</f>
        <v>100167</v>
      </c>
      <c r="CF114" s="105">
        <f>GETPIVOTDATA(" Wisconsin",'Population Migration by State'!$B$5,"Year",'Population Migration by State'!$C$3)</f>
        <v>100167</v>
      </c>
      <c r="CG114" s="105">
        <f>GETPIVOTDATA(" Wisconsin",'Population Migration by State'!$B$5,"Year",'Population Migration by State'!$C$3)</f>
        <v>100167</v>
      </c>
      <c r="CH114" s="105">
        <f>GETPIVOTDATA(" Wisconsin",'Population Migration by State'!$B$5,"Year",'Population Migration by State'!$C$3)</f>
        <v>100167</v>
      </c>
      <c r="CI114" s="105">
        <f>GETPIVOTDATA(" Wisconsin",'Population Migration by State'!$B$5,"Year",'Population Migration by State'!$C$3)</f>
        <v>100167</v>
      </c>
      <c r="CJ114" s="105">
        <f>GETPIVOTDATA(" Wisconsin",'Population Migration by State'!$B$5,"Year",'Population Migration by State'!$C$3)</f>
        <v>100167</v>
      </c>
      <c r="CK114" s="105">
        <f>GETPIVOTDATA(" Wisconsin",'Population Migration by State'!$B$5,"Year",'Population Migration by State'!$C$3)</f>
        <v>100167</v>
      </c>
      <c r="CL114" s="105">
        <f>GETPIVOTDATA(" Wisconsin",'Population Migration by State'!$B$5,"Year",'Population Migration by State'!$C$3)</f>
        <v>100167</v>
      </c>
      <c r="CM114" s="99"/>
      <c r="CN114" s="105"/>
      <c r="CO114" s="105"/>
      <c r="CP114" s="105"/>
      <c r="CQ114" s="92">
        <f>GETPIVOTDATA(" Michigan",'Population Migration by State'!$B$5,"Year",'Population Migration by State'!$C$3)</f>
        <v>134763</v>
      </c>
      <c r="CR114" s="105">
        <f>GETPIVOTDATA(" Michigan",'Population Migration by State'!$B$5,"Year",'Population Migration by State'!$C$3)</f>
        <v>134763</v>
      </c>
      <c r="CS114" s="105">
        <f>GETPIVOTDATA(" Michigan",'Population Migration by State'!$B$5,"Year",'Population Migration by State'!$C$3)</f>
        <v>134763</v>
      </c>
      <c r="CT114" s="105">
        <f>GETPIVOTDATA(" Michigan",'Population Migration by State'!$B$5,"Year",'Population Migration by State'!$C$3)</f>
        <v>134763</v>
      </c>
      <c r="CU114" s="105">
        <f>GETPIVOTDATA(" Michigan",'Population Migration by State'!$B$5,"Year",'Population Migration by State'!$C$3)</f>
        <v>134763</v>
      </c>
      <c r="CV114" s="105">
        <f>GETPIVOTDATA(" Michigan",'Population Migration by State'!$B$5,"Year",'Population Migration by State'!$C$3)</f>
        <v>134763</v>
      </c>
      <c r="CW114" s="105">
        <f>GETPIVOTDATA(" Michigan",'Population Migration by State'!$B$5,"Year",'Population Migration by State'!$C$3)</f>
        <v>134763</v>
      </c>
      <c r="CX114" s="105">
        <f>GETPIVOTDATA(" Michigan",'Population Migration by State'!$B$5,"Year",'Population Migration by State'!$C$3)</f>
        <v>134763</v>
      </c>
      <c r="CY114" s="105">
        <f>GETPIVOTDATA(" Michigan",'Population Migration by State'!$B$5,"Year",'Population Migration by State'!$C$3)</f>
        <v>134763</v>
      </c>
      <c r="CZ114" s="105">
        <f>GETPIVOTDATA(" Michigan",'Population Migration by State'!$B$5,"Year",'Population Migration by State'!$C$3)</f>
        <v>134763</v>
      </c>
      <c r="DA114" s="105">
        <f>GETPIVOTDATA(" Michigan",'Population Migration by State'!$B$5,"Year",'Population Migration by State'!$C$3)</f>
        <v>134763</v>
      </c>
      <c r="DB114" s="92"/>
      <c r="DC114" s="105"/>
      <c r="DD114" s="105"/>
      <c r="DE114" s="105"/>
      <c r="DF114" s="105"/>
      <c r="DG114" s="105"/>
      <c r="DH114" s="105"/>
      <c r="DI114" s="105"/>
      <c r="DJ114" s="105"/>
      <c r="DK114" s="105"/>
      <c r="DL114" s="105"/>
      <c r="DM114" s="105"/>
      <c r="DN114" s="105"/>
      <c r="DO114" s="105"/>
      <c r="DP114" s="105"/>
      <c r="DQ114" s="105"/>
      <c r="DR114" s="97"/>
      <c r="DS114" s="105">
        <f>GETPIVOTDATA(" New York",'Population Migration by State'!$B$5,"Year",'Population Migration by State'!$C$3)</f>
        <v>277374</v>
      </c>
      <c r="DT114" s="105">
        <f>GETPIVOTDATA(" New York",'Population Migration by State'!$B$5,"Year",'Population Migration by State'!$C$3)</f>
        <v>277374</v>
      </c>
      <c r="DU114" s="105">
        <f>GETPIVOTDATA(" New York",'Population Migration by State'!$B$5,"Year",'Population Migration by State'!$C$3)</f>
        <v>277374</v>
      </c>
      <c r="DV114" s="105">
        <f>GETPIVOTDATA(" New York",'Population Migration by State'!$B$5,"Year",'Population Migration by State'!$C$3)</f>
        <v>277374</v>
      </c>
      <c r="DW114" s="105">
        <f>GETPIVOTDATA(" New York",'Population Migration by State'!$B$5,"Year",'Population Migration by State'!$C$3)</f>
        <v>277374</v>
      </c>
      <c r="DX114" s="105">
        <f>GETPIVOTDATA(" New York",'Population Migration by State'!$B$5,"Year",'Population Migration by State'!$C$3)</f>
        <v>277374</v>
      </c>
      <c r="DY114" s="105">
        <f>GETPIVOTDATA(" New York",'Population Migration by State'!$B$5,"Year",'Population Migration by State'!$C$3)</f>
        <v>277374</v>
      </c>
      <c r="DZ114" s="92">
        <f>GETPIVOTDATA(" Vermont",'Population Migration by State'!$B$5,"Year",'Population Migration by State'!$C$3)</f>
        <v>24431</v>
      </c>
      <c r="EA114" s="105">
        <f>GETPIVOTDATA(" Vermont",'Population Migration by State'!$B$5,"Year",'Population Migration by State'!$C$3)</f>
        <v>24431</v>
      </c>
      <c r="EB114" s="129">
        <f>GETPIVOTDATA(" New Hampshire",'Population Migration by State'!$B$5,"Year",'Population Migration by State'!$C$3)</f>
        <v>50559</v>
      </c>
      <c r="EC114" s="121">
        <f>GETPIVOTDATA(" New Hampshire",'Population Migration by State'!$B$5,"Year",'Population Migration by State'!$C$3)</f>
        <v>50559</v>
      </c>
      <c r="ED114" s="121">
        <f>GETPIVOTDATA(" New Hampshire",'Population Migration by State'!$B$5,"Year",'Population Migration by State'!$C$3)</f>
        <v>50559</v>
      </c>
      <c r="EE114" s="130">
        <f>GETPIVOTDATA(" New Hampshire",'Population Migration by State'!$B$5,"Year",'Population Migration by State'!$C$3)</f>
        <v>50559</v>
      </c>
      <c r="EF114" s="92">
        <f>GETPIVOTDATA(" Maine",'Population Migration by State'!$B$5,"Year",'Population Migration by State'!$C$3)</f>
        <v>27561</v>
      </c>
      <c r="EG114" s="105">
        <f>GETPIVOTDATA(" Maine",'Population Migration by State'!$B$5,"Year",'Population Migration by State'!$C$3)</f>
        <v>27561</v>
      </c>
      <c r="EH114" s="105">
        <f>GETPIVOTDATA(" Maine",'Population Migration by State'!$B$5,"Year",'Population Migration by State'!$C$3)</f>
        <v>27561</v>
      </c>
      <c r="EI114" s="105">
        <f>GETPIVOTDATA(" Maine",'Population Migration by State'!$B$5,"Year",'Population Migration by State'!$C$3)</f>
        <v>27561</v>
      </c>
      <c r="EJ114" s="105">
        <f>GETPIVOTDATA(" Maine",'Population Migration by State'!$B$5,"Year",'Population Migration by State'!$C$3)</f>
        <v>27561</v>
      </c>
      <c r="EK114" s="97"/>
      <c r="EL114" s="105"/>
      <c r="EM114" s="105"/>
      <c r="EN114" s="105"/>
      <c r="EO114" s="105"/>
      <c r="EP114" s="105"/>
      <c r="EQ114" s="56"/>
      <c r="ER114" s="56"/>
      <c r="ES114" s="56"/>
      <c r="ET114" s="56"/>
      <c r="EU114" s="56"/>
      <c r="EV114" s="56"/>
      <c r="EW114" s="105"/>
      <c r="EX114" s="105"/>
      <c r="EY114" s="105"/>
      <c r="EZ114" s="105"/>
      <c r="FA114" s="105"/>
      <c r="FB114" s="105"/>
      <c r="FC114" s="105"/>
      <c r="FD114" s="105"/>
      <c r="FE114" s="105"/>
      <c r="FF114" s="105"/>
      <c r="FG114" s="105"/>
      <c r="FH114" s="105"/>
      <c r="FI114" s="105"/>
      <c r="FJ114" s="105"/>
      <c r="FK114" s="105"/>
      <c r="FL114" s="105"/>
      <c r="FM114" s="105"/>
      <c r="FN114" s="105"/>
      <c r="FO114" s="105"/>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217"/>
    </row>
    <row r="115" spans="2:216" ht="15.75" customHeight="1" thickBot="1" x14ac:dyDescent="0.3">
      <c r="B115" s="221"/>
      <c r="C115" s="56"/>
      <c r="D115" s="105"/>
      <c r="E115" s="105"/>
      <c r="F115" s="105"/>
      <c r="G115" s="105"/>
      <c r="H115" s="105"/>
      <c r="I115" s="105"/>
      <c r="J115" s="105"/>
      <c r="K115" s="92">
        <f>GETPIVOTDATA(" Oregon",'Population Migration by State'!$B$5,"Year",'Population Migration by State'!$C$3)</f>
        <v>119077</v>
      </c>
      <c r="L115" s="105">
        <f>GETPIVOTDATA(" Oregon",'Population Migration by State'!$B$5,"Year",'Population Migration by State'!$C$3)</f>
        <v>119077</v>
      </c>
      <c r="M115" s="105">
        <f>GETPIVOTDATA(" Oregon",'Population Migration by State'!$B$5,"Year",'Population Migration by State'!$C$3)</f>
        <v>119077</v>
      </c>
      <c r="N115" s="105">
        <f>GETPIVOTDATA(" Oregon",'Population Migration by State'!$B$5,"Year",'Population Migration by State'!$C$3)</f>
        <v>119077</v>
      </c>
      <c r="O115" s="105">
        <f>GETPIVOTDATA(" Oregon",'Population Migration by State'!$B$5,"Year",'Population Migration by State'!$C$3)</f>
        <v>119077</v>
      </c>
      <c r="P115" s="121">
        <f>GETPIVOTDATA(" Oregon",'Population Migration by State'!$B$5,"Year",'Population Migration by State'!$C$3)</f>
        <v>119077</v>
      </c>
      <c r="Q115" s="121">
        <f>GETPIVOTDATA(" Oregon",'Population Migration by State'!$B$5,"Year",'Population Migration by State'!$C$3)</f>
        <v>119077</v>
      </c>
      <c r="R115" s="121">
        <f>GETPIVOTDATA(" Oregon",'Population Migration by State'!$B$5,"Year",'Population Migration by State'!$C$3)</f>
        <v>119077</v>
      </c>
      <c r="S115" s="121">
        <f>GETPIVOTDATA(" Oregon",'Population Migration by State'!$B$5,"Year",'Population Migration by State'!$C$3)</f>
        <v>119077</v>
      </c>
      <c r="T115" s="105">
        <f>GETPIVOTDATA(" Oregon",'Population Migration by State'!$B$5,"Year",'Population Migration by State'!$C$3)</f>
        <v>119077</v>
      </c>
      <c r="U115" s="105">
        <f>GETPIVOTDATA(" Oregon",'Population Migration by State'!$B$5,"Year",'Population Migration by State'!$C$3)</f>
        <v>119077</v>
      </c>
      <c r="V115" s="105">
        <f>GETPIVOTDATA(" Oregon",'Population Migration by State'!$B$5,"Year",'Population Migration by State'!$C$3)</f>
        <v>119077</v>
      </c>
      <c r="W115" s="105">
        <f>GETPIVOTDATA(" Oregon",'Population Migration by State'!$B$5,"Year",'Population Migration by State'!$C$3)</f>
        <v>119077</v>
      </c>
      <c r="X115" s="105">
        <f>GETPIVOTDATA(" Oregon",'Population Migration by State'!$B$5,"Year",'Population Migration by State'!$C$3)</f>
        <v>119077</v>
      </c>
      <c r="Y115" s="105">
        <f>GETPIVOTDATA(" Oregon",'Population Migration by State'!$B$5,"Year",'Population Migration by State'!$C$3)</f>
        <v>119077</v>
      </c>
      <c r="Z115" s="92">
        <f>GETPIVOTDATA(" Idaho",'Population Migration by State'!$B$5,"Year",'Population Migration by State'!$C$3)</f>
        <v>59419</v>
      </c>
      <c r="AA115" s="105">
        <f>GETPIVOTDATA(" Idaho",'Population Migration by State'!$B$5,"Year",'Population Migration by State'!$C$3)</f>
        <v>59419</v>
      </c>
      <c r="AB115" s="105">
        <f>GETPIVOTDATA(" Idaho",'Population Migration by State'!$B$5,"Year",'Population Migration by State'!$C$3)</f>
        <v>59419</v>
      </c>
      <c r="AC115" s="105">
        <f>GETPIVOTDATA(" Idaho",'Population Migration by State'!$B$5,"Year",'Population Migration by State'!$C$3)</f>
        <v>59419</v>
      </c>
      <c r="AD115" s="105">
        <f>GETPIVOTDATA(" Idaho",'Population Migration by State'!$B$5,"Year",'Population Migration by State'!$C$3)</f>
        <v>59419</v>
      </c>
      <c r="AE115" s="105">
        <f>GETPIVOTDATA(" Idaho",'Population Migration by State'!$B$5,"Year",'Population Migration by State'!$C$3)</f>
        <v>59419</v>
      </c>
      <c r="AF115" s="92">
        <f>GETPIVOTDATA(" Montana",'Population Migration by State'!$B$5,"Year",'Population Migration by State'!$C$3)</f>
        <v>37690</v>
      </c>
      <c r="AG115" s="105">
        <f>GETPIVOTDATA(" Montana",'Population Migration by State'!$B$5,"Year",'Population Migration by State'!$C$3)</f>
        <v>37690</v>
      </c>
      <c r="AH115" s="105">
        <f>GETPIVOTDATA(" Montana",'Population Migration by State'!$B$5,"Year",'Population Migration by State'!$C$3)</f>
        <v>37690</v>
      </c>
      <c r="AI115" s="105">
        <f>GETPIVOTDATA(" Montana",'Population Migration by State'!$B$5,"Year",'Population Migration by State'!$C$3)</f>
        <v>37690</v>
      </c>
      <c r="AJ115" s="92">
        <f>GETPIVOTDATA(" Wyoming",'Population Migration by State'!$B$5,"Year",'Population Migration by State'!$C$3)</f>
        <v>31165</v>
      </c>
      <c r="AK115" s="105">
        <f>GETPIVOTDATA(" Wyoming",'Population Migration by State'!$B$5,"Year",'Population Migration by State'!$C$3)</f>
        <v>31165</v>
      </c>
      <c r="AL115" s="105">
        <f>GETPIVOTDATA(" Wyoming",'Population Migration by State'!$B$5,"Year",'Population Migration by State'!$C$3)</f>
        <v>31165</v>
      </c>
      <c r="AM115" s="105">
        <f>GETPIVOTDATA(" Wyoming",'Population Migration by State'!$B$5,"Year",'Population Migration by State'!$C$3)</f>
        <v>31165</v>
      </c>
      <c r="AN115" s="105">
        <f>GETPIVOTDATA(" Wyoming",'Population Migration by State'!$B$5,"Year",'Population Migration by State'!$C$3)</f>
        <v>31165</v>
      </c>
      <c r="AO115" s="105">
        <f>GETPIVOTDATA(" Wyoming",'Population Migration by State'!$B$5,"Year",'Population Migration by State'!$C$3)</f>
        <v>31165</v>
      </c>
      <c r="AP115" s="105">
        <f>GETPIVOTDATA(" Wyoming",'Population Migration by State'!$B$5,"Year",'Population Migration by State'!$C$3)</f>
        <v>31165</v>
      </c>
      <c r="AQ115" s="105">
        <f>GETPIVOTDATA(" Wyoming",'Population Migration by State'!$B$5,"Year",'Population Migration by State'!$C$3)</f>
        <v>31165</v>
      </c>
      <c r="AR115" s="105">
        <f>GETPIVOTDATA(" Wyoming",'Population Migration by State'!$B$5,"Year",'Population Migration by State'!$C$3)</f>
        <v>31165</v>
      </c>
      <c r="AS115" s="105">
        <f>GETPIVOTDATA(" Wyoming",'Population Migration by State'!$B$5,"Year",'Population Migration by State'!$C$3)</f>
        <v>31165</v>
      </c>
      <c r="AT115" s="105">
        <f>GETPIVOTDATA(" Wyoming",'Population Migration by State'!$B$5,"Year",'Population Migration by State'!$C$3)</f>
        <v>31165</v>
      </c>
      <c r="AU115" s="105">
        <f>GETPIVOTDATA(" Wyoming",'Population Migration by State'!$B$5,"Year",'Population Migration by State'!$C$3)</f>
        <v>31165</v>
      </c>
      <c r="AV115" s="105">
        <f>GETPIVOTDATA(" Wyoming",'Population Migration by State'!$B$5,"Year",'Population Migration by State'!$C$3)</f>
        <v>31165</v>
      </c>
      <c r="AW115" s="105">
        <f>GETPIVOTDATA(" Wyoming",'Population Migration by State'!$B$5,"Year",'Population Migration by State'!$C$3)</f>
        <v>31165</v>
      </c>
      <c r="AX115" s="105">
        <f>GETPIVOTDATA(" Wyoming",'Population Migration by State'!$B$5,"Year",'Population Migration by State'!$C$3)</f>
        <v>31165</v>
      </c>
      <c r="AY115" s="105">
        <f>GETPIVOTDATA(" Wyoming",'Population Migration by State'!$B$5,"Year",'Population Migration by State'!$C$3)</f>
        <v>31165</v>
      </c>
      <c r="AZ115" s="105">
        <f>GETPIVOTDATA(" Wyoming",'Population Migration by State'!$B$5,"Year",'Population Migration by State'!$C$3)</f>
        <v>31165</v>
      </c>
      <c r="BA115" s="92">
        <f>GETPIVOTDATA(" South Dakota",'Population Migration by State'!$B$5,"Year",'Population Migration by State'!$C$3)</f>
        <v>26185</v>
      </c>
      <c r="BB115" s="105">
        <f>GETPIVOTDATA(" South Dakota",'Population Migration by State'!$B$5,"Year",'Population Migration by State'!$C$3)</f>
        <v>26185</v>
      </c>
      <c r="BC115" s="105">
        <f>GETPIVOTDATA(" South Dakota",'Population Migration by State'!$B$5,"Year",'Population Migration by State'!$C$3)</f>
        <v>26185</v>
      </c>
      <c r="BD115" s="105">
        <f>GETPIVOTDATA(" South Dakota",'Population Migration by State'!$B$5,"Year",'Population Migration by State'!$C$3)</f>
        <v>26185</v>
      </c>
      <c r="BE115" s="105">
        <f>GETPIVOTDATA(" South Dakota",'Population Migration by State'!$B$5,"Year",'Population Migration by State'!$C$3)</f>
        <v>26185</v>
      </c>
      <c r="BF115" s="105">
        <f>GETPIVOTDATA(" South Dakota",'Population Migration by State'!$B$5,"Year",'Population Migration by State'!$C$3)</f>
        <v>26185</v>
      </c>
      <c r="BG115" s="105">
        <f>GETPIVOTDATA(" South Dakota",'Population Migration by State'!$B$5,"Year",'Population Migration by State'!$C$3)</f>
        <v>26185</v>
      </c>
      <c r="BH115" s="105">
        <f>GETPIVOTDATA(" South Dakota",'Population Migration by State'!$B$5,"Year",'Population Migration by State'!$C$3)</f>
        <v>26185</v>
      </c>
      <c r="BI115" s="121">
        <f>GETPIVOTDATA(" South Dakota",'Population Migration by State'!$B$5,"Year",'Population Migration by State'!$C$3)</f>
        <v>26185</v>
      </c>
      <c r="BJ115" s="121">
        <f>GETPIVOTDATA(" South Dakota",'Population Migration by State'!$B$5,"Year",'Population Migration by State'!$C$3)</f>
        <v>26185</v>
      </c>
      <c r="BK115" s="121">
        <f>GETPIVOTDATA(" South Dakota",'Population Migration by State'!$B$5,"Year",'Population Migration by State'!$C$3)</f>
        <v>26185</v>
      </c>
      <c r="BL115" s="121">
        <f>GETPIVOTDATA(" South Dakota",'Population Migration by State'!$B$5,"Year",'Population Migration by State'!$C$3)</f>
        <v>26185</v>
      </c>
      <c r="BM115" s="105">
        <f>GETPIVOTDATA(" South Dakota",'Population Migration by State'!$B$5,"Year",'Population Migration by State'!$C$3)</f>
        <v>26185</v>
      </c>
      <c r="BN115" s="105">
        <f>GETPIVOTDATA(" South Dakota",'Population Migration by State'!$B$5,"Year",'Population Migration by State'!$C$3)</f>
        <v>26185</v>
      </c>
      <c r="BO115" s="105">
        <f>GETPIVOTDATA(" South Dakota",'Population Migration by State'!$B$5,"Year",'Population Migration by State'!$C$3)</f>
        <v>26185</v>
      </c>
      <c r="BP115" s="105">
        <f>GETPIVOTDATA(" South Dakota",'Population Migration by State'!$B$5,"Year",'Population Migration by State'!$C$3)</f>
        <v>26185</v>
      </c>
      <c r="BQ115" s="92">
        <f>GETPIVOTDATA(" Minnesota",'Population Migration by State'!$B$5,"Year",'Population Migration by State'!$C$3)</f>
        <v>101176</v>
      </c>
      <c r="BR115" s="105">
        <f>GETPIVOTDATA(" Minnesota",'Population Migration by State'!$B$5,"Year",'Population Migration by State'!$C$3)</f>
        <v>101176</v>
      </c>
      <c r="BS115" s="105">
        <f>GETPIVOTDATA(" Minnesota",'Population Migration by State'!$B$5,"Year",'Population Migration by State'!$C$3)</f>
        <v>101176</v>
      </c>
      <c r="BT115" s="105">
        <f>GETPIVOTDATA(" Minnesota",'Population Migration by State'!$B$5,"Year",'Population Migration by State'!$C$3)</f>
        <v>101176</v>
      </c>
      <c r="BU115" s="105">
        <f>GETPIVOTDATA(" Minnesota",'Population Migration by State'!$B$5,"Year",'Population Migration by State'!$C$3)</f>
        <v>101176</v>
      </c>
      <c r="BV115" s="105">
        <f>GETPIVOTDATA(" Minnesota",'Population Migration by State'!$B$5,"Year",'Population Migration by State'!$C$3)</f>
        <v>101176</v>
      </c>
      <c r="BW115" s="105">
        <f>GETPIVOTDATA(" Minnesota",'Population Migration by State'!$B$5,"Year",'Population Migration by State'!$C$3)</f>
        <v>101176</v>
      </c>
      <c r="BX115" s="105">
        <f>GETPIVOTDATA(" Minnesota",'Population Migration by State'!$B$5,"Year",'Population Migration by State'!$C$3)</f>
        <v>101176</v>
      </c>
      <c r="BY115" s="105">
        <f>GETPIVOTDATA(" Minnesota",'Population Migration by State'!$B$5,"Year",'Population Migration by State'!$C$3)</f>
        <v>101176</v>
      </c>
      <c r="BZ115" s="105">
        <f>GETPIVOTDATA(" Minnesota",'Population Migration by State'!$B$5,"Year",'Population Migration by State'!$C$3)</f>
        <v>101176</v>
      </c>
      <c r="CA115" s="105">
        <f>GETPIVOTDATA(" Minnesota",'Population Migration by State'!$B$5,"Year",'Population Migration by State'!$C$3)</f>
        <v>101176</v>
      </c>
      <c r="CB115" s="105">
        <f>GETPIVOTDATA(" Minnesota",'Population Migration by State'!$B$5,"Year",'Population Migration by State'!$C$3)</f>
        <v>101176</v>
      </c>
      <c r="CC115" s="99"/>
      <c r="CD115" s="105">
        <f>GETPIVOTDATA(" Wisconsin",'Population Migration by State'!$B$5,"Year",'Population Migration by State'!$C$3)</f>
        <v>100167</v>
      </c>
      <c r="CE115" s="105">
        <f>GETPIVOTDATA(" Wisconsin",'Population Migration by State'!$B$5,"Year",'Population Migration by State'!$C$3)</f>
        <v>100167</v>
      </c>
      <c r="CF115" s="105">
        <f>GETPIVOTDATA(" Wisconsin",'Population Migration by State'!$B$5,"Year",'Population Migration by State'!$C$3)</f>
        <v>100167</v>
      </c>
      <c r="CG115" s="105">
        <f>GETPIVOTDATA(" Wisconsin",'Population Migration by State'!$B$5,"Year",'Population Migration by State'!$C$3)</f>
        <v>100167</v>
      </c>
      <c r="CH115" s="105">
        <f>GETPIVOTDATA(" Wisconsin",'Population Migration by State'!$B$5,"Year",'Population Migration by State'!$C$3)</f>
        <v>100167</v>
      </c>
      <c r="CI115" s="105">
        <f>GETPIVOTDATA(" Wisconsin",'Population Migration by State'!$B$5,"Year",'Population Migration by State'!$C$3)</f>
        <v>100167</v>
      </c>
      <c r="CJ115" s="105">
        <f>GETPIVOTDATA(" Wisconsin",'Population Migration by State'!$B$5,"Year",'Population Migration by State'!$C$3)</f>
        <v>100167</v>
      </c>
      <c r="CK115" s="105">
        <f>GETPIVOTDATA(" Wisconsin",'Population Migration by State'!$B$5,"Year",'Population Migration by State'!$C$3)</f>
        <v>100167</v>
      </c>
      <c r="CL115" s="105">
        <f>GETPIVOTDATA(" Wisconsin",'Population Migration by State'!$B$5,"Year",'Population Migration by State'!$C$3)</f>
        <v>100167</v>
      </c>
      <c r="CM115" s="105">
        <f>GETPIVOTDATA(" Wisconsin",'Population Migration by State'!$B$5,"Year",'Population Migration by State'!$C$3)</f>
        <v>100167</v>
      </c>
      <c r="CN115" s="92"/>
      <c r="CO115" s="105"/>
      <c r="CP115" s="105"/>
      <c r="CQ115" s="92">
        <f>GETPIVOTDATA(" Michigan",'Population Migration by State'!$B$5,"Year",'Population Migration by State'!$C$3)</f>
        <v>134763</v>
      </c>
      <c r="CR115" s="105">
        <f>GETPIVOTDATA(" Michigan",'Population Migration by State'!$B$5,"Year",'Population Migration by State'!$C$3)</f>
        <v>134763</v>
      </c>
      <c r="CS115" s="105">
        <f>GETPIVOTDATA(" Michigan",'Population Migration by State'!$B$5,"Year",'Population Migration by State'!$C$3)</f>
        <v>134763</v>
      </c>
      <c r="CT115" s="105">
        <f>GETPIVOTDATA(" Michigan",'Population Migration by State'!$B$5,"Year",'Population Migration by State'!$C$3)</f>
        <v>134763</v>
      </c>
      <c r="CU115" s="105">
        <f>GETPIVOTDATA(" Michigan",'Population Migration by State'!$B$5,"Year",'Population Migration by State'!$C$3)</f>
        <v>134763</v>
      </c>
      <c r="CV115" s="105">
        <f>GETPIVOTDATA(" Michigan",'Population Migration by State'!$B$5,"Year",'Population Migration by State'!$C$3)</f>
        <v>134763</v>
      </c>
      <c r="CW115" s="105">
        <f>GETPIVOTDATA(" Michigan",'Population Migration by State'!$B$5,"Year",'Population Migration by State'!$C$3)</f>
        <v>134763</v>
      </c>
      <c r="CX115" s="105">
        <f>GETPIVOTDATA(" Michigan",'Population Migration by State'!$B$5,"Year",'Population Migration by State'!$C$3)</f>
        <v>134763</v>
      </c>
      <c r="CY115" s="105">
        <f>GETPIVOTDATA(" Michigan",'Population Migration by State'!$B$5,"Year",'Population Migration by State'!$C$3)</f>
        <v>134763</v>
      </c>
      <c r="CZ115" s="105">
        <f>GETPIVOTDATA(" Michigan",'Population Migration by State'!$B$5,"Year",'Population Migration by State'!$C$3)</f>
        <v>134763</v>
      </c>
      <c r="DA115" s="105">
        <f>GETPIVOTDATA(" Michigan",'Population Migration by State'!$B$5,"Year",'Population Migration by State'!$C$3)</f>
        <v>134763</v>
      </c>
      <c r="DB115" s="92"/>
      <c r="DC115" s="105"/>
      <c r="DD115" s="105"/>
      <c r="DE115" s="105"/>
      <c r="DF115" s="105"/>
      <c r="DG115" s="105"/>
      <c r="DH115" s="105"/>
      <c r="DI115" s="105"/>
      <c r="DJ115" s="105"/>
      <c r="DK115" s="105"/>
      <c r="DL115" s="105"/>
      <c r="DM115" s="105"/>
      <c r="DN115" s="105"/>
      <c r="DO115" s="105"/>
      <c r="DP115" s="105"/>
      <c r="DQ115" s="97"/>
      <c r="DR115" s="105">
        <f>GETPIVOTDATA(" New York",'Population Migration by State'!$B$5,"Year",'Population Migration by State'!$C$3)</f>
        <v>277374</v>
      </c>
      <c r="DS115" s="105">
        <f>GETPIVOTDATA(" New York",'Population Migration by State'!$B$5,"Year",'Population Migration by State'!$C$3)</f>
        <v>277374</v>
      </c>
      <c r="DT115" s="105">
        <f>GETPIVOTDATA(" New York",'Population Migration by State'!$B$5,"Year",'Population Migration by State'!$C$3)</f>
        <v>277374</v>
      </c>
      <c r="DU115" s="105">
        <f>GETPIVOTDATA(" New York",'Population Migration by State'!$B$5,"Year",'Population Migration by State'!$C$3)</f>
        <v>277374</v>
      </c>
      <c r="DV115" s="105">
        <f>GETPIVOTDATA(" New York",'Population Migration by State'!$B$5,"Year",'Population Migration by State'!$C$3)</f>
        <v>277374</v>
      </c>
      <c r="DW115" s="105">
        <f>GETPIVOTDATA(" New York",'Population Migration by State'!$B$5,"Year",'Population Migration by State'!$C$3)</f>
        <v>277374</v>
      </c>
      <c r="DX115" s="105">
        <f>GETPIVOTDATA(" New York",'Population Migration by State'!$B$5,"Year",'Population Migration by State'!$C$3)</f>
        <v>277374</v>
      </c>
      <c r="DY115" s="105">
        <f>GETPIVOTDATA(" New York",'Population Migration by State'!$B$5,"Year",'Population Migration by State'!$C$3)</f>
        <v>277374</v>
      </c>
      <c r="DZ115" s="92">
        <f>GETPIVOTDATA(" Vermont",'Population Migration by State'!$B$5,"Year",'Population Migration by State'!$C$3)</f>
        <v>24431</v>
      </c>
      <c r="EA115" s="105">
        <f>GETPIVOTDATA(" Vermont",'Population Migration by State'!$B$5,"Year",'Population Migration by State'!$C$3)</f>
        <v>24431</v>
      </c>
      <c r="EB115" s="129">
        <f>GETPIVOTDATA(" New Hampshire",'Population Migration by State'!$B$5,"Year",'Population Migration by State'!$C$3)</f>
        <v>50559</v>
      </c>
      <c r="EC115" s="121">
        <f>GETPIVOTDATA(" New Hampshire",'Population Migration by State'!$B$5,"Year",'Population Migration by State'!$C$3)</f>
        <v>50559</v>
      </c>
      <c r="ED115" s="121">
        <f>GETPIVOTDATA(" New Hampshire",'Population Migration by State'!$B$5,"Year",'Population Migration by State'!$C$3)</f>
        <v>50559</v>
      </c>
      <c r="EE115" s="130">
        <f>GETPIVOTDATA(" New Hampshire",'Population Migration by State'!$B$5,"Year",'Population Migration by State'!$C$3)</f>
        <v>50559</v>
      </c>
      <c r="EF115" s="92">
        <f>GETPIVOTDATA(" Maine",'Population Migration by State'!$B$5,"Year",'Population Migration by State'!$C$3)</f>
        <v>27561</v>
      </c>
      <c r="EG115" s="105">
        <f>GETPIVOTDATA(" Maine",'Population Migration by State'!$B$5,"Year",'Population Migration by State'!$C$3)</f>
        <v>27561</v>
      </c>
      <c r="EH115" s="105">
        <f>GETPIVOTDATA(" Maine",'Population Migration by State'!$B$5,"Year",'Population Migration by State'!$C$3)</f>
        <v>27561</v>
      </c>
      <c r="EI115" s="105">
        <f>GETPIVOTDATA(" Maine",'Population Migration by State'!$B$5,"Year",'Population Migration by State'!$C$3)</f>
        <v>27561</v>
      </c>
      <c r="EJ115" s="97"/>
      <c r="EK115" s="105"/>
      <c r="EL115" s="105"/>
      <c r="EM115" s="105"/>
      <c r="EN115" s="105"/>
      <c r="EO115" s="105"/>
      <c r="EP115" s="105"/>
      <c r="EQ115" s="56"/>
      <c r="ER115" s="56"/>
      <c r="ES115" s="56"/>
      <c r="ET115" s="56"/>
      <c r="EU115" s="56"/>
      <c r="EV115" s="56"/>
      <c r="EW115" s="105"/>
      <c r="EX115" s="105"/>
      <c r="EY115" s="105"/>
      <c r="EZ115" s="105"/>
      <c r="FA115" s="105"/>
      <c r="FB115" s="105"/>
      <c r="FC115" s="105"/>
      <c r="FD115" s="105"/>
      <c r="FE115" s="105"/>
      <c r="FF115" s="105"/>
      <c r="FG115" s="105"/>
      <c r="FH115" s="105"/>
      <c r="FI115" s="105"/>
      <c r="FJ115" s="105"/>
      <c r="FK115" s="105"/>
      <c r="FL115" s="105"/>
      <c r="FM115" s="105"/>
      <c r="FN115" s="105"/>
      <c r="FO115" s="105"/>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217"/>
    </row>
    <row r="116" spans="2:216" ht="15.75" customHeight="1" thickTop="1" thickBot="1" x14ac:dyDescent="0.3">
      <c r="B116" s="221"/>
      <c r="C116" s="56"/>
      <c r="D116" s="105"/>
      <c r="E116" s="105"/>
      <c r="F116" s="105"/>
      <c r="G116" s="105"/>
      <c r="H116" s="105"/>
      <c r="I116" s="105"/>
      <c r="J116" s="105"/>
      <c r="K116" s="92">
        <f>GETPIVOTDATA(" Oregon",'Population Migration by State'!$B$5,"Year",'Population Migration by State'!$C$3)</f>
        <v>119077</v>
      </c>
      <c r="L116" s="105">
        <f>GETPIVOTDATA(" Oregon",'Population Migration by State'!$B$5,"Year",'Population Migration by State'!$C$3)</f>
        <v>119077</v>
      </c>
      <c r="M116" s="105">
        <f>GETPIVOTDATA(" Oregon",'Population Migration by State'!$B$5,"Year",'Population Migration by State'!$C$3)</f>
        <v>119077</v>
      </c>
      <c r="N116" s="105">
        <f>GETPIVOTDATA(" Oregon",'Population Migration by State'!$B$5,"Year",'Population Migration by State'!$C$3)</f>
        <v>119077</v>
      </c>
      <c r="O116" s="105">
        <f>GETPIVOTDATA(" Oregon",'Population Migration by State'!$B$5,"Year",'Population Migration by State'!$C$3)</f>
        <v>119077</v>
      </c>
      <c r="P116" s="121">
        <f>GETPIVOTDATA(" Oregon",'Population Migration by State'!$B$5,"Year",'Population Migration by State'!$C$3)</f>
        <v>119077</v>
      </c>
      <c r="Q116" s="121">
        <f>GETPIVOTDATA(" Oregon",'Population Migration by State'!$B$5,"Year",'Population Migration by State'!$C$3)</f>
        <v>119077</v>
      </c>
      <c r="R116" s="121">
        <f>GETPIVOTDATA(" Oregon",'Population Migration by State'!$B$5,"Year",'Population Migration by State'!$C$3)</f>
        <v>119077</v>
      </c>
      <c r="S116" s="121">
        <f>GETPIVOTDATA(" Oregon",'Population Migration by State'!$B$5,"Year",'Population Migration by State'!$C$3)</f>
        <v>119077</v>
      </c>
      <c r="T116" s="105">
        <f>GETPIVOTDATA(" Oregon",'Population Migration by State'!$B$5,"Year",'Population Migration by State'!$C$3)</f>
        <v>119077</v>
      </c>
      <c r="U116" s="105">
        <f>GETPIVOTDATA(" Oregon",'Population Migration by State'!$B$5,"Year",'Population Migration by State'!$C$3)</f>
        <v>119077</v>
      </c>
      <c r="V116" s="105">
        <f>GETPIVOTDATA(" Oregon",'Population Migration by State'!$B$5,"Year",'Population Migration by State'!$C$3)</f>
        <v>119077</v>
      </c>
      <c r="W116" s="105">
        <f>GETPIVOTDATA(" Oregon",'Population Migration by State'!$B$5,"Year",'Population Migration by State'!$C$3)</f>
        <v>119077</v>
      </c>
      <c r="X116" s="105">
        <f>GETPIVOTDATA(" Oregon",'Population Migration by State'!$B$5,"Year",'Population Migration by State'!$C$3)</f>
        <v>119077</v>
      </c>
      <c r="Y116" s="105">
        <f>GETPIVOTDATA(" Oregon",'Population Migration by State'!$B$5,"Year",'Population Migration by State'!$C$3)</f>
        <v>119077</v>
      </c>
      <c r="Z116" s="92">
        <f>GETPIVOTDATA(" Idaho",'Population Migration by State'!$B$5,"Year",'Population Migration by State'!$C$3)</f>
        <v>59419</v>
      </c>
      <c r="AA116" s="105">
        <f>GETPIVOTDATA(" Idaho",'Population Migration by State'!$B$5,"Year",'Population Migration by State'!$C$3)</f>
        <v>59419</v>
      </c>
      <c r="AB116" s="105">
        <f>GETPIVOTDATA(" Idaho",'Population Migration by State'!$B$5,"Year",'Population Migration by State'!$C$3)</f>
        <v>59419</v>
      </c>
      <c r="AC116" s="105">
        <f>GETPIVOTDATA(" Idaho",'Population Migration by State'!$B$5,"Year",'Population Migration by State'!$C$3)</f>
        <v>59419</v>
      </c>
      <c r="AD116" s="105">
        <f>GETPIVOTDATA(" Idaho",'Population Migration by State'!$B$5,"Year",'Population Migration by State'!$C$3)</f>
        <v>59419</v>
      </c>
      <c r="AE116" s="105">
        <f>GETPIVOTDATA(" Idaho",'Population Migration by State'!$B$5,"Year",'Population Migration by State'!$C$3)</f>
        <v>59419</v>
      </c>
      <c r="AF116" s="99"/>
      <c r="AG116" s="105">
        <f>GETPIVOTDATA(" Montana",'Population Migration by State'!$B$5,"Year",'Population Migration by State'!$C$3)</f>
        <v>37690</v>
      </c>
      <c r="AH116" s="105">
        <f>GETPIVOTDATA(" Montana",'Population Migration by State'!$B$5,"Year",'Population Migration by State'!$C$3)</f>
        <v>37690</v>
      </c>
      <c r="AI116" s="105">
        <f>GETPIVOTDATA(" Montana",'Population Migration by State'!$B$5,"Year",'Population Migration by State'!$C$3)</f>
        <v>37690</v>
      </c>
      <c r="AJ116" s="92">
        <f>GETPIVOTDATA(" Wyoming",'Population Migration by State'!$B$5,"Year",'Population Migration by State'!$C$3)</f>
        <v>31165</v>
      </c>
      <c r="AK116" s="105">
        <f>GETPIVOTDATA(" Wyoming",'Population Migration by State'!$B$5,"Year",'Population Migration by State'!$C$3)</f>
        <v>31165</v>
      </c>
      <c r="AL116" s="105">
        <f>GETPIVOTDATA(" Wyoming",'Population Migration by State'!$B$5,"Year",'Population Migration by State'!$C$3)</f>
        <v>31165</v>
      </c>
      <c r="AM116" s="105">
        <f>GETPIVOTDATA(" Wyoming",'Population Migration by State'!$B$5,"Year",'Population Migration by State'!$C$3)</f>
        <v>31165</v>
      </c>
      <c r="AN116" s="105">
        <f>GETPIVOTDATA(" Wyoming",'Population Migration by State'!$B$5,"Year",'Population Migration by State'!$C$3)</f>
        <v>31165</v>
      </c>
      <c r="AO116" s="105">
        <f>GETPIVOTDATA(" Wyoming",'Population Migration by State'!$B$5,"Year",'Population Migration by State'!$C$3)</f>
        <v>31165</v>
      </c>
      <c r="AP116" s="105">
        <f>GETPIVOTDATA(" Wyoming",'Population Migration by State'!$B$5,"Year",'Population Migration by State'!$C$3)</f>
        <v>31165</v>
      </c>
      <c r="AQ116" s="105">
        <f>GETPIVOTDATA(" Wyoming",'Population Migration by State'!$B$5,"Year",'Population Migration by State'!$C$3)</f>
        <v>31165</v>
      </c>
      <c r="AR116" s="105">
        <f>GETPIVOTDATA(" Wyoming",'Population Migration by State'!$B$5,"Year",'Population Migration by State'!$C$3)</f>
        <v>31165</v>
      </c>
      <c r="AS116" s="105">
        <f>GETPIVOTDATA(" Wyoming",'Population Migration by State'!$B$5,"Year",'Population Migration by State'!$C$3)</f>
        <v>31165</v>
      </c>
      <c r="AT116" s="105">
        <f>GETPIVOTDATA(" Wyoming",'Population Migration by State'!$B$5,"Year",'Population Migration by State'!$C$3)</f>
        <v>31165</v>
      </c>
      <c r="AU116" s="105">
        <f>GETPIVOTDATA(" Wyoming",'Population Migration by State'!$B$5,"Year",'Population Migration by State'!$C$3)</f>
        <v>31165</v>
      </c>
      <c r="AV116" s="105">
        <f>GETPIVOTDATA(" Wyoming",'Population Migration by State'!$B$5,"Year",'Population Migration by State'!$C$3)</f>
        <v>31165</v>
      </c>
      <c r="AW116" s="105">
        <f>GETPIVOTDATA(" Wyoming",'Population Migration by State'!$B$5,"Year",'Population Migration by State'!$C$3)</f>
        <v>31165</v>
      </c>
      <c r="AX116" s="105">
        <f>GETPIVOTDATA(" Wyoming",'Population Migration by State'!$B$5,"Year",'Population Migration by State'!$C$3)</f>
        <v>31165</v>
      </c>
      <c r="AY116" s="105">
        <f>GETPIVOTDATA(" Wyoming",'Population Migration by State'!$B$5,"Year",'Population Migration by State'!$C$3)</f>
        <v>31165</v>
      </c>
      <c r="AZ116" s="105">
        <f>GETPIVOTDATA(" Wyoming",'Population Migration by State'!$B$5,"Year",'Population Migration by State'!$C$3)</f>
        <v>31165</v>
      </c>
      <c r="BA116" s="92">
        <f>GETPIVOTDATA(" South Dakota",'Population Migration by State'!$B$5,"Year",'Population Migration by State'!$C$3)</f>
        <v>26185</v>
      </c>
      <c r="BB116" s="105">
        <f>GETPIVOTDATA(" South Dakota",'Population Migration by State'!$B$5,"Year",'Population Migration by State'!$C$3)</f>
        <v>26185</v>
      </c>
      <c r="BC116" s="105">
        <f>GETPIVOTDATA(" South Dakota",'Population Migration by State'!$B$5,"Year",'Population Migration by State'!$C$3)</f>
        <v>26185</v>
      </c>
      <c r="BD116" s="105">
        <f>GETPIVOTDATA(" South Dakota",'Population Migration by State'!$B$5,"Year",'Population Migration by State'!$C$3)</f>
        <v>26185</v>
      </c>
      <c r="BE116" s="105">
        <f>GETPIVOTDATA(" South Dakota",'Population Migration by State'!$B$5,"Year",'Population Migration by State'!$C$3)</f>
        <v>26185</v>
      </c>
      <c r="BF116" s="105">
        <f>GETPIVOTDATA(" South Dakota",'Population Migration by State'!$B$5,"Year",'Population Migration by State'!$C$3)</f>
        <v>26185</v>
      </c>
      <c r="BG116" s="105">
        <f>GETPIVOTDATA(" South Dakota",'Population Migration by State'!$B$5,"Year",'Population Migration by State'!$C$3)</f>
        <v>26185</v>
      </c>
      <c r="BH116" s="105">
        <f>GETPIVOTDATA(" South Dakota",'Population Migration by State'!$B$5,"Year",'Population Migration by State'!$C$3)</f>
        <v>26185</v>
      </c>
      <c r="BI116" s="121">
        <f>GETPIVOTDATA(" South Dakota",'Population Migration by State'!$B$5,"Year",'Population Migration by State'!$C$3)</f>
        <v>26185</v>
      </c>
      <c r="BJ116" s="121">
        <f>GETPIVOTDATA(" South Dakota",'Population Migration by State'!$B$5,"Year",'Population Migration by State'!$C$3)</f>
        <v>26185</v>
      </c>
      <c r="BK116" s="121">
        <f>GETPIVOTDATA(" South Dakota",'Population Migration by State'!$B$5,"Year",'Population Migration by State'!$C$3)</f>
        <v>26185</v>
      </c>
      <c r="BL116" s="121">
        <f>GETPIVOTDATA(" South Dakota",'Population Migration by State'!$B$5,"Year",'Population Migration by State'!$C$3)</f>
        <v>26185</v>
      </c>
      <c r="BM116" s="105">
        <f>GETPIVOTDATA(" South Dakota",'Population Migration by State'!$B$5,"Year",'Population Migration by State'!$C$3)</f>
        <v>26185</v>
      </c>
      <c r="BN116" s="105">
        <f>GETPIVOTDATA(" South Dakota",'Population Migration by State'!$B$5,"Year",'Population Migration by State'!$C$3)</f>
        <v>26185</v>
      </c>
      <c r="BO116" s="105">
        <f>GETPIVOTDATA(" South Dakota",'Population Migration by State'!$B$5,"Year",'Population Migration by State'!$C$3)</f>
        <v>26185</v>
      </c>
      <c r="BP116" s="105">
        <f>GETPIVOTDATA(" South Dakota",'Population Migration by State'!$B$5,"Year",'Population Migration by State'!$C$3)</f>
        <v>26185</v>
      </c>
      <c r="BQ116" s="92">
        <f>GETPIVOTDATA(" Minnesota",'Population Migration by State'!$B$5,"Year",'Population Migration by State'!$C$3)</f>
        <v>101176</v>
      </c>
      <c r="BR116" s="105">
        <f>GETPIVOTDATA(" Minnesota",'Population Migration by State'!$B$5,"Year",'Population Migration by State'!$C$3)</f>
        <v>101176</v>
      </c>
      <c r="BS116" s="105">
        <f>GETPIVOTDATA(" Minnesota",'Population Migration by State'!$B$5,"Year",'Population Migration by State'!$C$3)</f>
        <v>101176</v>
      </c>
      <c r="BT116" s="105">
        <f>GETPIVOTDATA(" Minnesota",'Population Migration by State'!$B$5,"Year",'Population Migration by State'!$C$3)</f>
        <v>101176</v>
      </c>
      <c r="BU116" s="105">
        <f>GETPIVOTDATA(" Minnesota",'Population Migration by State'!$B$5,"Year",'Population Migration by State'!$C$3)</f>
        <v>101176</v>
      </c>
      <c r="BV116" s="105">
        <f>GETPIVOTDATA(" Minnesota",'Population Migration by State'!$B$5,"Year",'Population Migration by State'!$C$3)</f>
        <v>101176</v>
      </c>
      <c r="BW116" s="105">
        <f>GETPIVOTDATA(" Minnesota",'Population Migration by State'!$B$5,"Year",'Population Migration by State'!$C$3)</f>
        <v>101176</v>
      </c>
      <c r="BX116" s="105">
        <f>GETPIVOTDATA(" Minnesota",'Population Migration by State'!$B$5,"Year",'Population Migration by State'!$C$3)</f>
        <v>101176</v>
      </c>
      <c r="BY116" s="105">
        <f>GETPIVOTDATA(" Minnesota",'Population Migration by State'!$B$5,"Year",'Population Migration by State'!$C$3)</f>
        <v>101176</v>
      </c>
      <c r="BZ116" s="105">
        <f>GETPIVOTDATA(" Minnesota",'Population Migration by State'!$B$5,"Year",'Population Migration by State'!$C$3)</f>
        <v>101176</v>
      </c>
      <c r="CA116" s="105">
        <f>GETPIVOTDATA(" Minnesota",'Population Migration by State'!$B$5,"Year",'Population Migration by State'!$C$3)</f>
        <v>101176</v>
      </c>
      <c r="CB116" s="105">
        <f>GETPIVOTDATA(" Minnesota",'Population Migration by State'!$B$5,"Year",'Population Migration by State'!$C$3)</f>
        <v>101176</v>
      </c>
      <c r="CC116" s="105">
        <f>GETPIVOTDATA(" Minnesota",'Population Migration by State'!$B$5,"Year",'Population Migration by State'!$C$3)</f>
        <v>101176</v>
      </c>
      <c r="CD116" s="92">
        <f>GETPIVOTDATA(" Wisconsin",'Population Migration by State'!$B$5,"Year",'Population Migration by State'!$C$3)</f>
        <v>100167</v>
      </c>
      <c r="CE116" s="105">
        <f>GETPIVOTDATA(" Wisconsin",'Population Migration by State'!$B$5,"Year",'Population Migration by State'!$C$3)</f>
        <v>100167</v>
      </c>
      <c r="CF116" s="105">
        <f>GETPIVOTDATA(" Wisconsin",'Population Migration by State'!$B$5,"Year",'Population Migration by State'!$C$3)</f>
        <v>100167</v>
      </c>
      <c r="CG116" s="105">
        <f>GETPIVOTDATA(" Wisconsin",'Population Migration by State'!$B$5,"Year",'Population Migration by State'!$C$3)</f>
        <v>100167</v>
      </c>
      <c r="CH116" s="105">
        <f>GETPIVOTDATA(" Wisconsin",'Population Migration by State'!$B$5,"Year",'Population Migration by State'!$C$3)</f>
        <v>100167</v>
      </c>
      <c r="CI116" s="105">
        <f>GETPIVOTDATA(" Wisconsin",'Population Migration by State'!$B$5,"Year",'Population Migration by State'!$C$3)</f>
        <v>100167</v>
      </c>
      <c r="CJ116" s="105">
        <f>GETPIVOTDATA(" Wisconsin",'Population Migration by State'!$B$5,"Year",'Population Migration by State'!$C$3)</f>
        <v>100167</v>
      </c>
      <c r="CK116" s="105">
        <f>GETPIVOTDATA(" Wisconsin",'Population Migration by State'!$B$5,"Year",'Population Migration by State'!$C$3)</f>
        <v>100167</v>
      </c>
      <c r="CL116" s="105">
        <f>GETPIVOTDATA(" Wisconsin",'Population Migration by State'!$B$5,"Year",'Population Migration by State'!$C$3)</f>
        <v>100167</v>
      </c>
      <c r="CM116" s="105">
        <f>GETPIVOTDATA(" Wisconsin",'Population Migration by State'!$B$5,"Year",'Population Migration by State'!$C$3)</f>
        <v>100167</v>
      </c>
      <c r="CN116" s="92"/>
      <c r="CO116" s="105"/>
      <c r="CP116" s="105"/>
      <c r="CQ116" s="92">
        <f>GETPIVOTDATA(" Michigan",'Population Migration by State'!$B$5,"Year",'Population Migration by State'!$C$3)</f>
        <v>134763</v>
      </c>
      <c r="CR116" s="105">
        <f>GETPIVOTDATA(" Michigan",'Population Migration by State'!$B$5,"Year",'Population Migration by State'!$C$3)</f>
        <v>134763</v>
      </c>
      <c r="CS116" s="105">
        <f>GETPIVOTDATA(" Michigan",'Population Migration by State'!$B$5,"Year",'Population Migration by State'!$C$3)</f>
        <v>134763</v>
      </c>
      <c r="CT116" s="105">
        <f>GETPIVOTDATA(" Michigan",'Population Migration by State'!$B$5,"Year",'Population Migration by State'!$C$3)</f>
        <v>134763</v>
      </c>
      <c r="CU116" s="105">
        <f>GETPIVOTDATA(" Michigan",'Population Migration by State'!$B$5,"Year",'Population Migration by State'!$C$3)</f>
        <v>134763</v>
      </c>
      <c r="CV116" s="105">
        <f>GETPIVOTDATA(" Michigan",'Population Migration by State'!$B$5,"Year",'Population Migration by State'!$C$3)</f>
        <v>134763</v>
      </c>
      <c r="CW116" s="105">
        <f>GETPIVOTDATA(" Michigan",'Population Migration by State'!$B$5,"Year",'Population Migration by State'!$C$3)</f>
        <v>134763</v>
      </c>
      <c r="CX116" s="105">
        <f>GETPIVOTDATA(" Michigan",'Population Migration by State'!$B$5,"Year",'Population Migration by State'!$C$3)</f>
        <v>134763</v>
      </c>
      <c r="CY116" s="105">
        <f>GETPIVOTDATA(" Michigan",'Population Migration by State'!$B$5,"Year",'Population Migration by State'!$C$3)</f>
        <v>134763</v>
      </c>
      <c r="CZ116" s="105">
        <f>GETPIVOTDATA(" Michigan",'Population Migration by State'!$B$5,"Year",'Population Migration by State'!$C$3)</f>
        <v>134763</v>
      </c>
      <c r="DA116" s="105">
        <f>GETPIVOTDATA(" Michigan",'Population Migration by State'!$B$5,"Year",'Population Migration by State'!$C$3)</f>
        <v>134763</v>
      </c>
      <c r="DB116" s="92"/>
      <c r="DC116" s="105"/>
      <c r="DD116" s="105"/>
      <c r="DE116" s="105"/>
      <c r="DF116" s="105"/>
      <c r="DG116" s="105"/>
      <c r="DH116" s="105"/>
      <c r="DI116" s="105"/>
      <c r="DJ116" s="105"/>
      <c r="DK116" s="105"/>
      <c r="DL116" s="105"/>
      <c r="DM116" s="97"/>
      <c r="DN116" s="101">
        <f>GETPIVOTDATA(" New York",'Population Migration by State'!$B$5,"Year",'Population Migration by State'!$C$3)</f>
        <v>277374</v>
      </c>
      <c r="DO116" s="101">
        <f>GETPIVOTDATA(" New York",'Population Migration by State'!$B$5,"Year",'Population Migration by State'!$C$3)</f>
        <v>277374</v>
      </c>
      <c r="DP116" s="101">
        <f>GETPIVOTDATA(" New York",'Population Migration by State'!$B$5,"Year",'Population Migration by State'!$C$3)</f>
        <v>277374</v>
      </c>
      <c r="DQ116" s="105">
        <f>GETPIVOTDATA(" New York",'Population Migration by State'!$B$5,"Year",'Population Migration by State'!$C$3)</f>
        <v>277374</v>
      </c>
      <c r="DR116" s="105">
        <f>GETPIVOTDATA(" New York",'Population Migration by State'!$B$5,"Year",'Population Migration by State'!$C$3)</f>
        <v>277374</v>
      </c>
      <c r="DS116" s="105">
        <f>GETPIVOTDATA(" New York",'Population Migration by State'!$B$5,"Year",'Population Migration by State'!$C$3)</f>
        <v>277374</v>
      </c>
      <c r="DT116" s="105">
        <f>GETPIVOTDATA(" New York",'Population Migration by State'!$B$5,"Year",'Population Migration by State'!$C$3)</f>
        <v>277374</v>
      </c>
      <c r="DU116" s="105">
        <f>GETPIVOTDATA(" New York",'Population Migration by State'!$B$5,"Year",'Population Migration by State'!$C$3)</f>
        <v>277374</v>
      </c>
      <c r="DV116" s="105">
        <f>GETPIVOTDATA(" New York",'Population Migration by State'!$B$5,"Year",'Population Migration by State'!$C$3)</f>
        <v>277374</v>
      </c>
      <c r="DW116" s="105">
        <f>GETPIVOTDATA(" New York",'Population Migration by State'!$B$5,"Year",'Population Migration by State'!$C$3)</f>
        <v>277374</v>
      </c>
      <c r="DX116" s="105">
        <f>GETPIVOTDATA(" New York",'Population Migration by State'!$B$5,"Year",'Population Migration by State'!$C$3)</f>
        <v>277374</v>
      </c>
      <c r="DY116" s="105">
        <f>GETPIVOTDATA(" New York",'Population Migration by State'!$B$5,"Year",'Population Migration by State'!$C$3)</f>
        <v>277374</v>
      </c>
      <c r="DZ116" s="92">
        <f>GETPIVOTDATA(" Vermont",'Population Migration by State'!$B$5,"Year",'Population Migration by State'!$C$3)</f>
        <v>24431</v>
      </c>
      <c r="EA116" s="105">
        <f>GETPIVOTDATA(" Vermont",'Population Migration by State'!$B$5,"Year",'Population Migration by State'!$C$3)</f>
        <v>24431</v>
      </c>
      <c r="EB116" s="129">
        <f>GETPIVOTDATA(" New Hampshire",'Population Migration by State'!$B$5,"Year",'Population Migration by State'!$C$3)</f>
        <v>50559</v>
      </c>
      <c r="EC116" s="121">
        <f>GETPIVOTDATA(" New Hampshire",'Population Migration by State'!$B$5,"Year",'Population Migration by State'!$C$3)</f>
        <v>50559</v>
      </c>
      <c r="ED116" s="121">
        <f>GETPIVOTDATA(" New Hampshire",'Population Migration by State'!$B$5,"Year",'Population Migration by State'!$C$3)</f>
        <v>50559</v>
      </c>
      <c r="EE116" s="130">
        <f>GETPIVOTDATA(" New Hampshire",'Population Migration by State'!$B$5,"Year",'Population Migration by State'!$C$3)</f>
        <v>50559</v>
      </c>
      <c r="EF116" s="92">
        <f>GETPIVOTDATA(" Maine",'Population Migration by State'!$B$5,"Year",'Population Migration by State'!$C$3)</f>
        <v>27561</v>
      </c>
      <c r="EG116" s="105">
        <f>GETPIVOTDATA(" Maine",'Population Migration by State'!$B$5,"Year",'Population Migration by State'!$C$3)</f>
        <v>27561</v>
      </c>
      <c r="EH116" s="105">
        <f>GETPIVOTDATA(" Maine",'Population Migration by State'!$B$5,"Year",'Population Migration by State'!$C$3)</f>
        <v>27561</v>
      </c>
      <c r="EI116" s="105">
        <f>GETPIVOTDATA(" Maine",'Population Migration by State'!$B$5,"Year",'Population Migration by State'!$C$3)</f>
        <v>27561</v>
      </c>
      <c r="EJ116" s="92"/>
      <c r="EK116" s="105"/>
      <c r="EL116" s="105"/>
      <c r="EM116" s="105"/>
      <c r="EN116" s="105"/>
      <c r="EO116" s="105"/>
      <c r="EP116" s="105"/>
      <c r="EQ116" s="56"/>
      <c r="ER116" s="56"/>
      <c r="ES116" s="56"/>
      <c r="ET116" s="56"/>
      <c r="EU116" s="56"/>
      <c r="EV116" s="56"/>
      <c r="EW116" s="105"/>
      <c r="EX116" s="105"/>
      <c r="EY116" s="105"/>
      <c r="EZ116" s="105"/>
      <c r="FA116" s="105"/>
      <c r="FB116" s="105"/>
      <c r="FC116" s="105"/>
      <c r="FD116" s="105"/>
      <c r="FE116" s="105"/>
      <c r="FF116" s="105"/>
      <c r="FG116" s="105"/>
      <c r="FH116" s="105"/>
      <c r="FI116" s="105"/>
      <c r="FJ116" s="105"/>
      <c r="FK116" s="105"/>
      <c r="FL116" s="105"/>
      <c r="FM116" s="105"/>
      <c r="FN116" s="105"/>
      <c r="FO116" s="105"/>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217"/>
    </row>
    <row r="117" spans="2:216" ht="15.75" thickTop="1" x14ac:dyDescent="0.25">
      <c r="B117" s="221"/>
      <c r="C117" s="56"/>
      <c r="D117" s="105"/>
      <c r="E117" s="105"/>
      <c r="F117" s="105"/>
      <c r="G117" s="105"/>
      <c r="H117" s="105"/>
      <c r="I117" s="105"/>
      <c r="J117" s="105"/>
      <c r="K117" s="92">
        <f>GETPIVOTDATA(" Oregon",'Population Migration by State'!$B$5,"Year",'Population Migration by State'!$C$3)</f>
        <v>119077</v>
      </c>
      <c r="L117" s="105">
        <f>GETPIVOTDATA(" Oregon",'Population Migration by State'!$B$5,"Year",'Population Migration by State'!$C$3)</f>
        <v>119077</v>
      </c>
      <c r="M117" s="105">
        <f>GETPIVOTDATA(" Oregon",'Population Migration by State'!$B$5,"Year",'Population Migration by State'!$C$3)</f>
        <v>119077</v>
      </c>
      <c r="N117" s="105">
        <f>GETPIVOTDATA(" Oregon",'Population Migration by State'!$B$5,"Year",'Population Migration by State'!$C$3)</f>
        <v>119077</v>
      </c>
      <c r="O117" s="105">
        <f>GETPIVOTDATA(" Oregon",'Population Migration by State'!$B$5,"Year",'Population Migration by State'!$C$3)</f>
        <v>119077</v>
      </c>
      <c r="P117" s="121">
        <f>GETPIVOTDATA(" Oregon",'Population Migration by State'!$B$5,"Year",'Population Migration by State'!$C$3)</f>
        <v>119077</v>
      </c>
      <c r="Q117" s="121">
        <f>GETPIVOTDATA(" Oregon",'Population Migration by State'!$B$5,"Year",'Population Migration by State'!$C$3)</f>
        <v>119077</v>
      </c>
      <c r="R117" s="121">
        <f>GETPIVOTDATA(" Oregon",'Population Migration by State'!$B$5,"Year",'Population Migration by State'!$C$3)</f>
        <v>119077</v>
      </c>
      <c r="S117" s="121">
        <f>GETPIVOTDATA(" Oregon",'Population Migration by State'!$B$5,"Year",'Population Migration by State'!$C$3)</f>
        <v>119077</v>
      </c>
      <c r="T117" s="105">
        <f>GETPIVOTDATA(" Oregon",'Population Migration by State'!$B$5,"Year",'Population Migration by State'!$C$3)</f>
        <v>119077</v>
      </c>
      <c r="U117" s="105">
        <f>GETPIVOTDATA(" Oregon",'Population Migration by State'!$B$5,"Year",'Population Migration by State'!$C$3)</f>
        <v>119077</v>
      </c>
      <c r="V117" s="105">
        <f>GETPIVOTDATA(" Oregon",'Population Migration by State'!$B$5,"Year",'Population Migration by State'!$C$3)</f>
        <v>119077</v>
      </c>
      <c r="W117" s="105">
        <f>GETPIVOTDATA(" Oregon",'Population Migration by State'!$B$5,"Year",'Population Migration by State'!$C$3)</f>
        <v>119077</v>
      </c>
      <c r="X117" s="105">
        <f>GETPIVOTDATA(" Oregon",'Population Migration by State'!$B$5,"Year",'Population Migration by State'!$C$3)</f>
        <v>119077</v>
      </c>
      <c r="Y117" s="105">
        <f>GETPIVOTDATA(" Oregon",'Population Migration by State'!$B$5,"Year",'Population Migration by State'!$C$3)</f>
        <v>119077</v>
      </c>
      <c r="Z117" s="92">
        <f>GETPIVOTDATA(" Idaho",'Population Migration by State'!$B$5,"Year",'Population Migration by State'!$C$3)</f>
        <v>59419</v>
      </c>
      <c r="AA117" s="105">
        <f>GETPIVOTDATA(" Idaho",'Population Migration by State'!$B$5,"Year",'Population Migration by State'!$C$3)</f>
        <v>59419</v>
      </c>
      <c r="AB117" s="105">
        <f>GETPIVOTDATA(" Idaho",'Population Migration by State'!$B$5,"Year",'Population Migration by State'!$C$3)</f>
        <v>59419</v>
      </c>
      <c r="AC117" s="105">
        <f>GETPIVOTDATA(" Idaho",'Population Migration by State'!$B$5,"Year",'Population Migration by State'!$C$3)</f>
        <v>59419</v>
      </c>
      <c r="AD117" s="105">
        <f>GETPIVOTDATA(" Idaho",'Population Migration by State'!$B$5,"Year",'Population Migration by State'!$C$3)</f>
        <v>59419</v>
      </c>
      <c r="AE117" s="105">
        <f>GETPIVOTDATA(" Idaho",'Population Migration by State'!$B$5,"Year",'Population Migration by State'!$C$3)</f>
        <v>59419</v>
      </c>
      <c r="AF117" s="105">
        <f>GETPIVOTDATA(" Idaho",'Population Migration by State'!$B$5,"Year",'Population Migration by State'!$C$3)</f>
        <v>59419</v>
      </c>
      <c r="AG117" s="101">
        <f>GETPIVOTDATA(" Idaho",'Population Migration by State'!$B$5,"Year",'Population Migration by State'!$C$3)</f>
        <v>59419</v>
      </c>
      <c r="AH117" s="101">
        <f>GETPIVOTDATA(" Idaho",'Population Migration by State'!$B$5,"Year",'Population Migration by State'!$C$3)</f>
        <v>59419</v>
      </c>
      <c r="AI117" s="100">
        <f>GETPIVOTDATA(" Idaho",'Population Migration by State'!$B$5,"Year",'Population Migration by State'!$C$3)</f>
        <v>59419</v>
      </c>
      <c r="AJ117" s="92">
        <f>GETPIVOTDATA(" Wyoming",'Population Migration by State'!$B$5,"Year",'Population Migration by State'!$C$3)</f>
        <v>31165</v>
      </c>
      <c r="AK117" s="105">
        <f>GETPIVOTDATA(" Wyoming",'Population Migration by State'!$B$5,"Year",'Population Migration by State'!$C$3)</f>
        <v>31165</v>
      </c>
      <c r="AL117" s="105">
        <f>GETPIVOTDATA(" Wyoming",'Population Migration by State'!$B$5,"Year",'Population Migration by State'!$C$3)</f>
        <v>31165</v>
      </c>
      <c r="AM117" s="105">
        <f>GETPIVOTDATA(" Wyoming",'Population Migration by State'!$B$5,"Year",'Population Migration by State'!$C$3)</f>
        <v>31165</v>
      </c>
      <c r="AN117" s="105">
        <f>GETPIVOTDATA(" Wyoming",'Population Migration by State'!$B$5,"Year",'Population Migration by State'!$C$3)</f>
        <v>31165</v>
      </c>
      <c r="AO117" s="105">
        <f>GETPIVOTDATA(" Wyoming",'Population Migration by State'!$B$5,"Year",'Population Migration by State'!$C$3)</f>
        <v>31165</v>
      </c>
      <c r="AP117" s="105">
        <f>GETPIVOTDATA(" Wyoming",'Population Migration by State'!$B$5,"Year",'Population Migration by State'!$C$3)</f>
        <v>31165</v>
      </c>
      <c r="AQ117" s="105">
        <f>GETPIVOTDATA(" Wyoming",'Population Migration by State'!$B$5,"Year",'Population Migration by State'!$C$3)</f>
        <v>31165</v>
      </c>
      <c r="AR117" s="105">
        <f>GETPIVOTDATA(" Wyoming",'Population Migration by State'!$B$5,"Year",'Population Migration by State'!$C$3)</f>
        <v>31165</v>
      </c>
      <c r="AS117" s="105">
        <f>GETPIVOTDATA(" Wyoming",'Population Migration by State'!$B$5,"Year",'Population Migration by State'!$C$3)</f>
        <v>31165</v>
      </c>
      <c r="AT117" s="105">
        <f>GETPIVOTDATA(" Wyoming",'Population Migration by State'!$B$5,"Year",'Population Migration by State'!$C$3)</f>
        <v>31165</v>
      </c>
      <c r="AU117" s="105">
        <f>GETPIVOTDATA(" Wyoming",'Population Migration by State'!$B$5,"Year",'Population Migration by State'!$C$3)</f>
        <v>31165</v>
      </c>
      <c r="AV117" s="105">
        <f>GETPIVOTDATA(" Wyoming",'Population Migration by State'!$B$5,"Year",'Population Migration by State'!$C$3)</f>
        <v>31165</v>
      </c>
      <c r="AW117" s="105">
        <f>GETPIVOTDATA(" Wyoming",'Population Migration by State'!$B$5,"Year",'Population Migration by State'!$C$3)</f>
        <v>31165</v>
      </c>
      <c r="AX117" s="105">
        <f>GETPIVOTDATA(" Wyoming",'Population Migration by State'!$B$5,"Year",'Population Migration by State'!$C$3)</f>
        <v>31165</v>
      </c>
      <c r="AY117" s="105">
        <f>GETPIVOTDATA(" Wyoming",'Population Migration by State'!$B$5,"Year",'Population Migration by State'!$C$3)</f>
        <v>31165</v>
      </c>
      <c r="AZ117" s="105">
        <f>GETPIVOTDATA(" Wyoming",'Population Migration by State'!$B$5,"Year",'Population Migration by State'!$C$3)</f>
        <v>31165</v>
      </c>
      <c r="BA117" s="92">
        <f>GETPIVOTDATA(" South Dakota",'Population Migration by State'!$B$5,"Year",'Population Migration by State'!$C$3)</f>
        <v>26185</v>
      </c>
      <c r="BB117" s="105">
        <f>GETPIVOTDATA(" South Dakota",'Population Migration by State'!$B$5,"Year",'Population Migration by State'!$C$3)</f>
        <v>26185</v>
      </c>
      <c r="BC117" s="105">
        <f>GETPIVOTDATA(" South Dakota",'Population Migration by State'!$B$5,"Year",'Population Migration by State'!$C$3)</f>
        <v>26185</v>
      </c>
      <c r="BD117" s="105">
        <f>GETPIVOTDATA(" South Dakota",'Population Migration by State'!$B$5,"Year",'Population Migration by State'!$C$3)</f>
        <v>26185</v>
      </c>
      <c r="BE117" s="105">
        <f>GETPIVOTDATA(" South Dakota",'Population Migration by State'!$B$5,"Year",'Population Migration by State'!$C$3)</f>
        <v>26185</v>
      </c>
      <c r="BF117" s="105">
        <f>GETPIVOTDATA(" South Dakota",'Population Migration by State'!$B$5,"Year",'Population Migration by State'!$C$3)</f>
        <v>26185</v>
      </c>
      <c r="BG117" s="105">
        <f>GETPIVOTDATA(" South Dakota",'Population Migration by State'!$B$5,"Year",'Population Migration by State'!$C$3)</f>
        <v>26185</v>
      </c>
      <c r="BH117" s="105">
        <f>GETPIVOTDATA(" South Dakota",'Population Migration by State'!$B$5,"Year",'Population Migration by State'!$C$3)</f>
        <v>26185</v>
      </c>
      <c r="BI117" s="121">
        <f>GETPIVOTDATA(" South Dakota",'Population Migration by State'!$B$5,"Year",'Population Migration by State'!$C$3)</f>
        <v>26185</v>
      </c>
      <c r="BJ117" s="121">
        <f>GETPIVOTDATA(" South Dakota",'Population Migration by State'!$B$5,"Year",'Population Migration by State'!$C$3)</f>
        <v>26185</v>
      </c>
      <c r="BK117" s="121">
        <f>GETPIVOTDATA(" South Dakota",'Population Migration by State'!$B$5,"Year",'Population Migration by State'!$C$3)</f>
        <v>26185</v>
      </c>
      <c r="BL117" s="121">
        <f>GETPIVOTDATA(" South Dakota",'Population Migration by State'!$B$5,"Year",'Population Migration by State'!$C$3)</f>
        <v>26185</v>
      </c>
      <c r="BM117" s="105">
        <f>GETPIVOTDATA(" South Dakota",'Population Migration by State'!$B$5,"Year",'Population Migration by State'!$C$3)</f>
        <v>26185</v>
      </c>
      <c r="BN117" s="105">
        <f>GETPIVOTDATA(" South Dakota",'Population Migration by State'!$B$5,"Year",'Population Migration by State'!$C$3)</f>
        <v>26185</v>
      </c>
      <c r="BO117" s="105">
        <f>GETPIVOTDATA(" South Dakota",'Population Migration by State'!$B$5,"Year",'Population Migration by State'!$C$3)</f>
        <v>26185</v>
      </c>
      <c r="BP117" s="105">
        <f>GETPIVOTDATA(" South Dakota",'Population Migration by State'!$B$5,"Year",'Population Migration by State'!$C$3)</f>
        <v>26185</v>
      </c>
      <c r="BQ117" s="92">
        <f>GETPIVOTDATA(" Minnesota",'Population Migration by State'!$B$5,"Year",'Population Migration by State'!$C$3)</f>
        <v>101176</v>
      </c>
      <c r="BR117" s="105">
        <f>GETPIVOTDATA(" Minnesota",'Population Migration by State'!$B$5,"Year",'Population Migration by State'!$C$3)</f>
        <v>101176</v>
      </c>
      <c r="BS117" s="105">
        <f>GETPIVOTDATA(" Minnesota",'Population Migration by State'!$B$5,"Year",'Population Migration by State'!$C$3)</f>
        <v>101176</v>
      </c>
      <c r="BT117" s="105">
        <f>GETPIVOTDATA(" Minnesota",'Population Migration by State'!$B$5,"Year",'Population Migration by State'!$C$3)</f>
        <v>101176</v>
      </c>
      <c r="BU117" s="105">
        <f>GETPIVOTDATA(" Minnesota",'Population Migration by State'!$B$5,"Year",'Population Migration by State'!$C$3)</f>
        <v>101176</v>
      </c>
      <c r="BV117" s="105">
        <f>GETPIVOTDATA(" Minnesota",'Population Migration by State'!$B$5,"Year",'Population Migration by State'!$C$3)</f>
        <v>101176</v>
      </c>
      <c r="BW117" s="105">
        <f>GETPIVOTDATA(" Minnesota",'Population Migration by State'!$B$5,"Year",'Population Migration by State'!$C$3)</f>
        <v>101176</v>
      </c>
      <c r="BX117" s="105">
        <f>GETPIVOTDATA(" Minnesota",'Population Migration by State'!$B$5,"Year",'Population Migration by State'!$C$3)</f>
        <v>101176</v>
      </c>
      <c r="BY117" s="105">
        <f>GETPIVOTDATA(" Minnesota",'Population Migration by State'!$B$5,"Year",'Population Migration by State'!$C$3)</f>
        <v>101176</v>
      </c>
      <c r="BZ117" s="105">
        <f>GETPIVOTDATA(" Minnesota",'Population Migration by State'!$B$5,"Year",'Population Migration by State'!$C$3)</f>
        <v>101176</v>
      </c>
      <c r="CA117" s="105">
        <f>GETPIVOTDATA(" Minnesota",'Population Migration by State'!$B$5,"Year",'Population Migration by State'!$C$3)</f>
        <v>101176</v>
      </c>
      <c r="CB117" s="105">
        <f>GETPIVOTDATA(" Minnesota",'Population Migration by State'!$B$5,"Year",'Population Migration by State'!$C$3)</f>
        <v>101176</v>
      </c>
      <c r="CC117" s="105">
        <f>GETPIVOTDATA(" Minnesota",'Population Migration by State'!$B$5,"Year",'Population Migration by State'!$C$3)</f>
        <v>101176</v>
      </c>
      <c r="CD117" s="92">
        <f>GETPIVOTDATA(" Wisconsin",'Population Migration by State'!$B$5,"Year",'Population Migration by State'!$C$3)</f>
        <v>100167</v>
      </c>
      <c r="CE117" s="105">
        <f>GETPIVOTDATA(" Wisconsin",'Population Migration by State'!$B$5,"Year",'Population Migration by State'!$C$3)</f>
        <v>100167</v>
      </c>
      <c r="CF117" s="105">
        <f>GETPIVOTDATA(" Wisconsin",'Population Migration by State'!$B$5,"Year",'Population Migration by State'!$C$3)</f>
        <v>100167</v>
      </c>
      <c r="CG117" s="105">
        <f>GETPIVOTDATA(" Wisconsin",'Population Migration by State'!$B$5,"Year",'Population Migration by State'!$C$3)</f>
        <v>100167</v>
      </c>
      <c r="CH117" s="105">
        <f>GETPIVOTDATA(" Wisconsin",'Population Migration by State'!$B$5,"Year",'Population Migration by State'!$C$3)</f>
        <v>100167</v>
      </c>
      <c r="CI117" s="105">
        <f>GETPIVOTDATA(" Wisconsin",'Population Migration by State'!$B$5,"Year",'Population Migration by State'!$C$3)</f>
        <v>100167</v>
      </c>
      <c r="CJ117" s="105">
        <f>GETPIVOTDATA(" Wisconsin",'Population Migration by State'!$B$5,"Year",'Population Migration by State'!$C$3)</f>
        <v>100167</v>
      </c>
      <c r="CK117" s="105">
        <f>GETPIVOTDATA(" Wisconsin",'Population Migration by State'!$B$5,"Year",'Population Migration by State'!$C$3)</f>
        <v>100167</v>
      </c>
      <c r="CL117" s="105">
        <f>GETPIVOTDATA(" Wisconsin",'Population Migration by State'!$B$5,"Year",'Population Migration by State'!$C$3)</f>
        <v>100167</v>
      </c>
      <c r="CM117" s="105">
        <f>GETPIVOTDATA(" Wisconsin",'Population Migration by State'!$B$5,"Year",'Population Migration by State'!$C$3)</f>
        <v>100167</v>
      </c>
      <c r="CN117" s="92"/>
      <c r="CO117" s="105"/>
      <c r="CP117" s="105"/>
      <c r="CQ117" s="92">
        <f>GETPIVOTDATA(" Michigan",'Population Migration by State'!$B$5,"Year",'Population Migration by State'!$C$3)</f>
        <v>134763</v>
      </c>
      <c r="CR117" s="105">
        <f>GETPIVOTDATA(" Michigan",'Population Migration by State'!$B$5,"Year",'Population Migration by State'!$C$3)</f>
        <v>134763</v>
      </c>
      <c r="CS117" s="105">
        <f>GETPIVOTDATA(" Michigan",'Population Migration by State'!$B$5,"Year",'Population Migration by State'!$C$3)</f>
        <v>134763</v>
      </c>
      <c r="CT117" s="105">
        <f>GETPIVOTDATA(" Michigan",'Population Migration by State'!$B$5,"Year",'Population Migration by State'!$C$3)</f>
        <v>134763</v>
      </c>
      <c r="CU117" s="105">
        <f>GETPIVOTDATA(" Michigan",'Population Migration by State'!$B$5,"Year",'Population Migration by State'!$C$3)</f>
        <v>134763</v>
      </c>
      <c r="CV117" s="105">
        <f>GETPIVOTDATA(" Michigan",'Population Migration by State'!$B$5,"Year",'Population Migration by State'!$C$3)</f>
        <v>134763</v>
      </c>
      <c r="CW117" s="105">
        <f>GETPIVOTDATA(" Michigan",'Population Migration by State'!$B$5,"Year",'Population Migration by State'!$C$3)</f>
        <v>134763</v>
      </c>
      <c r="CX117" s="105">
        <f>GETPIVOTDATA(" Michigan",'Population Migration by State'!$B$5,"Year",'Population Migration by State'!$C$3)</f>
        <v>134763</v>
      </c>
      <c r="CY117" s="105">
        <f>GETPIVOTDATA(" Michigan",'Population Migration by State'!$B$5,"Year",'Population Migration by State'!$C$3)</f>
        <v>134763</v>
      </c>
      <c r="CZ117" s="105">
        <f>GETPIVOTDATA(" Michigan",'Population Migration by State'!$B$5,"Year",'Population Migration by State'!$C$3)</f>
        <v>134763</v>
      </c>
      <c r="DA117" s="105">
        <f>GETPIVOTDATA(" Michigan",'Population Migration by State'!$B$5,"Year",'Population Migration by State'!$C$3)</f>
        <v>134763</v>
      </c>
      <c r="DB117" s="92"/>
      <c r="DC117" s="105"/>
      <c r="DD117" s="105"/>
      <c r="DE117" s="105"/>
      <c r="DF117" s="105"/>
      <c r="DG117" s="105"/>
      <c r="DH117" s="105"/>
      <c r="DI117" s="105"/>
      <c r="DJ117" s="105"/>
      <c r="DK117" s="105"/>
      <c r="DL117" s="97"/>
      <c r="DM117" s="105">
        <f>GETPIVOTDATA(" New York",'Population Migration by State'!$B$5,"Year",'Population Migration by State'!$C$3)</f>
        <v>277374</v>
      </c>
      <c r="DN117" s="105">
        <f>GETPIVOTDATA(" New York",'Population Migration by State'!$B$5,"Year",'Population Migration by State'!$C$3)</f>
        <v>277374</v>
      </c>
      <c r="DO117" s="105">
        <f>GETPIVOTDATA(" New York",'Population Migration by State'!$B$5,"Year",'Population Migration by State'!$C$3)</f>
        <v>277374</v>
      </c>
      <c r="DP117" s="105">
        <f>GETPIVOTDATA(" New York",'Population Migration by State'!$B$5,"Year",'Population Migration by State'!$C$3)</f>
        <v>277374</v>
      </c>
      <c r="DQ117" s="105">
        <f>GETPIVOTDATA(" New York",'Population Migration by State'!$B$5,"Year",'Population Migration by State'!$C$3)</f>
        <v>277374</v>
      </c>
      <c r="DR117" s="105">
        <f>GETPIVOTDATA(" New York",'Population Migration by State'!$B$5,"Year",'Population Migration by State'!$C$3)</f>
        <v>277374</v>
      </c>
      <c r="DS117" s="105">
        <f>GETPIVOTDATA(" New York",'Population Migration by State'!$B$5,"Year",'Population Migration by State'!$C$3)</f>
        <v>277374</v>
      </c>
      <c r="DT117" s="105">
        <f>GETPIVOTDATA(" New York",'Population Migration by State'!$B$5,"Year",'Population Migration by State'!$C$3)</f>
        <v>277374</v>
      </c>
      <c r="DU117" s="105">
        <f>GETPIVOTDATA(" New York",'Population Migration by State'!$B$5,"Year",'Population Migration by State'!$C$3)</f>
        <v>277374</v>
      </c>
      <c r="DV117" s="105">
        <f>GETPIVOTDATA(" New York",'Population Migration by State'!$B$5,"Year",'Population Migration by State'!$C$3)</f>
        <v>277374</v>
      </c>
      <c r="DW117" s="105">
        <f>GETPIVOTDATA(" New York",'Population Migration by State'!$B$5,"Year",'Population Migration by State'!$C$3)</f>
        <v>277374</v>
      </c>
      <c r="DX117" s="105">
        <f>GETPIVOTDATA(" New York",'Population Migration by State'!$B$5,"Year",'Population Migration by State'!$C$3)</f>
        <v>277374</v>
      </c>
      <c r="DY117" s="105">
        <f>GETPIVOTDATA(" New York",'Population Migration by State'!$B$5,"Year",'Population Migration by State'!$C$3)</f>
        <v>277374</v>
      </c>
      <c r="DZ117" s="92">
        <f>GETPIVOTDATA(" Vermont",'Population Migration by State'!$B$5,"Year",'Population Migration by State'!$C$3)</f>
        <v>24431</v>
      </c>
      <c r="EA117" s="105">
        <f>GETPIVOTDATA(" Vermont",'Population Migration by State'!$B$5,"Year",'Population Migration by State'!$C$3)</f>
        <v>24431</v>
      </c>
      <c r="EB117" s="92">
        <f>GETPIVOTDATA(" New Hampshire",'Population Migration by State'!$B$5,"Year",'Population Migration by State'!$C$3)</f>
        <v>50559</v>
      </c>
      <c r="EC117" s="121">
        <f>GETPIVOTDATA(" New Hampshire",'Population Migration by State'!$B$5,"Year",'Population Migration by State'!$C$3)</f>
        <v>50559</v>
      </c>
      <c r="ED117" s="121">
        <f>GETPIVOTDATA(" New Hampshire",'Population Migration by State'!$B$5,"Year",'Population Migration by State'!$C$3)</f>
        <v>50559</v>
      </c>
      <c r="EE117" s="105">
        <f>GETPIVOTDATA(" New Hampshire",'Population Migration by State'!$B$5,"Year",'Population Migration by State'!$C$3)</f>
        <v>50559</v>
      </c>
      <c r="EF117" s="92">
        <f>GETPIVOTDATA(" Maine",'Population Migration by State'!$B$5,"Year",'Population Migration by State'!$C$3)</f>
        <v>27561</v>
      </c>
      <c r="EG117" s="105">
        <f>GETPIVOTDATA(" Maine",'Population Migration by State'!$B$5,"Year",'Population Migration by State'!$C$3)</f>
        <v>27561</v>
      </c>
      <c r="EH117" s="105">
        <f>GETPIVOTDATA(" Maine",'Population Migration by State'!$B$5,"Year",'Population Migration by State'!$C$3)</f>
        <v>27561</v>
      </c>
      <c r="EI117" s="97"/>
      <c r="EJ117" s="105"/>
      <c r="EK117" s="105"/>
      <c r="EL117" s="105"/>
      <c r="EM117" s="105"/>
      <c r="EN117" s="105"/>
      <c r="EO117" s="105"/>
      <c r="EP117" s="105"/>
      <c r="EQ117" s="56"/>
      <c r="ER117" s="56"/>
      <c r="ES117" s="56"/>
      <c r="ET117" s="56"/>
      <c r="EU117" s="56"/>
      <c r="EV117" s="56"/>
      <c r="EW117" s="105"/>
      <c r="EX117" s="105"/>
      <c r="EY117" s="105"/>
      <c r="EZ117" s="105"/>
      <c r="FA117" s="105"/>
      <c r="FB117" s="105"/>
      <c r="FC117" s="105"/>
      <c r="FD117" s="105"/>
      <c r="FE117" s="105"/>
      <c r="FF117" s="105"/>
      <c r="FG117" s="105"/>
      <c r="FH117" s="105"/>
      <c r="FI117" s="105"/>
      <c r="FJ117" s="105"/>
      <c r="FK117" s="105"/>
      <c r="FL117" s="105"/>
      <c r="FM117" s="105"/>
      <c r="FN117" s="105"/>
      <c r="FO117" s="105"/>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217"/>
    </row>
    <row r="118" spans="2:216" x14ac:dyDescent="0.25">
      <c r="B118" s="221"/>
      <c r="C118" s="56"/>
      <c r="D118" s="105"/>
      <c r="E118" s="105"/>
      <c r="F118" s="105"/>
      <c r="G118" s="105"/>
      <c r="H118" s="105"/>
      <c r="I118" s="105"/>
      <c r="J118" s="105"/>
      <c r="K118" s="92">
        <f>GETPIVOTDATA(" Oregon",'Population Migration by State'!$B$5,"Year",'Population Migration by State'!$C$3)</f>
        <v>119077</v>
      </c>
      <c r="L118" s="105">
        <f>GETPIVOTDATA(" Oregon",'Population Migration by State'!$B$5,"Year",'Population Migration by State'!$C$3)</f>
        <v>119077</v>
      </c>
      <c r="M118" s="105">
        <f>GETPIVOTDATA(" Oregon",'Population Migration by State'!$B$5,"Year",'Population Migration by State'!$C$3)</f>
        <v>119077</v>
      </c>
      <c r="N118" s="105">
        <f>GETPIVOTDATA(" Oregon",'Population Migration by State'!$B$5,"Year",'Population Migration by State'!$C$3)</f>
        <v>119077</v>
      </c>
      <c r="O118" s="105">
        <f>GETPIVOTDATA(" Oregon",'Population Migration by State'!$B$5,"Year",'Population Migration by State'!$C$3)</f>
        <v>119077</v>
      </c>
      <c r="P118" s="121">
        <f>GETPIVOTDATA(" Oregon",'Population Migration by State'!$B$5,"Year",'Population Migration by State'!$C$3)</f>
        <v>119077</v>
      </c>
      <c r="Q118" s="121">
        <f>GETPIVOTDATA(" Oregon",'Population Migration by State'!$B$5,"Year",'Population Migration by State'!$C$3)</f>
        <v>119077</v>
      </c>
      <c r="R118" s="121">
        <f>GETPIVOTDATA(" Oregon",'Population Migration by State'!$B$5,"Year",'Population Migration by State'!$C$3)</f>
        <v>119077</v>
      </c>
      <c r="S118" s="121">
        <f>GETPIVOTDATA(" Oregon",'Population Migration by State'!$B$5,"Year",'Population Migration by State'!$C$3)</f>
        <v>119077</v>
      </c>
      <c r="T118" s="105">
        <f>GETPIVOTDATA(" Oregon",'Population Migration by State'!$B$5,"Year",'Population Migration by State'!$C$3)</f>
        <v>119077</v>
      </c>
      <c r="U118" s="105">
        <f>GETPIVOTDATA(" Oregon",'Population Migration by State'!$B$5,"Year",'Population Migration by State'!$C$3)</f>
        <v>119077</v>
      </c>
      <c r="V118" s="105">
        <f>GETPIVOTDATA(" Oregon",'Population Migration by State'!$B$5,"Year",'Population Migration by State'!$C$3)</f>
        <v>119077</v>
      </c>
      <c r="W118" s="105">
        <f>GETPIVOTDATA(" Oregon",'Population Migration by State'!$B$5,"Year",'Population Migration by State'!$C$3)</f>
        <v>119077</v>
      </c>
      <c r="X118" s="105">
        <f>GETPIVOTDATA(" Oregon",'Population Migration by State'!$B$5,"Year",'Population Migration by State'!$C$3)</f>
        <v>119077</v>
      </c>
      <c r="Y118" s="105">
        <f>GETPIVOTDATA(" Oregon",'Population Migration by State'!$B$5,"Year",'Population Migration by State'!$C$3)</f>
        <v>119077</v>
      </c>
      <c r="Z118" s="92">
        <f>GETPIVOTDATA(" Idaho",'Population Migration by State'!$B$5,"Year",'Population Migration by State'!$C$3)</f>
        <v>59419</v>
      </c>
      <c r="AA118" s="105">
        <f>GETPIVOTDATA(" Idaho",'Population Migration by State'!$B$5,"Year",'Population Migration by State'!$C$3)</f>
        <v>59419</v>
      </c>
      <c r="AB118" s="105">
        <f>GETPIVOTDATA(" Idaho",'Population Migration by State'!$B$5,"Year",'Population Migration by State'!$C$3)</f>
        <v>59419</v>
      </c>
      <c r="AC118" s="105">
        <f>GETPIVOTDATA(" Idaho",'Population Migration by State'!$B$5,"Year",'Population Migration by State'!$C$3)</f>
        <v>59419</v>
      </c>
      <c r="AD118" s="105">
        <f>GETPIVOTDATA(" Idaho",'Population Migration by State'!$B$5,"Year",'Population Migration by State'!$C$3)</f>
        <v>59419</v>
      </c>
      <c r="AE118" s="105">
        <f>GETPIVOTDATA(" Idaho",'Population Migration by State'!$B$5,"Year",'Population Migration by State'!$C$3)</f>
        <v>59419</v>
      </c>
      <c r="AF118" s="105">
        <f>GETPIVOTDATA(" Idaho",'Population Migration by State'!$B$5,"Year",'Population Migration by State'!$C$3)</f>
        <v>59419</v>
      </c>
      <c r="AG118" s="105">
        <f>GETPIVOTDATA(" Idaho",'Population Migration by State'!$B$5,"Year",'Population Migration by State'!$C$3)</f>
        <v>59419</v>
      </c>
      <c r="AH118" s="105">
        <f>GETPIVOTDATA(" Idaho",'Population Migration by State'!$B$5,"Year",'Population Migration by State'!$C$3)</f>
        <v>59419</v>
      </c>
      <c r="AI118" s="105">
        <f>GETPIVOTDATA(" Idaho",'Population Migration by State'!$B$5,"Year",'Population Migration by State'!$C$3)</f>
        <v>59419</v>
      </c>
      <c r="AJ118" s="92">
        <f>GETPIVOTDATA(" Wyoming",'Population Migration by State'!$B$5,"Year",'Population Migration by State'!$C$3)</f>
        <v>31165</v>
      </c>
      <c r="AK118" s="105">
        <f>GETPIVOTDATA(" Wyoming",'Population Migration by State'!$B$5,"Year",'Population Migration by State'!$C$3)</f>
        <v>31165</v>
      </c>
      <c r="AL118" s="105">
        <f>GETPIVOTDATA(" Wyoming",'Population Migration by State'!$B$5,"Year",'Population Migration by State'!$C$3)</f>
        <v>31165</v>
      </c>
      <c r="AM118" s="105">
        <f>GETPIVOTDATA(" Wyoming",'Population Migration by State'!$B$5,"Year",'Population Migration by State'!$C$3)</f>
        <v>31165</v>
      </c>
      <c r="AN118" s="105">
        <f>GETPIVOTDATA(" Wyoming",'Population Migration by State'!$B$5,"Year",'Population Migration by State'!$C$3)</f>
        <v>31165</v>
      </c>
      <c r="AO118" s="105">
        <f>GETPIVOTDATA(" Wyoming",'Population Migration by State'!$B$5,"Year",'Population Migration by State'!$C$3)</f>
        <v>31165</v>
      </c>
      <c r="AP118" s="105">
        <f>GETPIVOTDATA(" Wyoming",'Population Migration by State'!$B$5,"Year",'Population Migration by State'!$C$3)</f>
        <v>31165</v>
      </c>
      <c r="AQ118" s="105">
        <f>GETPIVOTDATA(" Wyoming",'Population Migration by State'!$B$5,"Year",'Population Migration by State'!$C$3)</f>
        <v>31165</v>
      </c>
      <c r="AR118" s="105">
        <f>GETPIVOTDATA(" Wyoming",'Population Migration by State'!$B$5,"Year",'Population Migration by State'!$C$3)</f>
        <v>31165</v>
      </c>
      <c r="AS118" s="105">
        <f>GETPIVOTDATA(" Wyoming",'Population Migration by State'!$B$5,"Year",'Population Migration by State'!$C$3)</f>
        <v>31165</v>
      </c>
      <c r="AT118" s="105">
        <f>GETPIVOTDATA(" Wyoming",'Population Migration by State'!$B$5,"Year",'Population Migration by State'!$C$3)</f>
        <v>31165</v>
      </c>
      <c r="AU118" s="105">
        <f>GETPIVOTDATA(" Wyoming",'Population Migration by State'!$B$5,"Year",'Population Migration by State'!$C$3)</f>
        <v>31165</v>
      </c>
      <c r="AV118" s="105">
        <f>GETPIVOTDATA(" Wyoming",'Population Migration by State'!$B$5,"Year",'Population Migration by State'!$C$3)</f>
        <v>31165</v>
      </c>
      <c r="AW118" s="105">
        <f>GETPIVOTDATA(" Wyoming",'Population Migration by State'!$B$5,"Year",'Population Migration by State'!$C$3)</f>
        <v>31165</v>
      </c>
      <c r="AX118" s="105">
        <f>GETPIVOTDATA(" Wyoming",'Population Migration by State'!$B$5,"Year",'Population Migration by State'!$C$3)</f>
        <v>31165</v>
      </c>
      <c r="AY118" s="105">
        <f>GETPIVOTDATA(" Wyoming",'Population Migration by State'!$B$5,"Year",'Population Migration by State'!$C$3)</f>
        <v>31165</v>
      </c>
      <c r="AZ118" s="105">
        <f>GETPIVOTDATA(" Wyoming",'Population Migration by State'!$B$5,"Year",'Population Migration by State'!$C$3)</f>
        <v>31165</v>
      </c>
      <c r="BA118" s="92">
        <f>GETPIVOTDATA(" South Dakota",'Population Migration by State'!$B$5,"Year",'Population Migration by State'!$C$3)</f>
        <v>26185</v>
      </c>
      <c r="BB118" s="105">
        <f>GETPIVOTDATA(" South Dakota",'Population Migration by State'!$B$5,"Year",'Population Migration by State'!$C$3)</f>
        <v>26185</v>
      </c>
      <c r="BC118" s="105">
        <f>GETPIVOTDATA(" South Dakota",'Population Migration by State'!$B$5,"Year",'Population Migration by State'!$C$3)</f>
        <v>26185</v>
      </c>
      <c r="BD118" s="105">
        <f>GETPIVOTDATA(" South Dakota",'Population Migration by State'!$B$5,"Year",'Population Migration by State'!$C$3)</f>
        <v>26185</v>
      </c>
      <c r="BE118" s="105">
        <f>GETPIVOTDATA(" South Dakota",'Population Migration by State'!$B$5,"Year",'Population Migration by State'!$C$3)</f>
        <v>26185</v>
      </c>
      <c r="BF118" s="105">
        <f>GETPIVOTDATA(" South Dakota",'Population Migration by State'!$B$5,"Year",'Population Migration by State'!$C$3)</f>
        <v>26185</v>
      </c>
      <c r="BG118" s="105">
        <f>GETPIVOTDATA(" South Dakota",'Population Migration by State'!$B$5,"Year",'Population Migration by State'!$C$3)</f>
        <v>26185</v>
      </c>
      <c r="BH118" s="105">
        <f>GETPIVOTDATA(" South Dakota",'Population Migration by State'!$B$5,"Year",'Population Migration by State'!$C$3)</f>
        <v>26185</v>
      </c>
      <c r="BI118" s="105">
        <f>GETPIVOTDATA(" South Dakota",'Population Migration by State'!$B$5,"Year",'Population Migration by State'!$C$3)</f>
        <v>26185</v>
      </c>
      <c r="BJ118" s="105">
        <f>GETPIVOTDATA(" South Dakota",'Population Migration by State'!$B$5,"Year",'Population Migration by State'!$C$3)</f>
        <v>26185</v>
      </c>
      <c r="BK118" s="105">
        <f>GETPIVOTDATA(" South Dakota",'Population Migration by State'!$B$5,"Year",'Population Migration by State'!$C$3)</f>
        <v>26185</v>
      </c>
      <c r="BL118" s="105">
        <f>GETPIVOTDATA(" South Dakota",'Population Migration by State'!$B$5,"Year",'Population Migration by State'!$C$3)</f>
        <v>26185</v>
      </c>
      <c r="BM118" s="105">
        <f>GETPIVOTDATA(" South Dakota",'Population Migration by State'!$B$5,"Year",'Population Migration by State'!$C$3)</f>
        <v>26185</v>
      </c>
      <c r="BN118" s="105">
        <f>GETPIVOTDATA(" South Dakota",'Population Migration by State'!$B$5,"Year",'Population Migration by State'!$C$3)</f>
        <v>26185</v>
      </c>
      <c r="BO118" s="105">
        <f>GETPIVOTDATA(" South Dakota",'Population Migration by State'!$B$5,"Year",'Population Migration by State'!$C$3)</f>
        <v>26185</v>
      </c>
      <c r="BP118" s="105">
        <f>GETPIVOTDATA(" South Dakota",'Population Migration by State'!$B$5,"Year",'Population Migration by State'!$C$3)</f>
        <v>26185</v>
      </c>
      <c r="BQ118" s="92">
        <f>GETPIVOTDATA(" Minnesota",'Population Migration by State'!$B$5,"Year",'Population Migration by State'!$C$3)</f>
        <v>101176</v>
      </c>
      <c r="BR118" s="105">
        <f>GETPIVOTDATA(" Minnesota",'Population Migration by State'!$B$5,"Year",'Population Migration by State'!$C$3)</f>
        <v>101176</v>
      </c>
      <c r="BS118" s="105">
        <f>GETPIVOTDATA(" Minnesota",'Population Migration by State'!$B$5,"Year",'Population Migration by State'!$C$3)</f>
        <v>101176</v>
      </c>
      <c r="BT118" s="105">
        <f>GETPIVOTDATA(" Minnesota",'Population Migration by State'!$B$5,"Year",'Population Migration by State'!$C$3)</f>
        <v>101176</v>
      </c>
      <c r="BU118" s="105">
        <f>GETPIVOTDATA(" Minnesota",'Population Migration by State'!$B$5,"Year",'Population Migration by State'!$C$3)</f>
        <v>101176</v>
      </c>
      <c r="BV118" s="105">
        <f>GETPIVOTDATA(" Minnesota",'Population Migration by State'!$B$5,"Year",'Population Migration by State'!$C$3)</f>
        <v>101176</v>
      </c>
      <c r="BW118" s="105">
        <f>GETPIVOTDATA(" Minnesota",'Population Migration by State'!$B$5,"Year",'Population Migration by State'!$C$3)</f>
        <v>101176</v>
      </c>
      <c r="BX118" s="105">
        <f>GETPIVOTDATA(" Minnesota",'Population Migration by State'!$B$5,"Year",'Population Migration by State'!$C$3)</f>
        <v>101176</v>
      </c>
      <c r="BY118" s="105">
        <f>GETPIVOTDATA(" Minnesota",'Population Migration by State'!$B$5,"Year",'Population Migration by State'!$C$3)</f>
        <v>101176</v>
      </c>
      <c r="BZ118" s="105">
        <f>GETPIVOTDATA(" Minnesota",'Population Migration by State'!$B$5,"Year",'Population Migration by State'!$C$3)</f>
        <v>101176</v>
      </c>
      <c r="CA118" s="105">
        <f>GETPIVOTDATA(" Minnesota",'Population Migration by State'!$B$5,"Year",'Population Migration by State'!$C$3)</f>
        <v>101176</v>
      </c>
      <c r="CB118" s="105">
        <f>GETPIVOTDATA(" Minnesota",'Population Migration by State'!$B$5,"Year",'Population Migration by State'!$C$3)</f>
        <v>101176</v>
      </c>
      <c r="CC118" s="105">
        <f>GETPIVOTDATA(" Minnesota",'Population Migration by State'!$B$5,"Year",'Population Migration by State'!$C$3)</f>
        <v>101176</v>
      </c>
      <c r="CD118" s="92">
        <f>GETPIVOTDATA(" Wisconsin",'Population Migration by State'!$B$5,"Year",'Population Migration by State'!$C$3)</f>
        <v>100167</v>
      </c>
      <c r="CE118" s="105">
        <f>GETPIVOTDATA(" Wisconsin",'Population Migration by State'!$B$5,"Year",'Population Migration by State'!$C$3)</f>
        <v>100167</v>
      </c>
      <c r="CF118" s="105">
        <f>GETPIVOTDATA(" Wisconsin",'Population Migration by State'!$B$5,"Year",'Population Migration by State'!$C$3)</f>
        <v>100167</v>
      </c>
      <c r="CG118" s="105">
        <f>GETPIVOTDATA(" Wisconsin",'Population Migration by State'!$B$5,"Year",'Population Migration by State'!$C$3)</f>
        <v>100167</v>
      </c>
      <c r="CH118" s="105">
        <f>GETPIVOTDATA(" Wisconsin",'Population Migration by State'!$B$5,"Year",'Population Migration by State'!$C$3)</f>
        <v>100167</v>
      </c>
      <c r="CI118" s="105">
        <f>GETPIVOTDATA(" Wisconsin",'Population Migration by State'!$B$5,"Year",'Population Migration by State'!$C$3)</f>
        <v>100167</v>
      </c>
      <c r="CJ118" s="105">
        <f>GETPIVOTDATA(" Wisconsin",'Population Migration by State'!$B$5,"Year",'Population Migration by State'!$C$3)</f>
        <v>100167</v>
      </c>
      <c r="CK118" s="105">
        <f>GETPIVOTDATA(" Wisconsin",'Population Migration by State'!$B$5,"Year",'Population Migration by State'!$C$3)</f>
        <v>100167</v>
      </c>
      <c r="CL118" s="105">
        <f>GETPIVOTDATA(" Wisconsin",'Population Migration by State'!$B$5,"Year",'Population Migration by State'!$C$3)</f>
        <v>100167</v>
      </c>
      <c r="CM118" s="105">
        <f>GETPIVOTDATA(" Wisconsin",'Population Migration by State'!$B$5,"Year",'Population Migration by State'!$C$3)</f>
        <v>100167</v>
      </c>
      <c r="CN118" s="92"/>
      <c r="CO118" s="105"/>
      <c r="CP118" s="105"/>
      <c r="CQ118" s="92">
        <f>GETPIVOTDATA(" Michigan",'Population Migration by State'!$B$5,"Year",'Population Migration by State'!$C$3)</f>
        <v>134763</v>
      </c>
      <c r="CR118" s="105">
        <f>GETPIVOTDATA(" Michigan",'Population Migration by State'!$B$5,"Year",'Population Migration by State'!$C$3)</f>
        <v>134763</v>
      </c>
      <c r="CS118" s="105">
        <f>GETPIVOTDATA(" Michigan",'Population Migration by State'!$B$5,"Year",'Population Migration by State'!$C$3)</f>
        <v>134763</v>
      </c>
      <c r="CT118" s="105">
        <f>GETPIVOTDATA(" Michigan",'Population Migration by State'!$B$5,"Year",'Population Migration by State'!$C$3)</f>
        <v>134763</v>
      </c>
      <c r="CU118" s="105">
        <f>GETPIVOTDATA(" Michigan",'Population Migration by State'!$B$5,"Year",'Population Migration by State'!$C$3)</f>
        <v>134763</v>
      </c>
      <c r="CV118" s="105">
        <f>GETPIVOTDATA(" Michigan",'Population Migration by State'!$B$5,"Year",'Population Migration by State'!$C$3)</f>
        <v>134763</v>
      </c>
      <c r="CW118" s="105">
        <f>GETPIVOTDATA(" Michigan",'Population Migration by State'!$B$5,"Year",'Population Migration by State'!$C$3)</f>
        <v>134763</v>
      </c>
      <c r="CX118" s="105">
        <f>GETPIVOTDATA(" Michigan",'Population Migration by State'!$B$5,"Year",'Population Migration by State'!$C$3)</f>
        <v>134763</v>
      </c>
      <c r="CY118" s="105">
        <f>GETPIVOTDATA(" Michigan",'Population Migration by State'!$B$5,"Year",'Population Migration by State'!$C$3)</f>
        <v>134763</v>
      </c>
      <c r="CZ118" s="105">
        <f>GETPIVOTDATA(" Michigan",'Population Migration by State'!$B$5,"Year",'Population Migration by State'!$C$3)</f>
        <v>134763</v>
      </c>
      <c r="DA118" s="105">
        <f>GETPIVOTDATA(" Michigan",'Population Migration by State'!$B$5,"Year",'Population Migration by State'!$C$3)</f>
        <v>134763</v>
      </c>
      <c r="DB118" s="92"/>
      <c r="DC118" s="105"/>
      <c r="DD118" s="105"/>
      <c r="DE118" s="105"/>
      <c r="DF118" s="105"/>
      <c r="DG118" s="105"/>
      <c r="DH118" s="105"/>
      <c r="DI118" s="105"/>
      <c r="DJ118" s="105"/>
      <c r="DK118" s="105"/>
      <c r="DL118" s="92">
        <f>GETPIVOTDATA(" New York",'Population Migration by State'!$B$5,"Year",'Population Migration by State'!$C$3)</f>
        <v>277374</v>
      </c>
      <c r="DM118" s="105">
        <f>GETPIVOTDATA(" New York",'Population Migration by State'!$B$5,"Year",'Population Migration by State'!$C$3)</f>
        <v>277374</v>
      </c>
      <c r="DN118" s="105">
        <f>GETPIVOTDATA(" New York",'Population Migration by State'!$B$5,"Year",'Population Migration by State'!$C$3)</f>
        <v>277374</v>
      </c>
      <c r="DO118" s="105">
        <f>GETPIVOTDATA(" New York",'Population Migration by State'!$B$5,"Year",'Population Migration by State'!$C$3)</f>
        <v>277374</v>
      </c>
      <c r="DP118" s="105">
        <f>GETPIVOTDATA(" New York",'Population Migration by State'!$B$5,"Year",'Population Migration by State'!$C$3)</f>
        <v>277374</v>
      </c>
      <c r="DQ118" s="105">
        <f>GETPIVOTDATA(" New York",'Population Migration by State'!$B$5,"Year",'Population Migration by State'!$C$3)</f>
        <v>277374</v>
      </c>
      <c r="DR118" s="105">
        <f>GETPIVOTDATA(" New York",'Population Migration by State'!$B$5,"Year",'Population Migration by State'!$C$3)</f>
        <v>277374</v>
      </c>
      <c r="DS118" s="105">
        <f>GETPIVOTDATA(" New York",'Population Migration by State'!$B$5,"Year",'Population Migration by State'!$C$3)</f>
        <v>277374</v>
      </c>
      <c r="DT118" s="105">
        <f>GETPIVOTDATA(" New York",'Population Migration by State'!$B$5,"Year",'Population Migration by State'!$C$3)</f>
        <v>277374</v>
      </c>
      <c r="DU118" s="105">
        <f>GETPIVOTDATA(" New York",'Population Migration by State'!$B$5,"Year",'Population Migration by State'!$C$3)</f>
        <v>277374</v>
      </c>
      <c r="DV118" s="105">
        <f>GETPIVOTDATA(" New York",'Population Migration by State'!$B$5,"Year",'Population Migration by State'!$C$3)</f>
        <v>277374</v>
      </c>
      <c r="DW118" s="105">
        <f>GETPIVOTDATA(" New York",'Population Migration by State'!$B$5,"Year",'Population Migration by State'!$C$3)</f>
        <v>277374</v>
      </c>
      <c r="DX118" s="105">
        <f>GETPIVOTDATA(" New York",'Population Migration by State'!$B$5,"Year",'Population Migration by State'!$C$3)</f>
        <v>277374</v>
      </c>
      <c r="DY118" s="105">
        <f>GETPIVOTDATA(" New York",'Population Migration by State'!$B$5,"Year",'Population Migration by State'!$C$3)</f>
        <v>277374</v>
      </c>
      <c r="DZ118" s="92">
        <f>GETPIVOTDATA(" Vermont",'Population Migration by State'!$B$5,"Year",'Population Migration by State'!$C$3)</f>
        <v>24431</v>
      </c>
      <c r="EA118" s="105">
        <f>GETPIVOTDATA(" Vermont",'Population Migration by State'!$B$5,"Year",'Population Migration by State'!$C$3)</f>
        <v>24431</v>
      </c>
      <c r="EB118" s="92">
        <f>GETPIVOTDATA(" New Hampshire",'Population Migration by State'!$B$5,"Year",'Population Migration by State'!$C$3)</f>
        <v>50559</v>
      </c>
      <c r="EC118" s="121">
        <f>GETPIVOTDATA(" New Hampshire",'Population Migration by State'!$B$5,"Year",'Population Migration by State'!$C$3)</f>
        <v>50559</v>
      </c>
      <c r="ED118" s="121">
        <f>GETPIVOTDATA(" New Hampshire",'Population Migration by State'!$B$5,"Year",'Population Migration by State'!$C$3)</f>
        <v>50559</v>
      </c>
      <c r="EE118" s="105">
        <f>GETPIVOTDATA(" New Hampshire",'Population Migration by State'!$B$5,"Year",'Population Migration by State'!$C$3)</f>
        <v>50559</v>
      </c>
      <c r="EF118" s="92">
        <f>GETPIVOTDATA(" Maine",'Population Migration by State'!$B$5,"Year",'Population Migration by State'!$C$3)</f>
        <v>27561</v>
      </c>
      <c r="EG118" s="105">
        <f>GETPIVOTDATA(" Maine",'Population Migration by State'!$B$5,"Year",'Population Migration by State'!$C$3)</f>
        <v>27561</v>
      </c>
      <c r="EH118" s="105">
        <f>GETPIVOTDATA(" Maine",'Population Migration by State'!$B$5,"Year",'Population Migration by State'!$C$3)</f>
        <v>27561</v>
      </c>
      <c r="EI118" s="92"/>
      <c r="EJ118" s="105"/>
      <c r="EK118" s="105"/>
      <c r="EL118" s="105"/>
      <c r="EM118" s="105"/>
      <c r="EN118" s="105"/>
      <c r="EO118" s="105"/>
      <c r="EP118" s="105"/>
      <c r="EQ118" s="56"/>
      <c r="ER118" s="56"/>
      <c r="ES118" s="56"/>
      <c r="ET118" s="56"/>
      <c r="EU118" s="56"/>
      <c r="EV118" s="56"/>
      <c r="EW118" s="105"/>
      <c r="EX118" s="105"/>
      <c r="EY118" s="105"/>
      <c r="EZ118" s="105"/>
      <c r="FA118" s="105"/>
      <c r="FB118" s="105"/>
      <c r="FC118" s="105"/>
      <c r="FD118" s="105"/>
      <c r="FE118" s="105"/>
      <c r="FF118" s="105"/>
      <c r="FG118" s="105"/>
      <c r="FH118" s="105"/>
      <c r="FI118" s="105"/>
      <c r="FJ118" s="105"/>
      <c r="FK118" s="105"/>
      <c r="FL118" s="105"/>
      <c r="FM118" s="105"/>
      <c r="FN118" s="105"/>
      <c r="FO118" s="105"/>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c r="GQ118" s="56"/>
      <c r="GR118" s="56"/>
      <c r="GS118" s="56"/>
      <c r="GT118" s="56"/>
      <c r="GU118" s="56"/>
      <c r="GV118" s="56"/>
      <c r="GW118" s="56"/>
      <c r="GX118" s="56"/>
      <c r="GY118" s="56"/>
      <c r="GZ118" s="56"/>
      <c r="HA118" s="56"/>
      <c r="HB118" s="56"/>
      <c r="HC118" s="56"/>
      <c r="HD118" s="56"/>
      <c r="HE118" s="56"/>
      <c r="HF118" s="56"/>
      <c r="HG118" s="56"/>
      <c r="HH118" s="217"/>
    </row>
    <row r="119" spans="2:216" x14ac:dyDescent="0.25">
      <c r="B119" s="221"/>
      <c r="C119" s="56"/>
      <c r="D119" s="105"/>
      <c r="E119" s="105"/>
      <c r="F119" s="105"/>
      <c r="G119" s="105"/>
      <c r="H119" s="105"/>
      <c r="I119" s="105"/>
      <c r="J119" s="105"/>
      <c r="K119" s="92">
        <f>GETPIVOTDATA(" Oregon",'Population Migration by State'!$B$5,"Year",'Population Migration by State'!$C$3)</f>
        <v>119077</v>
      </c>
      <c r="L119" s="105">
        <f>GETPIVOTDATA(" Oregon",'Population Migration by State'!$B$5,"Year",'Population Migration by State'!$C$3)</f>
        <v>119077</v>
      </c>
      <c r="M119" s="105">
        <f>GETPIVOTDATA(" Oregon",'Population Migration by State'!$B$5,"Year",'Population Migration by State'!$C$3)</f>
        <v>119077</v>
      </c>
      <c r="N119" s="105">
        <f>GETPIVOTDATA(" Oregon",'Population Migration by State'!$B$5,"Year",'Population Migration by State'!$C$3)</f>
        <v>119077</v>
      </c>
      <c r="O119" s="105">
        <f>GETPIVOTDATA(" Oregon",'Population Migration by State'!$B$5,"Year",'Population Migration by State'!$C$3)</f>
        <v>119077</v>
      </c>
      <c r="P119" s="105">
        <f>GETPIVOTDATA(" Oregon",'Population Migration by State'!$B$5,"Year",'Population Migration by State'!$C$3)</f>
        <v>119077</v>
      </c>
      <c r="Q119" s="105">
        <f>GETPIVOTDATA(" Oregon",'Population Migration by State'!$B$5,"Year",'Population Migration by State'!$C$3)</f>
        <v>119077</v>
      </c>
      <c r="R119" s="105">
        <f>GETPIVOTDATA(" Oregon",'Population Migration by State'!$B$5,"Year",'Population Migration by State'!$C$3)</f>
        <v>119077</v>
      </c>
      <c r="S119" s="105">
        <f>GETPIVOTDATA(" Oregon",'Population Migration by State'!$B$5,"Year",'Population Migration by State'!$C$3)</f>
        <v>119077</v>
      </c>
      <c r="T119" s="105">
        <f>GETPIVOTDATA(" Oregon",'Population Migration by State'!$B$5,"Year",'Population Migration by State'!$C$3)</f>
        <v>119077</v>
      </c>
      <c r="U119" s="105">
        <f>GETPIVOTDATA(" Oregon",'Population Migration by State'!$B$5,"Year",'Population Migration by State'!$C$3)</f>
        <v>119077</v>
      </c>
      <c r="V119" s="105">
        <f>GETPIVOTDATA(" Oregon",'Population Migration by State'!$B$5,"Year",'Population Migration by State'!$C$3)</f>
        <v>119077</v>
      </c>
      <c r="W119" s="105">
        <f>GETPIVOTDATA(" Oregon",'Population Migration by State'!$B$5,"Year",'Population Migration by State'!$C$3)</f>
        <v>119077</v>
      </c>
      <c r="X119" s="105">
        <f>GETPIVOTDATA(" Oregon",'Population Migration by State'!$B$5,"Year",'Population Migration by State'!$C$3)</f>
        <v>119077</v>
      </c>
      <c r="Y119" s="105">
        <f>GETPIVOTDATA(" Oregon",'Population Migration by State'!$B$5,"Year",'Population Migration by State'!$C$3)</f>
        <v>119077</v>
      </c>
      <c r="Z119" s="92">
        <f>GETPIVOTDATA(" Idaho",'Population Migration by State'!$B$5,"Year",'Population Migration by State'!$C$3)</f>
        <v>59419</v>
      </c>
      <c r="AA119" s="105">
        <f>GETPIVOTDATA(" Idaho",'Population Migration by State'!$B$5,"Year",'Population Migration by State'!$C$3)</f>
        <v>59419</v>
      </c>
      <c r="AB119" s="121">
        <f>GETPIVOTDATA(" Idaho",'Population Migration by State'!$B$5,"Year",'Population Migration by State'!$C$3)</f>
        <v>59419</v>
      </c>
      <c r="AC119" s="121">
        <f>GETPIVOTDATA(" Idaho",'Population Migration by State'!$B$5,"Year",'Population Migration by State'!$C$3)</f>
        <v>59419</v>
      </c>
      <c r="AD119" s="121">
        <f>GETPIVOTDATA(" Idaho",'Population Migration by State'!$B$5,"Year",'Population Migration by State'!$C$3)</f>
        <v>59419</v>
      </c>
      <c r="AE119" s="121">
        <f>GETPIVOTDATA(" Idaho",'Population Migration by State'!$B$5,"Year",'Population Migration by State'!$C$3)</f>
        <v>59419</v>
      </c>
      <c r="AF119" s="105">
        <f>GETPIVOTDATA(" Idaho",'Population Migration by State'!$B$5,"Year",'Population Migration by State'!$C$3)</f>
        <v>59419</v>
      </c>
      <c r="AG119" s="105">
        <f>GETPIVOTDATA(" Idaho",'Population Migration by State'!$B$5,"Year",'Population Migration by State'!$C$3)</f>
        <v>59419</v>
      </c>
      <c r="AH119" s="105">
        <f>GETPIVOTDATA(" Idaho",'Population Migration by State'!$B$5,"Year",'Population Migration by State'!$C$3)</f>
        <v>59419</v>
      </c>
      <c r="AI119" s="105">
        <f>GETPIVOTDATA(" Idaho",'Population Migration by State'!$B$5,"Year",'Population Migration by State'!$C$3)</f>
        <v>59419</v>
      </c>
      <c r="AJ119" s="92">
        <f>GETPIVOTDATA(" Wyoming",'Population Migration by State'!$B$5,"Year",'Population Migration by State'!$C$3)</f>
        <v>31165</v>
      </c>
      <c r="AK119" s="105">
        <f>GETPIVOTDATA(" Wyoming",'Population Migration by State'!$B$5,"Year",'Population Migration by State'!$C$3)</f>
        <v>31165</v>
      </c>
      <c r="AL119" s="105">
        <f>GETPIVOTDATA(" Wyoming",'Population Migration by State'!$B$5,"Year",'Population Migration by State'!$C$3)</f>
        <v>31165</v>
      </c>
      <c r="AM119" s="105">
        <f>GETPIVOTDATA(" Wyoming",'Population Migration by State'!$B$5,"Year",'Population Migration by State'!$C$3)</f>
        <v>31165</v>
      </c>
      <c r="AN119" s="105">
        <f>GETPIVOTDATA(" Wyoming",'Population Migration by State'!$B$5,"Year",'Population Migration by State'!$C$3)</f>
        <v>31165</v>
      </c>
      <c r="AO119" s="105">
        <f>GETPIVOTDATA(" Wyoming",'Population Migration by State'!$B$5,"Year",'Population Migration by State'!$C$3)</f>
        <v>31165</v>
      </c>
      <c r="AP119" s="105">
        <f>GETPIVOTDATA(" Wyoming",'Population Migration by State'!$B$5,"Year",'Population Migration by State'!$C$3)</f>
        <v>31165</v>
      </c>
      <c r="AQ119" s="105">
        <f>GETPIVOTDATA(" Wyoming",'Population Migration by State'!$B$5,"Year",'Population Migration by State'!$C$3)</f>
        <v>31165</v>
      </c>
      <c r="AR119" s="105">
        <f>GETPIVOTDATA(" Wyoming",'Population Migration by State'!$B$5,"Year",'Population Migration by State'!$C$3)</f>
        <v>31165</v>
      </c>
      <c r="AS119" s="105">
        <f>GETPIVOTDATA(" Wyoming",'Population Migration by State'!$B$5,"Year",'Population Migration by State'!$C$3)</f>
        <v>31165</v>
      </c>
      <c r="AT119" s="105">
        <f>GETPIVOTDATA(" Wyoming",'Population Migration by State'!$B$5,"Year",'Population Migration by State'!$C$3)</f>
        <v>31165</v>
      </c>
      <c r="AU119" s="105">
        <f>GETPIVOTDATA(" Wyoming",'Population Migration by State'!$B$5,"Year",'Population Migration by State'!$C$3)</f>
        <v>31165</v>
      </c>
      <c r="AV119" s="105">
        <f>GETPIVOTDATA(" Wyoming",'Population Migration by State'!$B$5,"Year",'Population Migration by State'!$C$3)</f>
        <v>31165</v>
      </c>
      <c r="AW119" s="105">
        <f>GETPIVOTDATA(" Wyoming",'Population Migration by State'!$B$5,"Year",'Population Migration by State'!$C$3)</f>
        <v>31165</v>
      </c>
      <c r="AX119" s="105">
        <f>GETPIVOTDATA(" Wyoming",'Population Migration by State'!$B$5,"Year",'Population Migration by State'!$C$3)</f>
        <v>31165</v>
      </c>
      <c r="AY119" s="105">
        <f>GETPIVOTDATA(" Wyoming",'Population Migration by State'!$B$5,"Year",'Population Migration by State'!$C$3)</f>
        <v>31165</v>
      </c>
      <c r="AZ119" s="105">
        <f>GETPIVOTDATA(" Wyoming",'Population Migration by State'!$B$5,"Year",'Population Migration by State'!$C$3)</f>
        <v>31165</v>
      </c>
      <c r="BA119" s="92">
        <f>GETPIVOTDATA(" South Dakota",'Population Migration by State'!$B$5,"Year",'Population Migration by State'!$C$3)</f>
        <v>26185</v>
      </c>
      <c r="BB119" s="105">
        <f>GETPIVOTDATA(" South Dakota",'Population Migration by State'!$B$5,"Year",'Population Migration by State'!$C$3)</f>
        <v>26185</v>
      </c>
      <c r="BC119" s="105">
        <f>GETPIVOTDATA(" South Dakota",'Population Migration by State'!$B$5,"Year",'Population Migration by State'!$C$3)</f>
        <v>26185</v>
      </c>
      <c r="BD119" s="105">
        <f>GETPIVOTDATA(" South Dakota",'Population Migration by State'!$B$5,"Year",'Population Migration by State'!$C$3)</f>
        <v>26185</v>
      </c>
      <c r="BE119" s="105">
        <f>GETPIVOTDATA(" South Dakota",'Population Migration by State'!$B$5,"Year",'Population Migration by State'!$C$3)</f>
        <v>26185</v>
      </c>
      <c r="BF119" s="105">
        <f>GETPIVOTDATA(" South Dakota",'Population Migration by State'!$B$5,"Year",'Population Migration by State'!$C$3)</f>
        <v>26185</v>
      </c>
      <c r="BG119" s="105">
        <f>GETPIVOTDATA(" South Dakota",'Population Migration by State'!$B$5,"Year",'Population Migration by State'!$C$3)</f>
        <v>26185</v>
      </c>
      <c r="BH119" s="105">
        <f>GETPIVOTDATA(" South Dakota",'Population Migration by State'!$B$5,"Year",'Population Migration by State'!$C$3)</f>
        <v>26185</v>
      </c>
      <c r="BI119" s="105">
        <f>GETPIVOTDATA(" South Dakota",'Population Migration by State'!$B$5,"Year",'Population Migration by State'!$C$3)</f>
        <v>26185</v>
      </c>
      <c r="BJ119" s="105">
        <f>GETPIVOTDATA(" South Dakota",'Population Migration by State'!$B$5,"Year",'Population Migration by State'!$C$3)</f>
        <v>26185</v>
      </c>
      <c r="BK119" s="105">
        <f>GETPIVOTDATA(" South Dakota",'Population Migration by State'!$B$5,"Year",'Population Migration by State'!$C$3)</f>
        <v>26185</v>
      </c>
      <c r="BL119" s="105">
        <f>GETPIVOTDATA(" South Dakota",'Population Migration by State'!$B$5,"Year",'Population Migration by State'!$C$3)</f>
        <v>26185</v>
      </c>
      <c r="BM119" s="105">
        <f>GETPIVOTDATA(" South Dakota",'Population Migration by State'!$B$5,"Year",'Population Migration by State'!$C$3)</f>
        <v>26185</v>
      </c>
      <c r="BN119" s="105">
        <f>GETPIVOTDATA(" South Dakota",'Population Migration by State'!$B$5,"Year",'Population Migration by State'!$C$3)</f>
        <v>26185</v>
      </c>
      <c r="BO119" s="105">
        <f>GETPIVOTDATA(" South Dakota",'Population Migration by State'!$B$5,"Year",'Population Migration by State'!$C$3)</f>
        <v>26185</v>
      </c>
      <c r="BP119" s="105">
        <f>GETPIVOTDATA(" South Dakota",'Population Migration by State'!$B$5,"Year",'Population Migration by State'!$C$3)</f>
        <v>26185</v>
      </c>
      <c r="BQ119" s="92">
        <f>GETPIVOTDATA(" Minnesota",'Population Migration by State'!$B$5,"Year",'Population Migration by State'!$C$3)</f>
        <v>101176</v>
      </c>
      <c r="BR119" s="105">
        <f>GETPIVOTDATA(" Minnesota",'Population Migration by State'!$B$5,"Year",'Population Migration by State'!$C$3)</f>
        <v>101176</v>
      </c>
      <c r="BS119" s="105">
        <f>GETPIVOTDATA(" Minnesota",'Population Migration by State'!$B$5,"Year",'Population Migration by State'!$C$3)</f>
        <v>101176</v>
      </c>
      <c r="BT119" s="105">
        <f>GETPIVOTDATA(" Minnesota",'Population Migration by State'!$B$5,"Year",'Population Migration by State'!$C$3)</f>
        <v>101176</v>
      </c>
      <c r="BU119" s="105">
        <f>GETPIVOTDATA(" Minnesota",'Population Migration by State'!$B$5,"Year",'Population Migration by State'!$C$3)</f>
        <v>101176</v>
      </c>
      <c r="BV119" s="105">
        <f>GETPIVOTDATA(" Minnesota",'Population Migration by State'!$B$5,"Year",'Population Migration by State'!$C$3)</f>
        <v>101176</v>
      </c>
      <c r="BW119" s="105">
        <f>GETPIVOTDATA(" Minnesota",'Population Migration by State'!$B$5,"Year",'Population Migration by State'!$C$3)</f>
        <v>101176</v>
      </c>
      <c r="BX119" s="105">
        <f>GETPIVOTDATA(" Minnesota",'Population Migration by State'!$B$5,"Year",'Population Migration by State'!$C$3)</f>
        <v>101176</v>
      </c>
      <c r="BY119" s="105">
        <f>GETPIVOTDATA(" Minnesota",'Population Migration by State'!$B$5,"Year",'Population Migration by State'!$C$3)</f>
        <v>101176</v>
      </c>
      <c r="BZ119" s="105">
        <f>GETPIVOTDATA(" Minnesota",'Population Migration by State'!$B$5,"Year",'Population Migration by State'!$C$3)</f>
        <v>101176</v>
      </c>
      <c r="CA119" s="105">
        <f>GETPIVOTDATA(" Minnesota",'Population Migration by State'!$B$5,"Year",'Population Migration by State'!$C$3)</f>
        <v>101176</v>
      </c>
      <c r="CB119" s="105">
        <f>GETPIVOTDATA(" Minnesota",'Population Migration by State'!$B$5,"Year",'Population Migration by State'!$C$3)</f>
        <v>101176</v>
      </c>
      <c r="CC119" s="105">
        <f>GETPIVOTDATA(" Minnesota",'Population Migration by State'!$B$5,"Year",'Population Migration by State'!$C$3)</f>
        <v>101176</v>
      </c>
      <c r="CD119" s="99"/>
      <c r="CE119" s="105">
        <f>GETPIVOTDATA(" Wisconsin",'Population Migration by State'!$B$5,"Year",'Population Migration by State'!$C$3)</f>
        <v>100167</v>
      </c>
      <c r="CF119" s="105">
        <f>GETPIVOTDATA(" Wisconsin",'Population Migration by State'!$B$5,"Year",'Population Migration by State'!$C$3)</f>
        <v>100167</v>
      </c>
      <c r="CG119" s="105">
        <f>GETPIVOTDATA(" Wisconsin",'Population Migration by State'!$B$5,"Year",'Population Migration by State'!$C$3)</f>
        <v>100167</v>
      </c>
      <c r="CH119" s="105">
        <f>GETPIVOTDATA(" Wisconsin",'Population Migration by State'!$B$5,"Year",'Population Migration by State'!$C$3)</f>
        <v>100167</v>
      </c>
      <c r="CI119" s="105">
        <f>GETPIVOTDATA(" Wisconsin",'Population Migration by State'!$B$5,"Year",'Population Migration by State'!$C$3)</f>
        <v>100167</v>
      </c>
      <c r="CJ119" s="105">
        <f>GETPIVOTDATA(" Wisconsin",'Population Migration by State'!$B$5,"Year",'Population Migration by State'!$C$3)</f>
        <v>100167</v>
      </c>
      <c r="CK119" s="105">
        <f>GETPIVOTDATA(" Wisconsin",'Population Migration by State'!$B$5,"Year",'Population Migration by State'!$C$3)</f>
        <v>100167</v>
      </c>
      <c r="CL119" s="105">
        <f>GETPIVOTDATA(" Wisconsin",'Population Migration by State'!$B$5,"Year",'Population Migration by State'!$C$3)</f>
        <v>100167</v>
      </c>
      <c r="CM119" s="105">
        <f>GETPIVOTDATA(" Wisconsin",'Population Migration by State'!$B$5,"Year",'Population Migration by State'!$C$3)</f>
        <v>100167</v>
      </c>
      <c r="CN119" s="92"/>
      <c r="CO119" s="105"/>
      <c r="CP119" s="105"/>
      <c r="CQ119" s="92">
        <f>GETPIVOTDATA(" Michigan",'Population Migration by State'!$B$5,"Year",'Population Migration by State'!$C$3)</f>
        <v>134763</v>
      </c>
      <c r="CR119" s="105">
        <f>GETPIVOTDATA(" Michigan",'Population Migration by State'!$B$5,"Year",'Population Migration by State'!$C$3)</f>
        <v>134763</v>
      </c>
      <c r="CS119" s="105">
        <f>GETPIVOTDATA(" Michigan",'Population Migration by State'!$B$5,"Year",'Population Migration by State'!$C$3)</f>
        <v>134763</v>
      </c>
      <c r="CT119" s="105">
        <f>GETPIVOTDATA(" Michigan",'Population Migration by State'!$B$5,"Year",'Population Migration by State'!$C$3)</f>
        <v>134763</v>
      </c>
      <c r="CU119" s="105">
        <f>GETPIVOTDATA(" Michigan",'Population Migration by State'!$B$5,"Year",'Population Migration by State'!$C$3)</f>
        <v>134763</v>
      </c>
      <c r="CV119" s="105">
        <f>GETPIVOTDATA(" Michigan",'Population Migration by State'!$B$5,"Year",'Population Migration by State'!$C$3)</f>
        <v>134763</v>
      </c>
      <c r="CW119" s="105">
        <f>GETPIVOTDATA(" Michigan",'Population Migration by State'!$B$5,"Year",'Population Migration by State'!$C$3)</f>
        <v>134763</v>
      </c>
      <c r="CX119" s="105">
        <f>GETPIVOTDATA(" Michigan",'Population Migration by State'!$B$5,"Year",'Population Migration by State'!$C$3)</f>
        <v>134763</v>
      </c>
      <c r="CY119" s="105">
        <f>GETPIVOTDATA(" Michigan",'Population Migration by State'!$B$5,"Year",'Population Migration by State'!$C$3)</f>
        <v>134763</v>
      </c>
      <c r="CZ119" s="105">
        <f>GETPIVOTDATA(" Michigan",'Population Migration by State'!$B$5,"Year",'Population Migration by State'!$C$3)</f>
        <v>134763</v>
      </c>
      <c r="DA119" s="105">
        <f>GETPIVOTDATA(" Michigan",'Population Migration by State'!$B$5,"Year",'Population Migration by State'!$C$3)</f>
        <v>134763</v>
      </c>
      <c r="DB119" s="92"/>
      <c r="DC119" s="105"/>
      <c r="DD119" s="105"/>
      <c r="DE119" s="105"/>
      <c r="DF119" s="105"/>
      <c r="DG119" s="105"/>
      <c r="DH119" s="105"/>
      <c r="DI119" s="105"/>
      <c r="DJ119" s="105"/>
      <c r="DK119" s="105"/>
      <c r="DL119" s="92">
        <f>GETPIVOTDATA(" New York",'Population Migration by State'!$B$5,"Year",'Population Migration by State'!$C$3)</f>
        <v>277374</v>
      </c>
      <c r="DM119" s="105">
        <f>GETPIVOTDATA(" New York",'Population Migration by State'!$B$5,"Year",'Population Migration by State'!$C$3)</f>
        <v>277374</v>
      </c>
      <c r="DN119" s="105">
        <f>GETPIVOTDATA(" New York",'Population Migration by State'!$B$5,"Year",'Population Migration by State'!$C$3)</f>
        <v>277374</v>
      </c>
      <c r="DO119" s="105">
        <f>GETPIVOTDATA(" New York",'Population Migration by State'!$B$5,"Year",'Population Migration by State'!$C$3)</f>
        <v>277374</v>
      </c>
      <c r="DP119" s="105">
        <f>GETPIVOTDATA(" New York",'Population Migration by State'!$B$5,"Year",'Population Migration by State'!$C$3)</f>
        <v>277374</v>
      </c>
      <c r="DQ119" s="105">
        <f>GETPIVOTDATA(" New York",'Population Migration by State'!$B$5,"Year",'Population Migration by State'!$C$3)</f>
        <v>277374</v>
      </c>
      <c r="DR119" s="121">
        <f>GETPIVOTDATA(" New York",'Population Migration by State'!$B$5,"Year",'Population Migration by State'!$C$3)</f>
        <v>277374</v>
      </c>
      <c r="DS119" s="121">
        <f>GETPIVOTDATA(" New York",'Population Migration by State'!$B$5,"Year",'Population Migration by State'!$C$3)</f>
        <v>277374</v>
      </c>
      <c r="DT119" s="121">
        <f>GETPIVOTDATA(" New York",'Population Migration by State'!$B$5,"Year",'Population Migration by State'!$C$3)</f>
        <v>277374</v>
      </c>
      <c r="DU119" s="121">
        <f>GETPIVOTDATA(" New York",'Population Migration by State'!$B$5,"Year",'Population Migration by State'!$C$3)</f>
        <v>277374</v>
      </c>
      <c r="DV119" s="105">
        <f>GETPIVOTDATA(" New York",'Population Migration by State'!$B$5,"Year",'Population Migration by State'!$C$3)</f>
        <v>277374</v>
      </c>
      <c r="DW119" s="105">
        <f>GETPIVOTDATA(" New York",'Population Migration by State'!$B$5,"Year",'Population Migration by State'!$C$3)</f>
        <v>277374</v>
      </c>
      <c r="DX119" s="105">
        <f>GETPIVOTDATA(" New York",'Population Migration by State'!$B$5,"Year",'Population Migration by State'!$C$3)</f>
        <v>277374</v>
      </c>
      <c r="DY119" s="105">
        <f>GETPIVOTDATA(" New York",'Population Migration by State'!$B$5,"Year",'Population Migration by State'!$C$3)</f>
        <v>277374</v>
      </c>
      <c r="DZ119" s="92">
        <f>GETPIVOTDATA(" Vermont",'Population Migration by State'!$B$5,"Year",'Population Migration by State'!$C$3)</f>
        <v>24431</v>
      </c>
      <c r="EA119" s="97"/>
      <c r="EB119" s="105">
        <f>GETPIVOTDATA(" New Hampshire",'Population Migration by State'!$B$5,"Year",'Population Migration by State'!$C$3)</f>
        <v>50559</v>
      </c>
      <c r="EC119" s="105">
        <f>GETPIVOTDATA(" New Hampshire",'Population Migration by State'!$B$5,"Year",'Population Migration by State'!$C$3)</f>
        <v>50559</v>
      </c>
      <c r="ED119" s="105">
        <f>GETPIVOTDATA(" New Hampshire",'Population Migration by State'!$B$5,"Year",'Population Migration by State'!$C$3)</f>
        <v>50559</v>
      </c>
      <c r="EE119" s="105">
        <f>GETPIVOTDATA(" New Hampshire",'Population Migration by State'!$B$5,"Year",'Population Migration by State'!$C$3)</f>
        <v>50559</v>
      </c>
      <c r="EF119" s="92">
        <f>GETPIVOTDATA(" Maine",'Population Migration by State'!$B$5,"Year",'Population Migration by State'!$C$3)</f>
        <v>27561</v>
      </c>
      <c r="EG119" s="105">
        <f>GETPIVOTDATA(" Maine",'Population Migration by State'!$B$5,"Year",'Population Migration by State'!$C$3)</f>
        <v>27561</v>
      </c>
      <c r="EH119" s="97"/>
      <c r="EI119" s="105"/>
      <c r="EJ119" s="105"/>
      <c r="EK119" s="105"/>
      <c r="EL119" s="105"/>
      <c r="EM119" s="105"/>
      <c r="EN119" s="105"/>
      <c r="EO119" s="105"/>
      <c r="EP119" s="105"/>
      <c r="EQ119" s="56"/>
      <c r="ER119" s="56"/>
      <c r="ES119" s="56"/>
      <c r="ET119" s="56"/>
      <c r="EU119" s="56"/>
      <c r="EV119" s="56"/>
      <c r="EW119" s="105"/>
      <c r="EX119" s="105"/>
      <c r="EY119" s="105"/>
      <c r="EZ119" s="105"/>
      <c r="FA119" s="105"/>
      <c r="FB119" s="105"/>
      <c r="FC119" s="105"/>
      <c r="FD119" s="105"/>
      <c r="FE119" s="105"/>
      <c r="FF119" s="105"/>
      <c r="FG119" s="105"/>
      <c r="FH119" s="105"/>
      <c r="FI119" s="105"/>
      <c r="FJ119" s="105"/>
      <c r="FK119" s="105"/>
      <c r="FL119" s="105"/>
      <c r="FM119" s="105"/>
      <c r="FN119" s="105"/>
      <c r="FO119" s="105"/>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6"/>
      <c r="GY119" s="56"/>
      <c r="GZ119" s="56"/>
      <c r="HA119" s="56"/>
      <c r="HB119" s="56"/>
      <c r="HC119" s="56"/>
      <c r="HD119" s="56"/>
      <c r="HE119" s="56"/>
      <c r="HF119" s="56"/>
      <c r="HG119" s="56"/>
      <c r="HH119" s="217"/>
    </row>
    <row r="120" spans="2:216" x14ac:dyDescent="0.25">
      <c r="B120" s="221"/>
      <c r="C120" s="56"/>
      <c r="D120" s="105"/>
      <c r="E120" s="105"/>
      <c r="F120" s="105"/>
      <c r="G120" s="105"/>
      <c r="H120" s="105"/>
      <c r="I120" s="105"/>
      <c r="J120" s="105"/>
      <c r="K120" s="92">
        <f>GETPIVOTDATA(" Oregon",'Population Migration by State'!$B$5,"Year",'Population Migration by State'!$C$3)</f>
        <v>119077</v>
      </c>
      <c r="L120" s="105">
        <f>GETPIVOTDATA(" Oregon",'Population Migration by State'!$B$5,"Year",'Population Migration by State'!$C$3)</f>
        <v>119077</v>
      </c>
      <c r="M120" s="105">
        <f>GETPIVOTDATA(" Oregon",'Population Migration by State'!$B$5,"Year",'Population Migration by State'!$C$3)</f>
        <v>119077</v>
      </c>
      <c r="N120" s="105">
        <f>GETPIVOTDATA(" Oregon",'Population Migration by State'!$B$5,"Year",'Population Migration by State'!$C$3)</f>
        <v>119077</v>
      </c>
      <c r="O120" s="105">
        <f>GETPIVOTDATA(" Oregon",'Population Migration by State'!$B$5,"Year",'Population Migration by State'!$C$3)</f>
        <v>119077</v>
      </c>
      <c r="P120" s="105">
        <f>GETPIVOTDATA(" Oregon",'Population Migration by State'!$B$5,"Year",'Population Migration by State'!$C$3)</f>
        <v>119077</v>
      </c>
      <c r="Q120" s="105">
        <f>GETPIVOTDATA(" Oregon",'Population Migration by State'!$B$5,"Year",'Population Migration by State'!$C$3)</f>
        <v>119077</v>
      </c>
      <c r="R120" s="105">
        <f>GETPIVOTDATA(" Oregon",'Population Migration by State'!$B$5,"Year",'Population Migration by State'!$C$3)</f>
        <v>119077</v>
      </c>
      <c r="S120" s="105">
        <f>GETPIVOTDATA(" Oregon",'Population Migration by State'!$B$5,"Year",'Population Migration by State'!$C$3)</f>
        <v>119077</v>
      </c>
      <c r="T120" s="105">
        <f>GETPIVOTDATA(" Oregon",'Population Migration by State'!$B$5,"Year",'Population Migration by State'!$C$3)</f>
        <v>119077</v>
      </c>
      <c r="U120" s="105">
        <f>GETPIVOTDATA(" Oregon",'Population Migration by State'!$B$5,"Year",'Population Migration by State'!$C$3)</f>
        <v>119077</v>
      </c>
      <c r="V120" s="105">
        <f>GETPIVOTDATA(" Oregon",'Population Migration by State'!$B$5,"Year",'Population Migration by State'!$C$3)</f>
        <v>119077</v>
      </c>
      <c r="W120" s="105">
        <f>GETPIVOTDATA(" Oregon",'Population Migration by State'!$B$5,"Year",'Population Migration by State'!$C$3)</f>
        <v>119077</v>
      </c>
      <c r="X120" s="105">
        <f>GETPIVOTDATA(" Oregon",'Population Migration by State'!$B$5,"Year",'Population Migration by State'!$C$3)</f>
        <v>119077</v>
      </c>
      <c r="Y120" s="105">
        <f>GETPIVOTDATA(" Oregon",'Population Migration by State'!$B$5,"Year",'Population Migration by State'!$C$3)</f>
        <v>119077</v>
      </c>
      <c r="Z120" s="92">
        <f>GETPIVOTDATA(" Idaho",'Population Migration by State'!$B$5,"Year",'Population Migration by State'!$C$3)</f>
        <v>59419</v>
      </c>
      <c r="AA120" s="105">
        <f>GETPIVOTDATA(" Idaho",'Population Migration by State'!$B$5,"Year",'Population Migration by State'!$C$3)</f>
        <v>59419</v>
      </c>
      <c r="AB120" s="121">
        <f>GETPIVOTDATA(" Idaho",'Population Migration by State'!$B$5,"Year",'Population Migration by State'!$C$3)</f>
        <v>59419</v>
      </c>
      <c r="AC120" s="121">
        <f>GETPIVOTDATA(" Idaho",'Population Migration by State'!$B$5,"Year",'Population Migration by State'!$C$3)</f>
        <v>59419</v>
      </c>
      <c r="AD120" s="121">
        <f>GETPIVOTDATA(" Idaho",'Population Migration by State'!$B$5,"Year",'Population Migration by State'!$C$3)</f>
        <v>59419</v>
      </c>
      <c r="AE120" s="121">
        <f>GETPIVOTDATA(" Idaho",'Population Migration by State'!$B$5,"Year",'Population Migration by State'!$C$3)</f>
        <v>59419</v>
      </c>
      <c r="AF120" s="105">
        <f>GETPIVOTDATA(" Idaho",'Population Migration by State'!$B$5,"Year",'Population Migration by State'!$C$3)</f>
        <v>59419</v>
      </c>
      <c r="AG120" s="105">
        <f>GETPIVOTDATA(" Idaho",'Population Migration by State'!$B$5,"Year",'Population Migration by State'!$C$3)</f>
        <v>59419</v>
      </c>
      <c r="AH120" s="105">
        <f>GETPIVOTDATA(" Idaho",'Population Migration by State'!$B$5,"Year",'Population Migration by State'!$C$3)</f>
        <v>59419</v>
      </c>
      <c r="AI120" s="105">
        <f>GETPIVOTDATA(" Idaho",'Population Migration by State'!$B$5,"Year",'Population Migration by State'!$C$3)</f>
        <v>59419</v>
      </c>
      <c r="AJ120" s="92">
        <f>GETPIVOTDATA(" Wyoming",'Population Migration by State'!$B$5,"Year",'Population Migration by State'!$C$3)</f>
        <v>31165</v>
      </c>
      <c r="AK120" s="105">
        <f>GETPIVOTDATA(" Wyoming",'Population Migration by State'!$B$5,"Year",'Population Migration by State'!$C$3)</f>
        <v>31165</v>
      </c>
      <c r="AL120" s="105">
        <f>GETPIVOTDATA(" Wyoming",'Population Migration by State'!$B$5,"Year",'Population Migration by State'!$C$3)</f>
        <v>31165</v>
      </c>
      <c r="AM120" s="105">
        <f>GETPIVOTDATA(" Wyoming",'Population Migration by State'!$B$5,"Year",'Population Migration by State'!$C$3)</f>
        <v>31165</v>
      </c>
      <c r="AN120" s="105">
        <f>GETPIVOTDATA(" Wyoming",'Population Migration by State'!$B$5,"Year",'Population Migration by State'!$C$3)</f>
        <v>31165</v>
      </c>
      <c r="AO120" s="105">
        <f>GETPIVOTDATA(" Wyoming",'Population Migration by State'!$B$5,"Year",'Population Migration by State'!$C$3)</f>
        <v>31165</v>
      </c>
      <c r="AP120" s="105">
        <f>GETPIVOTDATA(" Wyoming",'Population Migration by State'!$B$5,"Year",'Population Migration by State'!$C$3)</f>
        <v>31165</v>
      </c>
      <c r="AQ120" s="105">
        <f>GETPIVOTDATA(" Wyoming",'Population Migration by State'!$B$5,"Year",'Population Migration by State'!$C$3)</f>
        <v>31165</v>
      </c>
      <c r="AR120" s="105">
        <f>GETPIVOTDATA(" Wyoming",'Population Migration by State'!$B$5,"Year",'Population Migration by State'!$C$3)</f>
        <v>31165</v>
      </c>
      <c r="AS120" s="105">
        <f>GETPIVOTDATA(" Wyoming",'Population Migration by State'!$B$5,"Year",'Population Migration by State'!$C$3)</f>
        <v>31165</v>
      </c>
      <c r="AT120" s="105">
        <f>GETPIVOTDATA(" Wyoming",'Population Migration by State'!$B$5,"Year",'Population Migration by State'!$C$3)</f>
        <v>31165</v>
      </c>
      <c r="AU120" s="105">
        <f>GETPIVOTDATA(" Wyoming",'Population Migration by State'!$B$5,"Year",'Population Migration by State'!$C$3)</f>
        <v>31165</v>
      </c>
      <c r="AV120" s="105">
        <f>GETPIVOTDATA(" Wyoming",'Population Migration by State'!$B$5,"Year",'Population Migration by State'!$C$3)</f>
        <v>31165</v>
      </c>
      <c r="AW120" s="105">
        <f>GETPIVOTDATA(" Wyoming",'Population Migration by State'!$B$5,"Year",'Population Migration by State'!$C$3)</f>
        <v>31165</v>
      </c>
      <c r="AX120" s="105">
        <f>GETPIVOTDATA(" Wyoming",'Population Migration by State'!$B$5,"Year",'Population Migration by State'!$C$3)</f>
        <v>31165</v>
      </c>
      <c r="AY120" s="105">
        <f>GETPIVOTDATA(" Wyoming",'Population Migration by State'!$B$5,"Year",'Population Migration by State'!$C$3)</f>
        <v>31165</v>
      </c>
      <c r="AZ120" s="105">
        <f>GETPIVOTDATA(" Wyoming",'Population Migration by State'!$B$5,"Year",'Population Migration by State'!$C$3)</f>
        <v>31165</v>
      </c>
      <c r="BA120" s="92">
        <f>GETPIVOTDATA(" South Dakota",'Population Migration by State'!$B$5,"Year",'Population Migration by State'!$C$3)</f>
        <v>26185</v>
      </c>
      <c r="BB120" s="105">
        <f>GETPIVOTDATA(" South Dakota",'Population Migration by State'!$B$5,"Year",'Population Migration by State'!$C$3)</f>
        <v>26185</v>
      </c>
      <c r="BC120" s="105">
        <f>GETPIVOTDATA(" South Dakota",'Population Migration by State'!$B$5,"Year",'Population Migration by State'!$C$3)</f>
        <v>26185</v>
      </c>
      <c r="BD120" s="105">
        <f>GETPIVOTDATA(" South Dakota",'Population Migration by State'!$B$5,"Year",'Population Migration by State'!$C$3)</f>
        <v>26185</v>
      </c>
      <c r="BE120" s="105">
        <f>GETPIVOTDATA(" South Dakota",'Population Migration by State'!$B$5,"Year",'Population Migration by State'!$C$3)</f>
        <v>26185</v>
      </c>
      <c r="BF120" s="105">
        <f>GETPIVOTDATA(" South Dakota",'Population Migration by State'!$B$5,"Year",'Population Migration by State'!$C$3)</f>
        <v>26185</v>
      </c>
      <c r="BG120" s="105">
        <f>GETPIVOTDATA(" South Dakota",'Population Migration by State'!$B$5,"Year",'Population Migration by State'!$C$3)</f>
        <v>26185</v>
      </c>
      <c r="BH120" s="105">
        <f>GETPIVOTDATA(" South Dakota",'Population Migration by State'!$B$5,"Year",'Population Migration by State'!$C$3)</f>
        <v>26185</v>
      </c>
      <c r="BI120" s="105">
        <f>GETPIVOTDATA(" South Dakota",'Population Migration by State'!$B$5,"Year",'Population Migration by State'!$C$3)</f>
        <v>26185</v>
      </c>
      <c r="BJ120" s="105">
        <f>GETPIVOTDATA(" South Dakota",'Population Migration by State'!$B$5,"Year",'Population Migration by State'!$C$3)</f>
        <v>26185</v>
      </c>
      <c r="BK120" s="105">
        <f>GETPIVOTDATA(" South Dakota",'Population Migration by State'!$B$5,"Year",'Population Migration by State'!$C$3)</f>
        <v>26185</v>
      </c>
      <c r="BL120" s="105">
        <f>GETPIVOTDATA(" South Dakota",'Population Migration by State'!$B$5,"Year",'Population Migration by State'!$C$3)</f>
        <v>26185</v>
      </c>
      <c r="BM120" s="105">
        <f>GETPIVOTDATA(" South Dakota",'Population Migration by State'!$B$5,"Year",'Population Migration by State'!$C$3)</f>
        <v>26185</v>
      </c>
      <c r="BN120" s="105">
        <f>GETPIVOTDATA(" South Dakota",'Population Migration by State'!$B$5,"Year",'Population Migration by State'!$C$3)</f>
        <v>26185</v>
      </c>
      <c r="BO120" s="105">
        <f>GETPIVOTDATA(" South Dakota",'Population Migration by State'!$B$5,"Year",'Population Migration by State'!$C$3)</f>
        <v>26185</v>
      </c>
      <c r="BP120" s="105">
        <f>GETPIVOTDATA(" South Dakota",'Population Migration by State'!$B$5,"Year",'Population Migration by State'!$C$3)</f>
        <v>26185</v>
      </c>
      <c r="BQ120" s="92">
        <f>GETPIVOTDATA(" Minnesota",'Population Migration by State'!$B$5,"Year",'Population Migration by State'!$C$3)</f>
        <v>101176</v>
      </c>
      <c r="BR120" s="105">
        <f>GETPIVOTDATA(" Minnesota",'Population Migration by State'!$B$5,"Year",'Population Migration by State'!$C$3)</f>
        <v>101176</v>
      </c>
      <c r="BS120" s="105">
        <f>GETPIVOTDATA(" Minnesota",'Population Migration by State'!$B$5,"Year",'Population Migration by State'!$C$3)</f>
        <v>101176</v>
      </c>
      <c r="BT120" s="105">
        <f>GETPIVOTDATA(" Minnesota",'Population Migration by State'!$B$5,"Year",'Population Migration by State'!$C$3)</f>
        <v>101176</v>
      </c>
      <c r="BU120" s="105">
        <f>GETPIVOTDATA(" Minnesota",'Population Migration by State'!$B$5,"Year",'Population Migration by State'!$C$3)</f>
        <v>101176</v>
      </c>
      <c r="BV120" s="105">
        <f>GETPIVOTDATA(" Minnesota",'Population Migration by State'!$B$5,"Year",'Population Migration by State'!$C$3)</f>
        <v>101176</v>
      </c>
      <c r="BW120" s="105">
        <f>GETPIVOTDATA(" Minnesota",'Population Migration by State'!$B$5,"Year",'Population Migration by State'!$C$3)</f>
        <v>101176</v>
      </c>
      <c r="BX120" s="105">
        <f>GETPIVOTDATA(" Minnesota",'Population Migration by State'!$B$5,"Year",'Population Migration by State'!$C$3)</f>
        <v>101176</v>
      </c>
      <c r="BY120" s="105">
        <f>GETPIVOTDATA(" Minnesota",'Population Migration by State'!$B$5,"Year",'Population Migration by State'!$C$3)</f>
        <v>101176</v>
      </c>
      <c r="BZ120" s="105">
        <f>GETPIVOTDATA(" Minnesota",'Population Migration by State'!$B$5,"Year",'Population Migration by State'!$C$3)</f>
        <v>101176</v>
      </c>
      <c r="CA120" s="105">
        <f>GETPIVOTDATA(" Minnesota",'Population Migration by State'!$B$5,"Year",'Population Migration by State'!$C$3)</f>
        <v>101176</v>
      </c>
      <c r="CB120" s="105">
        <f>GETPIVOTDATA(" Minnesota",'Population Migration by State'!$B$5,"Year",'Population Migration by State'!$C$3)</f>
        <v>101176</v>
      </c>
      <c r="CC120" s="105">
        <f>GETPIVOTDATA(" Minnesota",'Population Migration by State'!$B$5,"Year",'Population Migration by State'!$C$3)</f>
        <v>101176</v>
      </c>
      <c r="CD120" s="105">
        <f>GETPIVOTDATA(" Minnesota",'Population Migration by State'!$B$5,"Year",'Population Migration by State'!$C$3)</f>
        <v>101176</v>
      </c>
      <c r="CE120" s="92">
        <f>GETPIVOTDATA(" Wisconsin",'Population Migration by State'!$B$5,"Year",'Population Migration by State'!$C$3)</f>
        <v>100167</v>
      </c>
      <c r="CF120" s="105">
        <f>GETPIVOTDATA(" Wisconsin",'Population Migration by State'!$B$5,"Year",'Population Migration by State'!$C$3)</f>
        <v>100167</v>
      </c>
      <c r="CG120" s="105">
        <f>GETPIVOTDATA(" Wisconsin",'Population Migration by State'!$B$5,"Year",'Population Migration by State'!$C$3)</f>
        <v>100167</v>
      </c>
      <c r="CH120" s="105">
        <f>GETPIVOTDATA(" Wisconsin",'Population Migration by State'!$B$5,"Year",'Population Migration by State'!$C$3)</f>
        <v>100167</v>
      </c>
      <c r="CI120" s="105">
        <f>GETPIVOTDATA(" Wisconsin",'Population Migration by State'!$B$5,"Year",'Population Migration by State'!$C$3)</f>
        <v>100167</v>
      </c>
      <c r="CJ120" s="105">
        <f>GETPIVOTDATA(" Wisconsin",'Population Migration by State'!$B$5,"Year",'Population Migration by State'!$C$3)</f>
        <v>100167</v>
      </c>
      <c r="CK120" s="105">
        <f>GETPIVOTDATA(" Wisconsin",'Population Migration by State'!$B$5,"Year",'Population Migration by State'!$C$3)</f>
        <v>100167</v>
      </c>
      <c r="CL120" s="105">
        <f>GETPIVOTDATA(" Wisconsin",'Population Migration by State'!$B$5,"Year",'Population Migration by State'!$C$3)</f>
        <v>100167</v>
      </c>
      <c r="CM120" s="105">
        <f>GETPIVOTDATA(" Wisconsin",'Population Migration by State'!$B$5,"Year",'Population Migration by State'!$C$3)</f>
        <v>100167</v>
      </c>
      <c r="CN120" s="92"/>
      <c r="CO120" s="105"/>
      <c r="CP120" s="105"/>
      <c r="CQ120" s="99"/>
      <c r="CR120" s="105">
        <f>GETPIVOTDATA(" Michigan",'Population Migration by State'!$B$5,"Year",'Population Migration by State'!$C$3)</f>
        <v>134763</v>
      </c>
      <c r="CS120" s="105">
        <f>GETPIVOTDATA(" Michigan",'Population Migration by State'!$B$5,"Year",'Population Migration by State'!$C$3)</f>
        <v>134763</v>
      </c>
      <c r="CT120" s="105">
        <f>GETPIVOTDATA(" Michigan",'Population Migration by State'!$B$5,"Year",'Population Migration by State'!$C$3)</f>
        <v>134763</v>
      </c>
      <c r="CU120" s="105">
        <f>GETPIVOTDATA(" Michigan",'Population Migration by State'!$B$5,"Year",'Population Migration by State'!$C$3)</f>
        <v>134763</v>
      </c>
      <c r="CV120" s="105">
        <f>GETPIVOTDATA(" Michigan",'Population Migration by State'!$B$5,"Year",'Population Migration by State'!$C$3)</f>
        <v>134763</v>
      </c>
      <c r="CW120" s="105">
        <f>GETPIVOTDATA(" Michigan",'Population Migration by State'!$B$5,"Year",'Population Migration by State'!$C$3)</f>
        <v>134763</v>
      </c>
      <c r="CX120" s="105">
        <f>GETPIVOTDATA(" Michigan",'Population Migration by State'!$B$5,"Year",'Population Migration by State'!$C$3)</f>
        <v>134763</v>
      </c>
      <c r="CY120" s="105">
        <f>GETPIVOTDATA(" Michigan",'Population Migration by State'!$B$5,"Year",'Population Migration by State'!$C$3)</f>
        <v>134763</v>
      </c>
      <c r="CZ120" s="105">
        <f>GETPIVOTDATA(" Michigan",'Population Migration by State'!$B$5,"Year",'Population Migration by State'!$C$3)</f>
        <v>134763</v>
      </c>
      <c r="DA120" s="105">
        <f>GETPIVOTDATA(" Michigan",'Population Migration by State'!$B$5,"Year",'Population Migration by State'!$C$3)</f>
        <v>134763</v>
      </c>
      <c r="DB120" s="92"/>
      <c r="DC120" s="105"/>
      <c r="DD120" s="105"/>
      <c r="DE120" s="105"/>
      <c r="DF120" s="105"/>
      <c r="DG120" s="105"/>
      <c r="DH120" s="105"/>
      <c r="DI120" s="105"/>
      <c r="DJ120" s="105"/>
      <c r="DK120" s="105"/>
      <c r="DL120" s="92">
        <f>GETPIVOTDATA(" New York",'Population Migration by State'!$B$5,"Year",'Population Migration by State'!$C$3)</f>
        <v>277374</v>
      </c>
      <c r="DM120" s="105">
        <f>GETPIVOTDATA(" New York",'Population Migration by State'!$B$5,"Year",'Population Migration by State'!$C$3)</f>
        <v>277374</v>
      </c>
      <c r="DN120" s="105">
        <f>GETPIVOTDATA(" New York",'Population Migration by State'!$B$5,"Year",'Population Migration by State'!$C$3)</f>
        <v>277374</v>
      </c>
      <c r="DO120" s="105">
        <f>GETPIVOTDATA(" New York",'Population Migration by State'!$B$5,"Year",'Population Migration by State'!$C$3)</f>
        <v>277374</v>
      </c>
      <c r="DP120" s="105">
        <f>GETPIVOTDATA(" New York",'Population Migration by State'!$B$5,"Year",'Population Migration by State'!$C$3)</f>
        <v>277374</v>
      </c>
      <c r="DQ120" s="105">
        <f>GETPIVOTDATA(" New York",'Population Migration by State'!$B$5,"Year",'Population Migration by State'!$C$3)</f>
        <v>277374</v>
      </c>
      <c r="DR120" s="121">
        <f>GETPIVOTDATA(" New York",'Population Migration by State'!$B$5,"Year",'Population Migration by State'!$C$3)</f>
        <v>277374</v>
      </c>
      <c r="DS120" s="121">
        <f>GETPIVOTDATA(" New York",'Population Migration by State'!$B$5,"Year",'Population Migration by State'!$C$3)</f>
        <v>277374</v>
      </c>
      <c r="DT120" s="121">
        <f>GETPIVOTDATA(" New York",'Population Migration by State'!$B$5,"Year",'Population Migration by State'!$C$3)</f>
        <v>277374</v>
      </c>
      <c r="DU120" s="121">
        <f>GETPIVOTDATA(" New York",'Population Migration by State'!$B$5,"Year",'Population Migration by State'!$C$3)</f>
        <v>277374</v>
      </c>
      <c r="DV120" s="105">
        <f>GETPIVOTDATA(" New York",'Population Migration by State'!$B$5,"Year",'Population Migration by State'!$C$3)</f>
        <v>277374</v>
      </c>
      <c r="DW120" s="105">
        <f>GETPIVOTDATA(" New York",'Population Migration by State'!$B$5,"Year",'Population Migration by State'!$C$3)</f>
        <v>277374</v>
      </c>
      <c r="DX120" s="105">
        <f>GETPIVOTDATA(" New York",'Population Migration by State'!$B$5,"Year",'Population Migration by State'!$C$3)</f>
        <v>277374</v>
      </c>
      <c r="DY120" s="105">
        <f>GETPIVOTDATA(" New York",'Population Migration by State'!$B$5,"Year",'Population Migration by State'!$C$3)</f>
        <v>277374</v>
      </c>
      <c r="DZ120" s="92">
        <f>GETPIVOTDATA(" Vermont",'Population Migration by State'!$B$5,"Year",'Population Migration by State'!$C$3)</f>
        <v>24431</v>
      </c>
      <c r="EA120" s="92">
        <f>GETPIVOTDATA(" New Hampshire",'Population Migration by State'!$B$5,"Year",'Population Migration by State'!$C$3)</f>
        <v>50559</v>
      </c>
      <c r="EB120" s="105">
        <f>GETPIVOTDATA(" New Hampshire",'Population Migration by State'!$B$5,"Year",'Population Migration by State'!$C$3)</f>
        <v>50559</v>
      </c>
      <c r="EC120" s="105">
        <f>GETPIVOTDATA(" New Hampshire",'Population Migration by State'!$B$5,"Year",'Population Migration by State'!$C$3)</f>
        <v>50559</v>
      </c>
      <c r="ED120" s="105">
        <f>GETPIVOTDATA(" New Hampshire",'Population Migration by State'!$B$5,"Year",'Population Migration by State'!$C$3)</f>
        <v>50559</v>
      </c>
      <c r="EE120" s="105">
        <f>GETPIVOTDATA(" New Hampshire",'Population Migration by State'!$B$5,"Year",'Population Migration by State'!$C$3)</f>
        <v>50559</v>
      </c>
      <c r="EF120" s="92">
        <f>GETPIVOTDATA(" Maine",'Population Migration by State'!$B$5,"Year",'Population Migration by State'!$C$3)</f>
        <v>27561</v>
      </c>
      <c r="EG120" s="105">
        <f>GETPIVOTDATA(" Maine",'Population Migration by State'!$B$5,"Year",'Population Migration by State'!$C$3)</f>
        <v>27561</v>
      </c>
      <c r="EH120" s="92"/>
      <c r="EI120" s="105"/>
      <c r="EJ120" s="105"/>
      <c r="EK120" s="105"/>
      <c r="EL120" s="105"/>
      <c r="EM120" s="105"/>
      <c r="EN120" s="105"/>
      <c r="EO120" s="105"/>
      <c r="EP120" s="105"/>
      <c r="EQ120" s="56"/>
      <c r="ER120" s="56"/>
      <c r="ES120" s="56"/>
      <c r="ET120" s="56"/>
      <c r="EU120" s="56"/>
      <c r="EV120" s="56"/>
      <c r="EW120" s="105"/>
      <c r="EX120" s="105"/>
      <c r="EY120" s="105"/>
      <c r="EZ120" s="105"/>
      <c r="FA120" s="105"/>
      <c r="FB120" s="105"/>
      <c r="FC120" s="105"/>
      <c r="FD120" s="105"/>
      <c r="FE120" s="105"/>
      <c r="FF120" s="105"/>
      <c r="FG120" s="105"/>
      <c r="FH120" s="105"/>
      <c r="FI120" s="105"/>
      <c r="FJ120" s="105"/>
      <c r="FK120" s="105"/>
      <c r="FL120" s="105"/>
      <c r="FM120" s="105"/>
      <c r="FN120" s="105"/>
      <c r="FO120" s="105"/>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217"/>
    </row>
    <row r="121" spans="2:216" x14ac:dyDescent="0.25">
      <c r="B121" s="221"/>
      <c r="C121" s="56"/>
      <c r="D121" s="105"/>
      <c r="E121" s="105"/>
      <c r="F121" s="105"/>
      <c r="G121" s="105"/>
      <c r="H121" s="105"/>
      <c r="I121" s="105"/>
      <c r="J121" s="105"/>
      <c r="K121" s="92">
        <f>GETPIVOTDATA(" Oregon",'Population Migration by State'!$B$5,"Year",'Population Migration by State'!$C$3)</f>
        <v>119077</v>
      </c>
      <c r="L121" s="105">
        <f>GETPIVOTDATA(" Oregon",'Population Migration by State'!$B$5,"Year",'Population Migration by State'!$C$3)</f>
        <v>119077</v>
      </c>
      <c r="M121" s="105">
        <f>GETPIVOTDATA(" Oregon",'Population Migration by State'!$B$5,"Year",'Population Migration by State'!$C$3)</f>
        <v>119077</v>
      </c>
      <c r="N121" s="105">
        <f>GETPIVOTDATA(" Oregon",'Population Migration by State'!$B$5,"Year",'Population Migration by State'!$C$3)</f>
        <v>119077</v>
      </c>
      <c r="O121" s="105">
        <f>GETPIVOTDATA(" Oregon",'Population Migration by State'!$B$5,"Year",'Population Migration by State'!$C$3)</f>
        <v>119077</v>
      </c>
      <c r="P121" s="105">
        <f>GETPIVOTDATA(" Oregon",'Population Migration by State'!$B$5,"Year",'Population Migration by State'!$C$3)</f>
        <v>119077</v>
      </c>
      <c r="Q121" s="105">
        <f>GETPIVOTDATA(" Oregon",'Population Migration by State'!$B$5,"Year",'Population Migration by State'!$C$3)</f>
        <v>119077</v>
      </c>
      <c r="R121" s="105">
        <f>GETPIVOTDATA(" Oregon",'Population Migration by State'!$B$5,"Year",'Population Migration by State'!$C$3)</f>
        <v>119077</v>
      </c>
      <c r="S121" s="105">
        <f>GETPIVOTDATA(" Oregon",'Population Migration by State'!$B$5,"Year",'Population Migration by State'!$C$3)</f>
        <v>119077</v>
      </c>
      <c r="T121" s="105">
        <f>GETPIVOTDATA(" Oregon",'Population Migration by State'!$B$5,"Year",'Population Migration by State'!$C$3)</f>
        <v>119077</v>
      </c>
      <c r="U121" s="105">
        <f>GETPIVOTDATA(" Oregon",'Population Migration by State'!$B$5,"Year",'Population Migration by State'!$C$3)</f>
        <v>119077</v>
      </c>
      <c r="V121" s="105">
        <f>GETPIVOTDATA(" Oregon",'Population Migration by State'!$B$5,"Year",'Population Migration by State'!$C$3)</f>
        <v>119077</v>
      </c>
      <c r="W121" s="105">
        <f>GETPIVOTDATA(" Oregon",'Population Migration by State'!$B$5,"Year",'Population Migration by State'!$C$3)</f>
        <v>119077</v>
      </c>
      <c r="X121" s="105">
        <f>GETPIVOTDATA(" Oregon",'Population Migration by State'!$B$5,"Year",'Population Migration by State'!$C$3)</f>
        <v>119077</v>
      </c>
      <c r="Y121" s="105">
        <f>GETPIVOTDATA(" Oregon",'Population Migration by State'!$B$5,"Year",'Population Migration by State'!$C$3)</f>
        <v>119077</v>
      </c>
      <c r="Z121" s="92">
        <f>GETPIVOTDATA(" Idaho",'Population Migration by State'!$B$5,"Year",'Population Migration by State'!$C$3)</f>
        <v>59419</v>
      </c>
      <c r="AA121" s="105">
        <f>GETPIVOTDATA(" Idaho",'Population Migration by State'!$B$5,"Year",'Population Migration by State'!$C$3)</f>
        <v>59419</v>
      </c>
      <c r="AB121" s="121">
        <f>GETPIVOTDATA(" Idaho",'Population Migration by State'!$B$5,"Year",'Population Migration by State'!$C$3)</f>
        <v>59419</v>
      </c>
      <c r="AC121" s="121">
        <f>GETPIVOTDATA(" Idaho",'Population Migration by State'!$B$5,"Year",'Population Migration by State'!$C$3)</f>
        <v>59419</v>
      </c>
      <c r="AD121" s="121">
        <f>GETPIVOTDATA(" Idaho",'Population Migration by State'!$B$5,"Year",'Population Migration by State'!$C$3)</f>
        <v>59419</v>
      </c>
      <c r="AE121" s="121">
        <f>GETPIVOTDATA(" Idaho",'Population Migration by State'!$B$5,"Year",'Population Migration by State'!$C$3)</f>
        <v>59419</v>
      </c>
      <c r="AF121" s="105">
        <f>GETPIVOTDATA(" Idaho",'Population Migration by State'!$B$5,"Year",'Population Migration by State'!$C$3)</f>
        <v>59419</v>
      </c>
      <c r="AG121" s="105">
        <f>GETPIVOTDATA(" Idaho",'Population Migration by State'!$B$5,"Year",'Population Migration by State'!$C$3)</f>
        <v>59419</v>
      </c>
      <c r="AH121" s="105">
        <f>GETPIVOTDATA(" Idaho",'Population Migration by State'!$B$5,"Year",'Population Migration by State'!$C$3)</f>
        <v>59419</v>
      </c>
      <c r="AI121" s="105">
        <f>GETPIVOTDATA(" Idaho",'Population Migration by State'!$B$5,"Year",'Population Migration by State'!$C$3)</f>
        <v>59419</v>
      </c>
      <c r="AJ121" s="92">
        <f>GETPIVOTDATA(" Wyoming",'Population Migration by State'!$B$5,"Year",'Population Migration by State'!$C$3)</f>
        <v>31165</v>
      </c>
      <c r="AK121" s="105">
        <f>GETPIVOTDATA(" Wyoming",'Population Migration by State'!$B$5,"Year",'Population Migration by State'!$C$3)</f>
        <v>31165</v>
      </c>
      <c r="AL121" s="105">
        <f>GETPIVOTDATA(" Wyoming",'Population Migration by State'!$B$5,"Year",'Population Migration by State'!$C$3)</f>
        <v>31165</v>
      </c>
      <c r="AM121" s="105">
        <f>GETPIVOTDATA(" Wyoming",'Population Migration by State'!$B$5,"Year",'Population Migration by State'!$C$3)</f>
        <v>31165</v>
      </c>
      <c r="AN121" s="105">
        <f>GETPIVOTDATA(" Wyoming",'Population Migration by State'!$B$5,"Year",'Population Migration by State'!$C$3)</f>
        <v>31165</v>
      </c>
      <c r="AO121" s="105">
        <f>GETPIVOTDATA(" Wyoming",'Population Migration by State'!$B$5,"Year",'Population Migration by State'!$C$3)</f>
        <v>31165</v>
      </c>
      <c r="AP121" s="105">
        <f>GETPIVOTDATA(" Wyoming",'Population Migration by State'!$B$5,"Year",'Population Migration by State'!$C$3)</f>
        <v>31165</v>
      </c>
      <c r="AQ121" s="105">
        <f>GETPIVOTDATA(" Wyoming",'Population Migration by State'!$B$5,"Year",'Population Migration by State'!$C$3)</f>
        <v>31165</v>
      </c>
      <c r="AR121" s="105">
        <f>GETPIVOTDATA(" Wyoming",'Population Migration by State'!$B$5,"Year",'Population Migration by State'!$C$3)</f>
        <v>31165</v>
      </c>
      <c r="AS121" s="105">
        <f>GETPIVOTDATA(" Wyoming",'Population Migration by State'!$B$5,"Year",'Population Migration by State'!$C$3)</f>
        <v>31165</v>
      </c>
      <c r="AT121" s="105">
        <f>GETPIVOTDATA(" Wyoming",'Population Migration by State'!$B$5,"Year",'Population Migration by State'!$C$3)</f>
        <v>31165</v>
      </c>
      <c r="AU121" s="105">
        <f>GETPIVOTDATA(" Wyoming",'Population Migration by State'!$B$5,"Year",'Population Migration by State'!$C$3)</f>
        <v>31165</v>
      </c>
      <c r="AV121" s="105">
        <f>GETPIVOTDATA(" Wyoming",'Population Migration by State'!$B$5,"Year",'Population Migration by State'!$C$3)</f>
        <v>31165</v>
      </c>
      <c r="AW121" s="105">
        <f>GETPIVOTDATA(" Wyoming",'Population Migration by State'!$B$5,"Year",'Population Migration by State'!$C$3)</f>
        <v>31165</v>
      </c>
      <c r="AX121" s="105">
        <f>GETPIVOTDATA(" Wyoming",'Population Migration by State'!$B$5,"Year",'Population Migration by State'!$C$3)</f>
        <v>31165</v>
      </c>
      <c r="AY121" s="105">
        <f>GETPIVOTDATA(" Wyoming",'Population Migration by State'!$B$5,"Year",'Population Migration by State'!$C$3)</f>
        <v>31165</v>
      </c>
      <c r="AZ121" s="105">
        <f>GETPIVOTDATA(" Wyoming",'Population Migration by State'!$B$5,"Year",'Population Migration by State'!$C$3)</f>
        <v>31165</v>
      </c>
      <c r="BA121" s="92">
        <f>GETPIVOTDATA(" South Dakota",'Population Migration by State'!$B$5,"Year",'Population Migration by State'!$C$3)</f>
        <v>26185</v>
      </c>
      <c r="BB121" s="105">
        <f>GETPIVOTDATA(" South Dakota",'Population Migration by State'!$B$5,"Year",'Population Migration by State'!$C$3)</f>
        <v>26185</v>
      </c>
      <c r="BC121" s="105">
        <f>GETPIVOTDATA(" South Dakota",'Population Migration by State'!$B$5,"Year",'Population Migration by State'!$C$3)</f>
        <v>26185</v>
      </c>
      <c r="BD121" s="105">
        <f>GETPIVOTDATA(" South Dakota",'Population Migration by State'!$B$5,"Year",'Population Migration by State'!$C$3)</f>
        <v>26185</v>
      </c>
      <c r="BE121" s="105">
        <f>GETPIVOTDATA(" South Dakota",'Population Migration by State'!$B$5,"Year",'Population Migration by State'!$C$3)</f>
        <v>26185</v>
      </c>
      <c r="BF121" s="105">
        <f>GETPIVOTDATA(" South Dakota",'Population Migration by State'!$B$5,"Year",'Population Migration by State'!$C$3)</f>
        <v>26185</v>
      </c>
      <c r="BG121" s="105">
        <f>GETPIVOTDATA(" South Dakota",'Population Migration by State'!$B$5,"Year",'Population Migration by State'!$C$3)</f>
        <v>26185</v>
      </c>
      <c r="BH121" s="105">
        <f>GETPIVOTDATA(" South Dakota",'Population Migration by State'!$B$5,"Year",'Population Migration by State'!$C$3)</f>
        <v>26185</v>
      </c>
      <c r="BI121" s="105">
        <f>GETPIVOTDATA(" South Dakota",'Population Migration by State'!$B$5,"Year",'Population Migration by State'!$C$3)</f>
        <v>26185</v>
      </c>
      <c r="BJ121" s="105">
        <f>GETPIVOTDATA(" South Dakota",'Population Migration by State'!$B$5,"Year",'Population Migration by State'!$C$3)</f>
        <v>26185</v>
      </c>
      <c r="BK121" s="105">
        <f>GETPIVOTDATA(" South Dakota",'Population Migration by State'!$B$5,"Year",'Population Migration by State'!$C$3)</f>
        <v>26185</v>
      </c>
      <c r="BL121" s="105">
        <f>GETPIVOTDATA(" South Dakota",'Population Migration by State'!$B$5,"Year",'Population Migration by State'!$C$3)</f>
        <v>26185</v>
      </c>
      <c r="BM121" s="105">
        <f>GETPIVOTDATA(" South Dakota",'Population Migration by State'!$B$5,"Year",'Population Migration by State'!$C$3)</f>
        <v>26185</v>
      </c>
      <c r="BN121" s="105">
        <f>GETPIVOTDATA(" South Dakota",'Population Migration by State'!$B$5,"Year",'Population Migration by State'!$C$3)</f>
        <v>26185</v>
      </c>
      <c r="BO121" s="105">
        <f>GETPIVOTDATA(" South Dakota",'Population Migration by State'!$B$5,"Year",'Population Migration by State'!$C$3)</f>
        <v>26185</v>
      </c>
      <c r="BP121" s="105">
        <f>GETPIVOTDATA(" South Dakota",'Population Migration by State'!$B$5,"Year",'Population Migration by State'!$C$3)</f>
        <v>26185</v>
      </c>
      <c r="BQ121" s="92">
        <f>GETPIVOTDATA(" Minnesota",'Population Migration by State'!$B$5,"Year",'Population Migration by State'!$C$3)</f>
        <v>101176</v>
      </c>
      <c r="BR121" s="105">
        <f>GETPIVOTDATA(" Minnesota",'Population Migration by State'!$B$5,"Year",'Population Migration by State'!$C$3)</f>
        <v>101176</v>
      </c>
      <c r="BS121" s="105">
        <f>GETPIVOTDATA(" Minnesota",'Population Migration by State'!$B$5,"Year",'Population Migration by State'!$C$3)</f>
        <v>101176</v>
      </c>
      <c r="BT121" s="105">
        <f>GETPIVOTDATA(" Minnesota",'Population Migration by State'!$B$5,"Year",'Population Migration by State'!$C$3)</f>
        <v>101176</v>
      </c>
      <c r="BU121" s="105">
        <f>GETPIVOTDATA(" Minnesota",'Population Migration by State'!$B$5,"Year",'Population Migration by State'!$C$3)</f>
        <v>101176</v>
      </c>
      <c r="BV121" s="105">
        <f>GETPIVOTDATA(" Minnesota",'Population Migration by State'!$B$5,"Year",'Population Migration by State'!$C$3)</f>
        <v>101176</v>
      </c>
      <c r="BW121" s="105">
        <f>GETPIVOTDATA(" Minnesota",'Population Migration by State'!$B$5,"Year",'Population Migration by State'!$C$3)</f>
        <v>101176</v>
      </c>
      <c r="BX121" s="105">
        <f>GETPIVOTDATA(" Minnesota",'Population Migration by State'!$B$5,"Year",'Population Migration by State'!$C$3)</f>
        <v>101176</v>
      </c>
      <c r="BY121" s="105">
        <f>GETPIVOTDATA(" Minnesota",'Population Migration by State'!$B$5,"Year",'Population Migration by State'!$C$3)</f>
        <v>101176</v>
      </c>
      <c r="BZ121" s="105">
        <f>GETPIVOTDATA(" Minnesota",'Population Migration by State'!$B$5,"Year",'Population Migration by State'!$C$3)</f>
        <v>101176</v>
      </c>
      <c r="CA121" s="105">
        <f>GETPIVOTDATA(" Minnesota",'Population Migration by State'!$B$5,"Year",'Population Migration by State'!$C$3)</f>
        <v>101176</v>
      </c>
      <c r="CB121" s="105">
        <f>GETPIVOTDATA(" Minnesota",'Population Migration by State'!$B$5,"Year",'Population Migration by State'!$C$3)</f>
        <v>101176</v>
      </c>
      <c r="CC121" s="105">
        <f>GETPIVOTDATA(" Minnesota",'Population Migration by State'!$B$5,"Year",'Population Migration by State'!$C$3)</f>
        <v>101176</v>
      </c>
      <c r="CD121" s="105">
        <f>GETPIVOTDATA(" Minnesota",'Population Migration by State'!$B$5,"Year",'Population Migration by State'!$C$3)</f>
        <v>101176</v>
      </c>
      <c r="CE121" s="92">
        <f>GETPIVOTDATA(" Wisconsin",'Population Migration by State'!$B$5,"Year",'Population Migration by State'!$C$3)</f>
        <v>100167</v>
      </c>
      <c r="CF121" s="105">
        <f>GETPIVOTDATA(" Wisconsin",'Population Migration by State'!$B$5,"Year",'Population Migration by State'!$C$3)</f>
        <v>100167</v>
      </c>
      <c r="CG121" s="105">
        <f>GETPIVOTDATA(" Wisconsin",'Population Migration by State'!$B$5,"Year",'Population Migration by State'!$C$3)</f>
        <v>100167</v>
      </c>
      <c r="CH121" s="105">
        <f>GETPIVOTDATA(" Wisconsin",'Population Migration by State'!$B$5,"Year",'Population Migration by State'!$C$3)</f>
        <v>100167</v>
      </c>
      <c r="CI121" s="105">
        <f>GETPIVOTDATA(" Wisconsin",'Population Migration by State'!$B$5,"Year",'Population Migration by State'!$C$3)</f>
        <v>100167</v>
      </c>
      <c r="CJ121" s="105">
        <f>GETPIVOTDATA(" Wisconsin",'Population Migration by State'!$B$5,"Year",'Population Migration by State'!$C$3)</f>
        <v>100167</v>
      </c>
      <c r="CK121" s="105">
        <f>GETPIVOTDATA(" Wisconsin",'Population Migration by State'!$B$5,"Year",'Population Migration by State'!$C$3)</f>
        <v>100167</v>
      </c>
      <c r="CL121" s="105">
        <f>GETPIVOTDATA(" Wisconsin",'Population Migration by State'!$B$5,"Year",'Population Migration by State'!$C$3)</f>
        <v>100167</v>
      </c>
      <c r="CM121" s="105">
        <f>GETPIVOTDATA(" Wisconsin",'Population Migration by State'!$B$5,"Year",'Population Migration by State'!$C$3)</f>
        <v>100167</v>
      </c>
      <c r="CN121" s="92"/>
      <c r="CO121" s="105"/>
      <c r="CP121" s="105"/>
      <c r="CQ121" s="105"/>
      <c r="CR121" s="92">
        <f>GETPIVOTDATA(" Michigan",'Population Migration by State'!$B$5,"Year",'Population Migration by State'!$C$3)</f>
        <v>134763</v>
      </c>
      <c r="CS121" s="105">
        <f>GETPIVOTDATA(" Michigan",'Population Migration by State'!$B$5,"Year",'Population Migration by State'!$C$3)</f>
        <v>134763</v>
      </c>
      <c r="CT121" s="105">
        <f>GETPIVOTDATA(" Michigan",'Population Migration by State'!$B$5,"Year",'Population Migration by State'!$C$3)</f>
        <v>134763</v>
      </c>
      <c r="CU121" s="105">
        <f>GETPIVOTDATA(" Michigan",'Population Migration by State'!$B$5,"Year",'Population Migration by State'!$C$3)</f>
        <v>134763</v>
      </c>
      <c r="CV121" s="105">
        <f>GETPIVOTDATA(" Michigan",'Population Migration by State'!$B$5,"Year",'Population Migration by State'!$C$3)</f>
        <v>134763</v>
      </c>
      <c r="CW121" s="105">
        <f>GETPIVOTDATA(" Michigan",'Population Migration by State'!$B$5,"Year",'Population Migration by State'!$C$3)</f>
        <v>134763</v>
      </c>
      <c r="CX121" s="105">
        <f>GETPIVOTDATA(" Michigan",'Population Migration by State'!$B$5,"Year",'Population Migration by State'!$C$3)</f>
        <v>134763</v>
      </c>
      <c r="CY121" s="105">
        <f>GETPIVOTDATA(" Michigan",'Population Migration by State'!$B$5,"Year",'Population Migration by State'!$C$3)</f>
        <v>134763</v>
      </c>
      <c r="CZ121" s="105">
        <f>GETPIVOTDATA(" Michigan",'Population Migration by State'!$B$5,"Year",'Population Migration by State'!$C$3)</f>
        <v>134763</v>
      </c>
      <c r="DA121" s="105">
        <f>GETPIVOTDATA(" Michigan",'Population Migration by State'!$B$5,"Year",'Population Migration by State'!$C$3)</f>
        <v>134763</v>
      </c>
      <c r="DB121" s="92"/>
      <c r="DC121" s="105"/>
      <c r="DD121" s="105"/>
      <c r="DE121" s="105"/>
      <c r="DF121" s="105"/>
      <c r="DG121" s="105"/>
      <c r="DH121" s="105"/>
      <c r="DI121" s="105"/>
      <c r="DJ121" s="105"/>
      <c r="DK121" s="105"/>
      <c r="DL121" s="92">
        <f>GETPIVOTDATA(" New York",'Population Migration by State'!$B$5,"Year",'Population Migration by State'!$C$3)</f>
        <v>277374</v>
      </c>
      <c r="DM121" s="105">
        <f>GETPIVOTDATA(" New York",'Population Migration by State'!$B$5,"Year",'Population Migration by State'!$C$3)</f>
        <v>277374</v>
      </c>
      <c r="DN121" s="105">
        <f>GETPIVOTDATA(" New York",'Population Migration by State'!$B$5,"Year",'Population Migration by State'!$C$3)</f>
        <v>277374</v>
      </c>
      <c r="DO121" s="105">
        <f>GETPIVOTDATA(" New York",'Population Migration by State'!$B$5,"Year",'Population Migration by State'!$C$3)</f>
        <v>277374</v>
      </c>
      <c r="DP121" s="105">
        <f>GETPIVOTDATA(" New York",'Population Migration by State'!$B$5,"Year",'Population Migration by State'!$C$3)</f>
        <v>277374</v>
      </c>
      <c r="DQ121" s="105">
        <f>GETPIVOTDATA(" New York",'Population Migration by State'!$B$5,"Year",'Population Migration by State'!$C$3)</f>
        <v>277374</v>
      </c>
      <c r="DR121" s="121">
        <f>GETPIVOTDATA(" New York",'Population Migration by State'!$B$5,"Year",'Population Migration by State'!$C$3)</f>
        <v>277374</v>
      </c>
      <c r="DS121" s="121">
        <f>GETPIVOTDATA(" New York",'Population Migration by State'!$B$5,"Year",'Population Migration by State'!$C$3)</f>
        <v>277374</v>
      </c>
      <c r="DT121" s="121">
        <f>GETPIVOTDATA(" New York",'Population Migration by State'!$B$5,"Year",'Population Migration by State'!$C$3)</f>
        <v>277374</v>
      </c>
      <c r="DU121" s="121">
        <f>GETPIVOTDATA(" New York",'Population Migration by State'!$B$5,"Year",'Population Migration by State'!$C$3)</f>
        <v>277374</v>
      </c>
      <c r="DV121" s="105">
        <f>GETPIVOTDATA(" New York",'Population Migration by State'!$B$5,"Year",'Population Migration by State'!$C$3)</f>
        <v>277374</v>
      </c>
      <c r="DW121" s="105">
        <f>GETPIVOTDATA(" New York",'Population Migration by State'!$B$5,"Year",'Population Migration by State'!$C$3)</f>
        <v>277374</v>
      </c>
      <c r="DX121" s="105">
        <f>GETPIVOTDATA(" New York",'Population Migration by State'!$B$5,"Year",'Population Migration by State'!$C$3)</f>
        <v>277374</v>
      </c>
      <c r="DY121" s="105">
        <f>GETPIVOTDATA(" New York",'Population Migration by State'!$B$5,"Year",'Population Migration by State'!$C$3)</f>
        <v>277374</v>
      </c>
      <c r="DZ121" s="92">
        <f>GETPIVOTDATA(" Vermont",'Population Migration by State'!$B$5,"Year",'Population Migration by State'!$C$3)</f>
        <v>24431</v>
      </c>
      <c r="EA121" s="92">
        <f>GETPIVOTDATA(" New Hampshire",'Population Migration by State'!$B$5,"Year",'Population Migration by State'!$C$3)</f>
        <v>50559</v>
      </c>
      <c r="EB121" s="105">
        <f>GETPIVOTDATA(" New Hampshire",'Population Migration by State'!$B$5,"Year",'Population Migration by State'!$C$3)</f>
        <v>50559</v>
      </c>
      <c r="EC121" s="105">
        <f>GETPIVOTDATA(" New Hampshire",'Population Migration by State'!$B$5,"Year",'Population Migration by State'!$C$3)</f>
        <v>50559</v>
      </c>
      <c r="ED121" s="105">
        <f>GETPIVOTDATA(" New Hampshire",'Population Migration by State'!$B$5,"Year",'Population Migration by State'!$C$3)</f>
        <v>50559</v>
      </c>
      <c r="EE121" s="105">
        <f>GETPIVOTDATA(" New Hampshire",'Population Migration by State'!$B$5,"Year",'Population Migration by State'!$C$3)</f>
        <v>50559</v>
      </c>
      <c r="EF121" s="92">
        <f>GETPIVOTDATA(" Maine",'Population Migration by State'!$B$5,"Year",'Population Migration by State'!$C$3)</f>
        <v>27561</v>
      </c>
      <c r="EG121" s="97"/>
      <c r="EH121" s="105"/>
      <c r="EI121" s="105"/>
      <c r="EJ121" s="105"/>
      <c r="EK121" s="105"/>
      <c r="EL121" s="105"/>
      <c r="EM121" s="105"/>
      <c r="EN121" s="105"/>
      <c r="EO121" s="105"/>
      <c r="EP121" s="105"/>
      <c r="EQ121" s="56"/>
      <c r="ER121" s="56"/>
      <c r="ES121" s="56"/>
      <c r="ET121" s="56"/>
      <c r="EU121" s="56"/>
      <c r="EV121" s="56"/>
      <c r="EW121" s="105"/>
      <c r="EX121" s="105"/>
      <c r="EY121" s="105"/>
      <c r="EZ121" s="105"/>
      <c r="FA121" s="105"/>
      <c r="FB121" s="105"/>
      <c r="FC121" s="105"/>
      <c r="FD121" s="105"/>
      <c r="FE121" s="105"/>
      <c r="FF121" s="105"/>
      <c r="FG121" s="105"/>
      <c r="FH121" s="105"/>
      <c r="FI121" s="105"/>
      <c r="FJ121" s="105"/>
      <c r="FK121" s="105"/>
      <c r="FL121" s="105"/>
      <c r="FM121" s="105"/>
      <c r="FN121" s="105"/>
      <c r="FO121" s="105"/>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6"/>
      <c r="GY121" s="56"/>
      <c r="GZ121" s="56"/>
      <c r="HA121" s="56"/>
      <c r="HB121" s="56"/>
      <c r="HC121" s="56"/>
      <c r="HD121" s="56"/>
      <c r="HE121" s="56"/>
      <c r="HF121" s="56"/>
      <c r="HG121" s="56"/>
      <c r="HH121" s="217"/>
    </row>
    <row r="122" spans="2:216" ht="15.75" thickBot="1" x14ac:dyDescent="0.3">
      <c r="B122" s="221"/>
      <c r="C122" s="56"/>
      <c r="D122" s="105"/>
      <c r="E122" s="105"/>
      <c r="F122" s="105"/>
      <c r="G122" s="105"/>
      <c r="H122" s="105"/>
      <c r="I122" s="105"/>
      <c r="J122" s="105"/>
      <c r="K122" s="92">
        <f>GETPIVOTDATA(" Oregon",'Population Migration by State'!$B$5,"Year",'Population Migration by State'!$C$3)</f>
        <v>119077</v>
      </c>
      <c r="L122" s="105">
        <f>GETPIVOTDATA(" Oregon",'Population Migration by State'!$B$5,"Year",'Population Migration by State'!$C$3)</f>
        <v>119077</v>
      </c>
      <c r="M122" s="105">
        <f>GETPIVOTDATA(" Oregon",'Population Migration by State'!$B$5,"Year",'Population Migration by State'!$C$3)</f>
        <v>119077</v>
      </c>
      <c r="N122" s="105">
        <f>GETPIVOTDATA(" Oregon",'Population Migration by State'!$B$5,"Year",'Population Migration by State'!$C$3)</f>
        <v>119077</v>
      </c>
      <c r="O122" s="105">
        <f>GETPIVOTDATA(" Oregon",'Population Migration by State'!$B$5,"Year",'Population Migration by State'!$C$3)</f>
        <v>119077</v>
      </c>
      <c r="P122" s="105">
        <f>GETPIVOTDATA(" Oregon",'Population Migration by State'!$B$5,"Year",'Population Migration by State'!$C$3)</f>
        <v>119077</v>
      </c>
      <c r="Q122" s="105">
        <f>GETPIVOTDATA(" Oregon",'Population Migration by State'!$B$5,"Year",'Population Migration by State'!$C$3)</f>
        <v>119077</v>
      </c>
      <c r="R122" s="105">
        <f>GETPIVOTDATA(" Oregon",'Population Migration by State'!$B$5,"Year",'Population Migration by State'!$C$3)</f>
        <v>119077</v>
      </c>
      <c r="S122" s="105">
        <f>GETPIVOTDATA(" Oregon",'Population Migration by State'!$B$5,"Year",'Population Migration by State'!$C$3)</f>
        <v>119077</v>
      </c>
      <c r="T122" s="105">
        <f>GETPIVOTDATA(" Oregon",'Population Migration by State'!$B$5,"Year",'Population Migration by State'!$C$3)</f>
        <v>119077</v>
      </c>
      <c r="U122" s="105">
        <f>GETPIVOTDATA(" Oregon",'Population Migration by State'!$B$5,"Year",'Population Migration by State'!$C$3)</f>
        <v>119077</v>
      </c>
      <c r="V122" s="105">
        <f>GETPIVOTDATA(" Oregon",'Population Migration by State'!$B$5,"Year",'Population Migration by State'!$C$3)</f>
        <v>119077</v>
      </c>
      <c r="W122" s="105">
        <f>GETPIVOTDATA(" Oregon",'Population Migration by State'!$B$5,"Year",'Population Migration by State'!$C$3)</f>
        <v>119077</v>
      </c>
      <c r="X122" s="105">
        <f>GETPIVOTDATA(" Oregon",'Population Migration by State'!$B$5,"Year",'Population Migration by State'!$C$3)</f>
        <v>119077</v>
      </c>
      <c r="Y122" s="105">
        <f>GETPIVOTDATA(" Oregon",'Population Migration by State'!$B$5,"Year",'Population Migration by State'!$C$3)</f>
        <v>119077</v>
      </c>
      <c r="Z122" s="92">
        <f>GETPIVOTDATA(" Idaho",'Population Migration by State'!$B$5,"Year",'Population Migration by State'!$C$3)</f>
        <v>59419</v>
      </c>
      <c r="AA122" s="105">
        <f>GETPIVOTDATA(" Idaho",'Population Migration by State'!$B$5,"Year",'Population Migration by State'!$C$3)</f>
        <v>59419</v>
      </c>
      <c r="AB122" s="121">
        <f>GETPIVOTDATA(" Idaho",'Population Migration by State'!$B$5,"Year",'Population Migration by State'!$C$3)</f>
        <v>59419</v>
      </c>
      <c r="AC122" s="121">
        <f>GETPIVOTDATA(" Idaho",'Population Migration by State'!$B$5,"Year",'Population Migration by State'!$C$3)</f>
        <v>59419</v>
      </c>
      <c r="AD122" s="121">
        <f>GETPIVOTDATA(" Idaho",'Population Migration by State'!$B$5,"Year",'Population Migration by State'!$C$3)</f>
        <v>59419</v>
      </c>
      <c r="AE122" s="121">
        <f>GETPIVOTDATA(" Idaho",'Population Migration by State'!$B$5,"Year",'Population Migration by State'!$C$3)</f>
        <v>59419</v>
      </c>
      <c r="AF122" s="105">
        <f>GETPIVOTDATA(" Idaho",'Population Migration by State'!$B$5,"Year",'Population Migration by State'!$C$3)</f>
        <v>59419</v>
      </c>
      <c r="AG122" s="105">
        <f>GETPIVOTDATA(" Idaho",'Population Migration by State'!$B$5,"Year",'Population Migration by State'!$C$3)</f>
        <v>59419</v>
      </c>
      <c r="AH122" s="105">
        <f>GETPIVOTDATA(" Idaho",'Population Migration by State'!$B$5,"Year",'Population Migration by State'!$C$3)</f>
        <v>59419</v>
      </c>
      <c r="AI122" s="105">
        <f>GETPIVOTDATA(" Idaho",'Population Migration by State'!$B$5,"Year",'Population Migration by State'!$C$3)</f>
        <v>59419</v>
      </c>
      <c r="AJ122" s="92">
        <f>GETPIVOTDATA(" Wyoming",'Population Migration by State'!$B$5,"Year",'Population Migration by State'!$C$3)</f>
        <v>31165</v>
      </c>
      <c r="AK122" s="105">
        <f>GETPIVOTDATA(" Wyoming",'Population Migration by State'!$B$5,"Year",'Population Migration by State'!$C$3)</f>
        <v>31165</v>
      </c>
      <c r="AL122" s="105">
        <f>GETPIVOTDATA(" Wyoming",'Population Migration by State'!$B$5,"Year",'Population Migration by State'!$C$3)</f>
        <v>31165</v>
      </c>
      <c r="AM122" s="105">
        <f>GETPIVOTDATA(" Wyoming",'Population Migration by State'!$B$5,"Year",'Population Migration by State'!$C$3)</f>
        <v>31165</v>
      </c>
      <c r="AN122" s="105">
        <f>GETPIVOTDATA(" Wyoming",'Population Migration by State'!$B$5,"Year",'Population Migration by State'!$C$3)</f>
        <v>31165</v>
      </c>
      <c r="AO122" s="105">
        <f>GETPIVOTDATA(" Wyoming",'Population Migration by State'!$B$5,"Year",'Population Migration by State'!$C$3)</f>
        <v>31165</v>
      </c>
      <c r="AP122" s="105">
        <f>GETPIVOTDATA(" Wyoming",'Population Migration by State'!$B$5,"Year",'Population Migration by State'!$C$3)</f>
        <v>31165</v>
      </c>
      <c r="AQ122" s="121">
        <f>GETPIVOTDATA(" Wyoming",'Population Migration by State'!$B$5,"Year",'Population Migration by State'!$C$3)</f>
        <v>31165</v>
      </c>
      <c r="AR122" s="121">
        <f>GETPIVOTDATA(" Wyoming",'Population Migration by State'!$B$5,"Year",'Population Migration by State'!$C$3)</f>
        <v>31165</v>
      </c>
      <c r="AS122" s="121">
        <f>GETPIVOTDATA(" Wyoming",'Population Migration by State'!$B$5,"Year",'Population Migration by State'!$C$3)</f>
        <v>31165</v>
      </c>
      <c r="AT122" s="121">
        <f>GETPIVOTDATA(" Wyoming",'Population Migration by State'!$B$5,"Year",'Population Migration by State'!$C$3)</f>
        <v>31165</v>
      </c>
      <c r="AU122" s="105">
        <f>GETPIVOTDATA(" Wyoming",'Population Migration by State'!$B$5,"Year",'Population Migration by State'!$C$3)</f>
        <v>31165</v>
      </c>
      <c r="AV122" s="105">
        <f>GETPIVOTDATA(" Wyoming",'Population Migration by State'!$B$5,"Year",'Population Migration by State'!$C$3)</f>
        <v>31165</v>
      </c>
      <c r="AW122" s="105">
        <f>GETPIVOTDATA(" Wyoming",'Population Migration by State'!$B$5,"Year",'Population Migration by State'!$C$3)</f>
        <v>31165</v>
      </c>
      <c r="AX122" s="105">
        <f>GETPIVOTDATA(" Wyoming",'Population Migration by State'!$B$5,"Year",'Population Migration by State'!$C$3)</f>
        <v>31165</v>
      </c>
      <c r="AY122" s="105">
        <f>GETPIVOTDATA(" Wyoming",'Population Migration by State'!$B$5,"Year",'Population Migration by State'!$C$3)</f>
        <v>31165</v>
      </c>
      <c r="AZ122" s="105">
        <f>GETPIVOTDATA(" Wyoming",'Population Migration by State'!$B$5,"Year",'Population Migration by State'!$C$3)</f>
        <v>31165</v>
      </c>
      <c r="BA122" s="92">
        <f>GETPIVOTDATA(" South Dakota",'Population Migration by State'!$B$5,"Year",'Population Migration by State'!$C$3)</f>
        <v>26185</v>
      </c>
      <c r="BB122" s="105">
        <f>GETPIVOTDATA(" South Dakota",'Population Migration by State'!$B$5,"Year",'Population Migration by State'!$C$3)</f>
        <v>26185</v>
      </c>
      <c r="BC122" s="105">
        <f>GETPIVOTDATA(" South Dakota",'Population Migration by State'!$B$5,"Year",'Population Migration by State'!$C$3)</f>
        <v>26185</v>
      </c>
      <c r="BD122" s="105">
        <f>GETPIVOTDATA(" South Dakota",'Population Migration by State'!$B$5,"Year",'Population Migration by State'!$C$3)</f>
        <v>26185</v>
      </c>
      <c r="BE122" s="105">
        <f>GETPIVOTDATA(" South Dakota",'Population Migration by State'!$B$5,"Year",'Population Migration by State'!$C$3)</f>
        <v>26185</v>
      </c>
      <c r="BF122" s="105">
        <f>GETPIVOTDATA(" South Dakota",'Population Migration by State'!$B$5,"Year",'Population Migration by State'!$C$3)</f>
        <v>26185</v>
      </c>
      <c r="BG122" s="105">
        <f>GETPIVOTDATA(" South Dakota",'Population Migration by State'!$B$5,"Year",'Population Migration by State'!$C$3)</f>
        <v>26185</v>
      </c>
      <c r="BH122" s="105">
        <f>GETPIVOTDATA(" South Dakota",'Population Migration by State'!$B$5,"Year",'Population Migration by State'!$C$3)</f>
        <v>26185</v>
      </c>
      <c r="BI122" s="105">
        <f>GETPIVOTDATA(" South Dakota",'Population Migration by State'!$B$5,"Year",'Population Migration by State'!$C$3)</f>
        <v>26185</v>
      </c>
      <c r="BJ122" s="105">
        <f>GETPIVOTDATA(" South Dakota",'Population Migration by State'!$B$5,"Year",'Population Migration by State'!$C$3)</f>
        <v>26185</v>
      </c>
      <c r="BK122" s="105">
        <f>GETPIVOTDATA(" South Dakota",'Population Migration by State'!$B$5,"Year",'Population Migration by State'!$C$3)</f>
        <v>26185</v>
      </c>
      <c r="BL122" s="105">
        <f>GETPIVOTDATA(" South Dakota",'Population Migration by State'!$B$5,"Year",'Population Migration by State'!$C$3)</f>
        <v>26185</v>
      </c>
      <c r="BM122" s="105">
        <f>GETPIVOTDATA(" South Dakota",'Population Migration by State'!$B$5,"Year",'Population Migration by State'!$C$3)</f>
        <v>26185</v>
      </c>
      <c r="BN122" s="105">
        <f>GETPIVOTDATA(" South Dakota",'Population Migration by State'!$B$5,"Year",'Population Migration by State'!$C$3)</f>
        <v>26185</v>
      </c>
      <c r="BO122" s="105">
        <f>GETPIVOTDATA(" South Dakota",'Population Migration by State'!$B$5,"Year",'Population Migration by State'!$C$3)</f>
        <v>26185</v>
      </c>
      <c r="BP122" s="105">
        <f>GETPIVOTDATA(" South Dakota",'Population Migration by State'!$B$5,"Year",'Population Migration by State'!$C$3)</f>
        <v>26185</v>
      </c>
      <c r="BQ122" s="92">
        <f>GETPIVOTDATA(" Minnesota",'Population Migration by State'!$B$5,"Year",'Population Migration by State'!$C$3)</f>
        <v>101176</v>
      </c>
      <c r="BR122" s="105">
        <f>GETPIVOTDATA(" Minnesota",'Population Migration by State'!$B$5,"Year",'Population Migration by State'!$C$3)</f>
        <v>101176</v>
      </c>
      <c r="BS122" s="105">
        <f>GETPIVOTDATA(" Minnesota",'Population Migration by State'!$B$5,"Year",'Population Migration by State'!$C$3)</f>
        <v>101176</v>
      </c>
      <c r="BT122" s="105">
        <f>GETPIVOTDATA(" Minnesota",'Population Migration by State'!$B$5,"Year",'Population Migration by State'!$C$3)</f>
        <v>101176</v>
      </c>
      <c r="BU122" s="105">
        <f>GETPIVOTDATA(" Minnesota",'Population Migration by State'!$B$5,"Year",'Population Migration by State'!$C$3)</f>
        <v>101176</v>
      </c>
      <c r="BV122" s="105">
        <f>GETPIVOTDATA(" Minnesota",'Population Migration by State'!$B$5,"Year",'Population Migration by State'!$C$3)</f>
        <v>101176</v>
      </c>
      <c r="BW122" s="105">
        <f>GETPIVOTDATA(" Minnesota",'Population Migration by State'!$B$5,"Year",'Population Migration by State'!$C$3)</f>
        <v>101176</v>
      </c>
      <c r="BX122" s="105">
        <f>GETPIVOTDATA(" Minnesota",'Population Migration by State'!$B$5,"Year",'Population Migration by State'!$C$3)</f>
        <v>101176</v>
      </c>
      <c r="BY122" s="105">
        <f>GETPIVOTDATA(" Minnesota",'Population Migration by State'!$B$5,"Year",'Population Migration by State'!$C$3)</f>
        <v>101176</v>
      </c>
      <c r="BZ122" s="105">
        <f>GETPIVOTDATA(" Minnesota",'Population Migration by State'!$B$5,"Year",'Population Migration by State'!$C$3)</f>
        <v>101176</v>
      </c>
      <c r="CA122" s="105">
        <f>GETPIVOTDATA(" Minnesota",'Population Migration by State'!$B$5,"Year",'Population Migration by State'!$C$3)</f>
        <v>101176</v>
      </c>
      <c r="CB122" s="105">
        <f>GETPIVOTDATA(" Minnesota",'Population Migration by State'!$B$5,"Year",'Population Migration by State'!$C$3)</f>
        <v>101176</v>
      </c>
      <c r="CC122" s="105">
        <f>GETPIVOTDATA(" Minnesota",'Population Migration by State'!$B$5,"Year",'Population Migration by State'!$C$3)</f>
        <v>101176</v>
      </c>
      <c r="CD122" s="105">
        <f>GETPIVOTDATA(" Minnesota",'Population Migration by State'!$B$5,"Year",'Population Migration by State'!$C$3)</f>
        <v>101176</v>
      </c>
      <c r="CE122" s="92">
        <f>GETPIVOTDATA(" Wisconsin",'Population Migration by State'!$B$5,"Year",'Population Migration by State'!$C$3)</f>
        <v>100167</v>
      </c>
      <c r="CF122" s="105">
        <f>GETPIVOTDATA(" Wisconsin",'Population Migration by State'!$B$5,"Year",'Population Migration by State'!$C$3)</f>
        <v>100167</v>
      </c>
      <c r="CG122" s="105">
        <f>GETPIVOTDATA(" Wisconsin",'Population Migration by State'!$B$5,"Year",'Population Migration by State'!$C$3)</f>
        <v>100167</v>
      </c>
      <c r="CH122" s="105">
        <f>GETPIVOTDATA(" Wisconsin",'Population Migration by State'!$B$5,"Year",'Population Migration by State'!$C$3)</f>
        <v>100167</v>
      </c>
      <c r="CI122" s="105">
        <f>GETPIVOTDATA(" Wisconsin",'Population Migration by State'!$B$5,"Year",'Population Migration by State'!$C$3)</f>
        <v>100167</v>
      </c>
      <c r="CJ122" s="105">
        <f>GETPIVOTDATA(" Wisconsin",'Population Migration by State'!$B$5,"Year",'Population Migration by State'!$C$3)</f>
        <v>100167</v>
      </c>
      <c r="CK122" s="105">
        <f>GETPIVOTDATA(" Wisconsin",'Population Migration by State'!$B$5,"Year",'Population Migration by State'!$C$3)</f>
        <v>100167</v>
      </c>
      <c r="CL122" s="105">
        <f>GETPIVOTDATA(" Wisconsin",'Population Migration by State'!$B$5,"Year",'Population Migration by State'!$C$3)</f>
        <v>100167</v>
      </c>
      <c r="CM122" s="105">
        <f>GETPIVOTDATA(" Wisconsin",'Population Migration by State'!$B$5,"Year",'Population Migration by State'!$C$3)</f>
        <v>100167</v>
      </c>
      <c r="CN122" s="92"/>
      <c r="CO122" s="105"/>
      <c r="CP122" s="105"/>
      <c r="CQ122" s="105"/>
      <c r="CR122" s="92">
        <f>GETPIVOTDATA(" Michigan",'Population Migration by State'!$B$5,"Year",'Population Migration by State'!$C$3)</f>
        <v>134763</v>
      </c>
      <c r="CS122" s="105">
        <f>GETPIVOTDATA(" Michigan",'Population Migration by State'!$B$5,"Year",'Population Migration by State'!$C$3)</f>
        <v>134763</v>
      </c>
      <c r="CT122" s="105">
        <f>GETPIVOTDATA(" Michigan",'Population Migration by State'!$B$5,"Year",'Population Migration by State'!$C$3)</f>
        <v>134763</v>
      </c>
      <c r="CU122" s="105">
        <f>GETPIVOTDATA(" Michigan",'Population Migration by State'!$B$5,"Year",'Population Migration by State'!$C$3)</f>
        <v>134763</v>
      </c>
      <c r="CV122" s="105">
        <f>GETPIVOTDATA(" Michigan",'Population Migration by State'!$B$5,"Year",'Population Migration by State'!$C$3)</f>
        <v>134763</v>
      </c>
      <c r="CW122" s="105">
        <f>GETPIVOTDATA(" Michigan",'Population Migration by State'!$B$5,"Year",'Population Migration by State'!$C$3)</f>
        <v>134763</v>
      </c>
      <c r="CX122" s="105">
        <f>GETPIVOTDATA(" Michigan",'Population Migration by State'!$B$5,"Year",'Population Migration by State'!$C$3)</f>
        <v>134763</v>
      </c>
      <c r="CY122" s="105">
        <f>GETPIVOTDATA(" Michigan",'Population Migration by State'!$B$5,"Year",'Population Migration by State'!$C$3)</f>
        <v>134763</v>
      </c>
      <c r="CZ122" s="105">
        <f>GETPIVOTDATA(" Michigan",'Population Migration by State'!$B$5,"Year",'Population Migration by State'!$C$3)</f>
        <v>134763</v>
      </c>
      <c r="DA122" s="97"/>
      <c r="DB122" s="105"/>
      <c r="DC122" s="105"/>
      <c r="DD122" s="105"/>
      <c r="DE122" s="105"/>
      <c r="DF122" s="105"/>
      <c r="DG122" s="105"/>
      <c r="DH122" s="105"/>
      <c r="DI122" s="105"/>
      <c r="DJ122" s="105"/>
      <c r="DK122" s="105"/>
      <c r="DL122" s="92">
        <f>GETPIVOTDATA(" New York",'Population Migration by State'!$B$5,"Year",'Population Migration by State'!$C$3)</f>
        <v>277374</v>
      </c>
      <c r="DM122" s="105">
        <f>GETPIVOTDATA(" New York",'Population Migration by State'!$B$5,"Year",'Population Migration by State'!$C$3)</f>
        <v>277374</v>
      </c>
      <c r="DN122" s="105">
        <f>GETPIVOTDATA(" New York",'Population Migration by State'!$B$5,"Year",'Population Migration by State'!$C$3)</f>
        <v>277374</v>
      </c>
      <c r="DO122" s="105">
        <f>GETPIVOTDATA(" New York",'Population Migration by State'!$B$5,"Year",'Population Migration by State'!$C$3)</f>
        <v>277374</v>
      </c>
      <c r="DP122" s="105">
        <f>GETPIVOTDATA(" New York",'Population Migration by State'!$B$5,"Year",'Population Migration by State'!$C$3)</f>
        <v>277374</v>
      </c>
      <c r="DQ122" s="105">
        <f>GETPIVOTDATA(" New York",'Population Migration by State'!$B$5,"Year",'Population Migration by State'!$C$3)</f>
        <v>277374</v>
      </c>
      <c r="DR122" s="121">
        <f>GETPIVOTDATA(" New York",'Population Migration by State'!$B$5,"Year",'Population Migration by State'!$C$3)</f>
        <v>277374</v>
      </c>
      <c r="DS122" s="121">
        <f>GETPIVOTDATA(" New York",'Population Migration by State'!$B$5,"Year",'Population Migration by State'!$C$3)</f>
        <v>277374</v>
      </c>
      <c r="DT122" s="121">
        <f>GETPIVOTDATA(" New York",'Population Migration by State'!$B$5,"Year",'Population Migration by State'!$C$3)</f>
        <v>277374</v>
      </c>
      <c r="DU122" s="121">
        <f>GETPIVOTDATA(" New York",'Population Migration by State'!$B$5,"Year",'Population Migration by State'!$C$3)</f>
        <v>277374</v>
      </c>
      <c r="DV122" s="105">
        <f>GETPIVOTDATA(" New York",'Population Migration by State'!$B$5,"Year",'Population Migration by State'!$C$3)</f>
        <v>277374</v>
      </c>
      <c r="DW122" s="105">
        <f>GETPIVOTDATA(" New York",'Population Migration by State'!$B$5,"Year",'Population Migration by State'!$C$3)</f>
        <v>277374</v>
      </c>
      <c r="DX122" s="105">
        <f>GETPIVOTDATA(" New York",'Population Migration by State'!$B$5,"Year",'Population Migration by State'!$C$3)</f>
        <v>277374</v>
      </c>
      <c r="DY122" s="105">
        <f>GETPIVOTDATA(" New York",'Population Migration by State'!$B$5,"Year",'Population Migration by State'!$C$3)</f>
        <v>277374</v>
      </c>
      <c r="DZ122" s="92">
        <f>GETPIVOTDATA(" Vermont",'Population Migration by State'!$B$5,"Year",'Population Migration by State'!$C$3)</f>
        <v>24431</v>
      </c>
      <c r="EA122" s="109"/>
      <c r="EB122" s="103">
        <f>GETPIVOTDATA(" New Hampshire",'Population Migration by State'!$B$5,"Year",'Population Migration by State'!$C$3)</f>
        <v>50559</v>
      </c>
      <c r="EC122" s="105">
        <f>GETPIVOTDATA(" New Hampshire",'Population Migration by State'!$B$5,"Year",'Population Migration by State'!$C$3)</f>
        <v>50559</v>
      </c>
      <c r="ED122" s="105">
        <f>GETPIVOTDATA(" New Hampshire",'Population Migration by State'!$B$5,"Year",'Population Migration by State'!$C$3)</f>
        <v>50559</v>
      </c>
      <c r="EE122" s="97"/>
      <c r="EF122" s="99"/>
      <c r="EG122" s="92"/>
      <c r="EH122" s="105"/>
      <c r="EI122" s="105"/>
      <c r="EJ122" s="105"/>
      <c r="EK122" s="105"/>
      <c r="EL122" s="105"/>
      <c r="EM122" s="105"/>
      <c r="EN122" s="105"/>
      <c r="EO122" s="105"/>
      <c r="EP122" s="105"/>
      <c r="EQ122" s="56"/>
      <c r="ER122" s="56"/>
      <c r="ES122" s="56"/>
      <c r="ET122" s="56"/>
      <c r="EU122" s="56"/>
      <c r="EV122" s="56"/>
      <c r="EW122" s="105"/>
      <c r="EX122" s="105"/>
      <c r="EY122" s="105"/>
      <c r="EZ122" s="105"/>
      <c r="FA122" s="105"/>
      <c r="FB122" s="105"/>
      <c r="FC122" s="105"/>
      <c r="FD122" s="105"/>
      <c r="FE122" s="105"/>
      <c r="FF122" s="105"/>
      <c r="FG122" s="105"/>
      <c r="FH122" s="105"/>
      <c r="FI122" s="105"/>
      <c r="FJ122" s="105"/>
      <c r="FK122" s="105"/>
      <c r="FL122" s="105"/>
      <c r="FM122" s="105"/>
      <c r="FN122" s="105"/>
      <c r="FO122" s="105"/>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217"/>
    </row>
    <row r="123" spans="2:216" ht="16.5" thickTop="1" thickBot="1" x14ac:dyDescent="0.3">
      <c r="B123" s="221"/>
      <c r="C123" s="56"/>
      <c r="D123" s="105"/>
      <c r="E123" s="105"/>
      <c r="F123" s="105"/>
      <c r="G123" s="105"/>
      <c r="H123" s="105"/>
      <c r="I123" s="105"/>
      <c r="J123" s="105"/>
      <c r="K123" s="92">
        <f>GETPIVOTDATA(" Oregon",'Population Migration by State'!$B$5,"Year",'Population Migration by State'!$C$3)</f>
        <v>119077</v>
      </c>
      <c r="L123" s="105">
        <f>GETPIVOTDATA(" Oregon",'Population Migration by State'!$B$5,"Year",'Population Migration by State'!$C$3)</f>
        <v>119077</v>
      </c>
      <c r="M123" s="105">
        <f>GETPIVOTDATA(" Oregon",'Population Migration by State'!$B$5,"Year",'Population Migration by State'!$C$3)</f>
        <v>119077</v>
      </c>
      <c r="N123" s="105">
        <f>GETPIVOTDATA(" Oregon",'Population Migration by State'!$B$5,"Year",'Population Migration by State'!$C$3)</f>
        <v>119077</v>
      </c>
      <c r="O123" s="105">
        <f>GETPIVOTDATA(" Oregon",'Population Migration by State'!$B$5,"Year",'Population Migration by State'!$C$3)</f>
        <v>119077</v>
      </c>
      <c r="P123" s="105">
        <f>GETPIVOTDATA(" Oregon",'Population Migration by State'!$B$5,"Year",'Population Migration by State'!$C$3)</f>
        <v>119077</v>
      </c>
      <c r="Q123" s="105">
        <f>GETPIVOTDATA(" Oregon",'Population Migration by State'!$B$5,"Year",'Population Migration by State'!$C$3)</f>
        <v>119077</v>
      </c>
      <c r="R123" s="105">
        <f>GETPIVOTDATA(" Oregon",'Population Migration by State'!$B$5,"Year",'Population Migration by State'!$C$3)</f>
        <v>119077</v>
      </c>
      <c r="S123" s="105">
        <f>GETPIVOTDATA(" Oregon",'Population Migration by State'!$B$5,"Year",'Population Migration by State'!$C$3)</f>
        <v>119077</v>
      </c>
      <c r="T123" s="105">
        <f>GETPIVOTDATA(" Oregon",'Population Migration by State'!$B$5,"Year",'Population Migration by State'!$C$3)</f>
        <v>119077</v>
      </c>
      <c r="U123" s="105">
        <f>GETPIVOTDATA(" Oregon",'Population Migration by State'!$B$5,"Year",'Population Migration by State'!$C$3)</f>
        <v>119077</v>
      </c>
      <c r="V123" s="105">
        <f>GETPIVOTDATA(" Oregon",'Population Migration by State'!$B$5,"Year",'Population Migration by State'!$C$3)</f>
        <v>119077</v>
      </c>
      <c r="W123" s="105">
        <f>GETPIVOTDATA(" Oregon",'Population Migration by State'!$B$5,"Year",'Population Migration by State'!$C$3)</f>
        <v>119077</v>
      </c>
      <c r="X123" s="105">
        <f>GETPIVOTDATA(" Oregon",'Population Migration by State'!$B$5,"Year",'Population Migration by State'!$C$3)</f>
        <v>119077</v>
      </c>
      <c r="Y123" s="105">
        <f>GETPIVOTDATA(" Oregon",'Population Migration by State'!$B$5,"Year",'Population Migration by State'!$C$3)</f>
        <v>119077</v>
      </c>
      <c r="Z123" s="92">
        <f>GETPIVOTDATA(" Idaho",'Population Migration by State'!$B$5,"Year",'Population Migration by State'!$C$3)</f>
        <v>59419</v>
      </c>
      <c r="AA123" s="105">
        <f>GETPIVOTDATA(" Idaho",'Population Migration by State'!$B$5,"Year",'Population Migration by State'!$C$3)</f>
        <v>59419</v>
      </c>
      <c r="AB123" s="121">
        <f>GETPIVOTDATA(" Idaho",'Population Migration by State'!$B$5,"Year",'Population Migration by State'!$C$3)</f>
        <v>59419</v>
      </c>
      <c r="AC123" s="121">
        <f>GETPIVOTDATA(" Idaho",'Population Migration by State'!$B$5,"Year",'Population Migration by State'!$C$3)</f>
        <v>59419</v>
      </c>
      <c r="AD123" s="121">
        <f>GETPIVOTDATA(" Idaho",'Population Migration by State'!$B$5,"Year",'Population Migration by State'!$C$3)</f>
        <v>59419</v>
      </c>
      <c r="AE123" s="121">
        <f>GETPIVOTDATA(" Idaho",'Population Migration by State'!$B$5,"Year",'Population Migration by State'!$C$3)</f>
        <v>59419</v>
      </c>
      <c r="AF123" s="105">
        <f>GETPIVOTDATA(" Idaho",'Population Migration by State'!$B$5,"Year",'Population Migration by State'!$C$3)</f>
        <v>59419</v>
      </c>
      <c r="AG123" s="105">
        <f>GETPIVOTDATA(" Idaho",'Population Migration by State'!$B$5,"Year",'Population Migration by State'!$C$3)</f>
        <v>59419</v>
      </c>
      <c r="AH123" s="105">
        <f>GETPIVOTDATA(" Idaho",'Population Migration by State'!$B$5,"Year",'Population Migration by State'!$C$3)</f>
        <v>59419</v>
      </c>
      <c r="AI123" s="105">
        <f>GETPIVOTDATA(" Idaho",'Population Migration by State'!$B$5,"Year",'Population Migration by State'!$C$3)</f>
        <v>59419</v>
      </c>
      <c r="AJ123" s="92">
        <f>GETPIVOTDATA(" Wyoming",'Population Migration by State'!$B$5,"Year",'Population Migration by State'!$C$3)</f>
        <v>31165</v>
      </c>
      <c r="AK123" s="105">
        <f>GETPIVOTDATA(" Wyoming",'Population Migration by State'!$B$5,"Year",'Population Migration by State'!$C$3)</f>
        <v>31165</v>
      </c>
      <c r="AL123" s="105">
        <f>GETPIVOTDATA(" Wyoming",'Population Migration by State'!$B$5,"Year",'Population Migration by State'!$C$3)</f>
        <v>31165</v>
      </c>
      <c r="AM123" s="105">
        <f>GETPIVOTDATA(" Wyoming",'Population Migration by State'!$B$5,"Year",'Population Migration by State'!$C$3)</f>
        <v>31165</v>
      </c>
      <c r="AN123" s="105">
        <f>GETPIVOTDATA(" Wyoming",'Population Migration by State'!$B$5,"Year",'Population Migration by State'!$C$3)</f>
        <v>31165</v>
      </c>
      <c r="AO123" s="105">
        <f>GETPIVOTDATA(" Wyoming",'Population Migration by State'!$B$5,"Year",'Population Migration by State'!$C$3)</f>
        <v>31165</v>
      </c>
      <c r="AP123" s="105">
        <f>GETPIVOTDATA(" Wyoming",'Population Migration by State'!$B$5,"Year",'Population Migration by State'!$C$3)</f>
        <v>31165</v>
      </c>
      <c r="AQ123" s="121">
        <f>GETPIVOTDATA(" Wyoming",'Population Migration by State'!$B$5,"Year",'Population Migration by State'!$C$3)</f>
        <v>31165</v>
      </c>
      <c r="AR123" s="121">
        <f>GETPIVOTDATA(" Wyoming",'Population Migration by State'!$B$5,"Year",'Population Migration by State'!$C$3)</f>
        <v>31165</v>
      </c>
      <c r="AS123" s="121">
        <f>GETPIVOTDATA(" Wyoming",'Population Migration by State'!$B$5,"Year",'Population Migration by State'!$C$3)</f>
        <v>31165</v>
      </c>
      <c r="AT123" s="121">
        <f>GETPIVOTDATA(" Wyoming",'Population Migration by State'!$B$5,"Year",'Population Migration by State'!$C$3)</f>
        <v>31165</v>
      </c>
      <c r="AU123" s="105">
        <f>GETPIVOTDATA(" Wyoming",'Population Migration by State'!$B$5,"Year",'Population Migration by State'!$C$3)</f>
        <v>31165</v>
      </c>
      <c r="AV123" s="105">
        <f>GETPIVOTDATA(" Wyoming",'Population Migration by State'!$B$5,"Year",'Population Migration by State'!$C$3)</f>
        <v>31165</v>
      </c>
      <c r="AW123" s="105">
        <f>GETPIVOTDATA(" Wyoming",'Population Migration by State'!$B$5,"Year",'Population Migration by State'!$C$3)</f>
        <v>31165</v>
      </c>
      <c r="AX123" s="105">
        <f>GETPIVOTDATA(" Wyoming",'Population Migration by State'!$B$5,"Year",'Population Migration by State'!$C$3)</f>
        <v>31165</v>
      </c>
      <c r="AY123" s="105">
        <f>GETPIVOTDATA(" Wyoming",'Population Migration by State'!$B$5,"Year",'Population Migration by State'!$C$3)</f>
        <v>31165</v>
      </c>
      <c r="AZ123" s="105">
        <f>GETPIVOTDATA(" Wyoming",'Population Migration by State'!$B$5,"Year",'Population Migration by State'!$C$3)</f>
        <v>31165</v>
      </c>
      <c r="BA123" s="92">
        <f>GETPIVOTDATA(" South Dakota",'Population Migration by State'!$B$5,"Year",'Population Migration by State'!$C$3)</f>
        <v>26185</v>
      </c>
      <c r="BB123" s="105">
        <f>GETPIVOTDATA(" South Dakota",'Population Migration by State'!$B$5,"Year",'Population Migration by State'!$C$3)</f>
        <v>26185</v>
      </c>
      <c r="BC123" s="105">
        <f>GETPIVOTDATA(" South Dakota",'Population Migration by State'!$B$5,"Year",'Population Migration by State'!$C$3)</f>
        <v>26185</v>
      </c>
      <c r="BD123" s="105">
        <f>GETPIVOTDATA(" South Dakota",'Population Migration by State'!$B$5,"Year",'Population Migration by State'!$C$3)</f>
        <v>26185</v>
      </c>
      <c r="BE123" s="105">
        <f>GETPIVOTDATA(" South Dakota",'Population Migration by State'!$B$5,"Year",'Population Migration by State'!$C$3)</f>
        <v>26185</v>
      </c>
      <c r="BF123" s="105">
        <f>GETPIVOTDATA(" South Dakota",'Population Migration by State'!$B$5,"Year",'Population Migration by State'!$C$3)</f>
        <v>26185</v>
      </c>
      <c r="BG123" s="105">
        <f>GETPIVOTDATA(" South Dakota",'Population Migration by State'!$B$5,"Year",'Population Migration by State'!$C$3)</f>
        <v>26185</v>
      </c>
      <c r="BH123" s="105">
        <f>GETPIVOTDATA(" South Dakota",'Population Migration by State'!$B$5,"Year",'Population Migration by State'!$C$3)</f>
        <v>26185</v>
      </c>
      <c r="BI123" s="105">
        <f>GETPIVOTDATA(" South Dakota",'Population Migration by State'!$B$5,"Year",'Population Migration by State'!$C$3)</f>
        <v>26185</v>
      </c>
      <c r="BJ123" s="105">
        <f>GETPIVOTDATA(" South Dakota",'Population Migration by State'!$B$5,"Year",'Population Migration by State'!$C$3)</f>
        <v>26185</v>
      </c>
      <c r="BK123" s="105">
        <f>GETPIVOTDATA(" South Dakota",'Population Migration by State'!$B$5,"Year",'Population Migration by State'!$C$3)</f>
        <v>26185</v>
      </c>
      <c r="BL123" s="105">
        <f>GETPIVOTDATA(" South Dakota",'Population Migration by State'!$B$5,"Year",'Population Migration by State'!$C$3)</f>
        <v>26185</v>
      </c>
      <c r="BM123" s="105">
        <f>GETPIVOTDATA(" South Dakota",'Population Migration by State'!$B$5,"Year",'Population Migration by State'!$C$3)</f>
        <v>26185</v>
      </c>
      <c r="BN123" s="105">
        <f>GETPIVOTDATA(" South Dakota",'Population Migration by State'!$B$5,"Year",'Population Migration by State'!$C$3)</f>
        <v>26185</v>
      </c>
      <c r="BO123" s="105">
        <f>GETPIVOTDATA(" South Dakota",'Population Migration by State'!$B$5,"Year",'Population Migration by State'!$C$3)</f>
        <v>26185</v>
      </c>
      <c r="BP123" s="105">
        <f>GETPIVOTDATA(" South Dakota",'Population Migration by State'!$B$5,"Year",'Population Migration by State'!$C$3)</f>
        <v>26185</v>
      </c>
      <c r="BQ123" s="107">
        <f>GETPIVOTDATA(" Minnesota",'Population Migration by State'!$B$5,"Year",'Population Migration by State'!$C$3)</f>
        <v>101176</v>
      </c>
      <c r="BR123" s="105">
        <f>GETPIVOTDATA(" Minnesota",'Population Migration by State'!$B$5,"Year",'Population Migration by State'!$C$3)</f>
        <v>101176</v>
      </c>
      <c r="BS123" s="105">
        <f>GETPIVOTDATA(" Minnesota",'Population Migration by State'!$B$5,"Year",'Population Migration by State'!$C$3)</f>
        <v>101176</v>
      </c>
      <c r="BT123" s="105">
        <f>GETPIVOTDATA(" Minnesota",'Population Migration by State'!$B$5,"Year",'Population Migration by State'!$C$3)</f>
        <v>101176</v>
      </c>
      <c r="BU123" s="105">
        <f>GETPIVOTDATA(" Minnesota",'Population Migration by State'!$B$5,"Year",'Population Migration by State'!$C$3)</f>
        <v>101176</v>
      </c>
      <c r="BV123" s="105">
        <f>GETPIVOTDATA(" Minnesota",'Population Migration by State'!$B$5,"Year",'Population Migration by State'!$C$3)</f>
        <v>101176</v>
      </c>
      <c r="BW123" s="105">
        <f>GETPIVOTDATA(" Minnesota",'Population Migration by State'!$B$5,"Year",'Population Migration by State'!$C$3)</f>
        <v>101176</v>
      </c>
      <c r="BX123" s="105">
        <f>GETPIVOTDATA(" Minnesota",'Population Migration by State'!$B$5,"Year",'Population Migration by State'!$C$3)</f>
        <v>101176</v>
      </c>
      <c r="BY123" s="105">
        <f>GETPIVOTDATA(" Minnesota",'Population Migration by State'!$B$5,"Year",'Population Migration by State'!$C$3)</f>
        <v>101176</v>
      </c>
      <c r="BZ123" s="105">
        <f>GETPIVOTDATA(" Minnesota",'Population Migration by State'!$B$5,"Year",'Population Migration by State'!$C$3)</f>
        <v>101176</v>
      </c>
      <c r="CA123" s="105">
        <f>GETPIVOTDATA(" Minnesota",'Population Migration by State'!$B$5,"Year",'Population Migration by State'!$C$3)</f>
        <v>101176</v>
      </c>
      <c r="CB123" s="105">
        <f>GETPIVOTDATA(" Minnesota",'Population Migration by State'!$B$5,"Year",'Population Migration by State'!$C$3)</f>
        <v>101176</v>
      </c>
      <c r="CC123" s="105">
        <f>GETPIVOTDATA(" Minnesota",'Population Migration by State'!$B$5,"Year",'Population Migration by State'!$C$3)</f>
        <v>101176</v>
      </c>
      <c r="CD123" s="105">
        <f>GETPIVOTDATA(" Minnesota",'Population Migration by State'!$B$5,"Year",'Population Migration by State'!$C$3)</f>
        <v>101176</v>
      </c>
      <c r="CE123" s="92">
        <f>GETPIVOTDATA(" Wisconsin",'Population Migration by State'!$B$5,"Year",'Population Migration by State'!$C$3)</f>
        <v>100167</v>
      </c>
      <c r="CF123" s="105">
        <f>GETPIVOTDATA(" Wisconsin",'Population Migration by State'!$B$5,"Year",'Population Migration by State'!$C$3)</f>
        <v>100167</v>
      </c>
      <c r="CG123" s="105">
        <f>GETPIVOTDATA(" Wisconsin",'Population Migration by State'!$B$5,"Year",'Population Migration by State'!$C$3)</f>
        <v>100167</v>
      </c>
      <c r="CH123" s="105">
        <f>GETPIVOTDATA(" Wisconsin",'Population Migration by State'!$B$5,"Year",'Population Migration by State'!$C$3)</f>
        <v>100167</v>
      </c>
      <c r="CI123" s="105">
        <f>GETPIVOTDATA(" Wisconsin",'Population Migration by State'!$B$5,"Year",'Population Migration by State'!$C$3)</f>
        <v>100167</v>
      </c>
      <c r="CJ123" s="105">
        <f>GETPIVOTDATA(" Wisconsin",'Population Migration by State'!$B$5,"Year",'Population Migration by State'!$C$3)</f>
        <v>100167</v>
      </c>
      <c r="CK123" s="105">
        <f>GETPIVOTDATA(" Wisconsin",'Population Migration by State'!$B$5,"Year",'Population Migration by State'!$C$3)</f>
        <v>100167</v>
      </c>
      <c r="CL123" s="105">
        <f>GETPIVOTDATA(" Wisconsin",'Population Migration by State'!$B$5,"Year",'Population Migration by State'!$C$3)</f>
        <v>100167</v>
      </c>
      <c r="CM123" s="105">
        <f>GETPIVOTDATA(" Wisconsin",'Population Migration by State'!$B$5,"Year",'Population Migration by State'!$C$3)</f>
        <v>100167</v>
      </c>
      <c r="CN123" s="92"/>
      <c r="CO123" s="105"/>
      <c r="CP123" s="105"/>
      <c r="CQ123" s="97"/>
      <c r="CR123" s="105">
        <f>GETPIVOTDATA(" Michigan",'Population Migration by State'!$B$5,"Year",'Population Migration by State'!$C$3)</f>
        <v>134763</v>
      </c>
      <c r="CS123" s="105">
        <f>GETPIVOTDATA(" Michigan",'Population Migration by State'!$B$5,"Year",'Population Migration by State'!$C$3)</f>
        <v>134763</v>
      </c>
      <c r="CT123" s="105">
        <f>GETPIVOTDATA(" Michigan",'Population Migration by State'!$B$5,"Year",'Population Migration by State'!$C$3)</f>
        <v>134763</v>
      </c>
      <c r="CU123" s="105">
        <f>GETPIVOTDATA(" Michigan",'Population Migration by State'!$B$5,"Year",'Population Migration by State'!$C$3)</f>
        <v>134763</v>
      </c>
      <c r="CV123" s="105">
        <f>GETPIVOTDATA(" Michigan",'Population Migration by State'!$B$5,"Year",'Population Migration by State'!$C$3)</f>
        <v>134763</v>
      </c>
      <c r="CW123" s="105">
        <f>GETPIVOTDATA(" Michigan",'Population Migration by State'!$B$5,"Year",'Population Migration by State'!$C$3)</f>
        <v>134763</v>
      </c>
      <c r="CX123" s="105">
        <f>GETPIVOTDATA(" Michigan",'Population Migration by State'!$B$5,"Year",'Population Migration by State'!$C$3)</f>
        <v>134763</v>
      </c>
      <c r="CY123" s="105">
        <f>GETPIVOTDATA(" Michigan",'Population Migration by State'!$B$5,"Year",'Population Migration by State'!$C$3)</f>
        <v>134763</v>
      </c>
      <c r="CZ123" s="105">
        <f>GETPIVOTDATA(" Michigan",'Population Migration by State'!$B$5,"Year",'Population Migration by State'!$C$3)</f>
        <v>134763</v>
      </c>
      <c r="DA123" s="92"/>
      <c r="DB123" s="105"/>
      <c r="DC123" s="105"/>
      <c r="DD123" s="105"/>
      <c r="DE123" s="105"/>
      <c r="DF123" s="105"/>
      <c r="DG123" s="105"/>
      <c r="DH123" s="105"/>
      <c r="DI123" s="105"/>
      <c r="DJ123" s="105"/>
      <c r="DK123" s="105"/>
      <c r="DL123" s="92">
        <f>GETPIVOTDATA(" New York",'Population Migration by State'!$B$5,"Year",'Population Migration by State'!$C$3)</f>
        <v>277374</v>
      </c>
      <c r="DM123" s="105">
        <f>GETPIVOTDATA(" New York",'Population Migration by State'!$B$5,"Year",'Population Migration by State'!$C$3)</f>
        <v>277374</v>
      </c>
      <c r="DN123" s="105">
        <f>GETPIVOTDATA(" New York",'Population Migration by State'!$B$5,"Year",'Population Migration by State'!$C$3)</f>
        <v>277374</v>
      </c>
      <c r="DO123" s="105">
        <f>GETPIVOTDATA(" New York",'Population Migration by State'!$B$5,"Year",'Population Migration by State'!$C$3)</f>
        <v>277374</v>
      </c>
      <c r="DP123" s="105">
        <f>GETPIVOTDATA(" New York",'Population Migration by State'!$B$5,"Year",'Population Migration by State'!$C$3)</f>
        <v>277374</v>
      </c>
      <c r="DQ123" s="105">
        <f>GETPIVOTDATA(" New York",'Population Migration by State'!$B$5,"Year",'Population Migration by State'!$C$3)</f>
        <v>277374</v>
      </c>
      <c r="DR123" s="121">
        <f>GETPIVOTDATA(" New York",'Population Migration by State'!$B$5,"Year",'Population Migration by State'!$C$3)</f>
        <v>277374</v>
      </c>
      <c r="DS123" s="121">
        <f>GETPIVOTDATA(" New York",'Population Migration by State'!$B$5,"Year",'Population Migration by State'!$C$3)</f>
        <v>277374</v>
      </c>
      <c r="DT123" s="121">
        <f>GETPIVOTDATA(" New York",'Population Migration by State'!$B$5,"Year",'Population Migration by State'!$C$3)</f>
        <v>277374</v>
      </c>
      <c r="DU123" s="121">
        <f>GETPIVOTDATA(" New York",'Population Migration by State'!$B$5,"Year",'Population Migration by State'!$C$3)</f>
        <v>277374</v>
      </c>
      <c r="DV123" s="105">
        <f>GETPIVOTDATA(" New York",'Population Migration by State'!$B$5,"Year",'Population Migration by State'!$C$3)</f>
        <v>277374</v>
      </c>
      <c r="DW123" s="105">
        <f>GETPIVOTDATA(" New York",'Population Migration by State'!$B$5,"Year",'Population Migration by State'!$C$3)</f>
        <v>277374</v>
      </c>
      <c r="DX123" s="105">
        <f>GETPIVOTDATA(" New York",'Population Migration by State'!$B$5,"Year",'Population Migration by State'!$C$3)</f>
        <v>277374</v>
      </c>
      <c r="DY123" s="105">
        <f>GETPIVOTDATA(" New York",'Population Migration by State'!$B$5,"Year",'Population Migration by State'!$C$3)</f>
        <v>277374</v>
      </c>
      <c r="DZ123" s="95">
        <f>GETPIVOTDATA(" Massachusetts",'Population Migration by State'!$B$5,"Year",'Population Migration by State'!$C$3)</f>
        <v>146633</v>
      </c>
      <c r="EA123" s="105">
        <f>GETPIVOTDATA(" Massachusetts",'Population Migration by State'!$B$5,"Year",'Population Migration by State'!$C$3)</f>
        <v>146633</v>
      </c>
      <c r="EB123" s="101">
        <f>GETPIVOTDATA(" Massachusetts",'Population Migration by State'!$B$5,"Year",'Population Migration by State'!$C$3)</f>
        <v>146633</v>
      </c>
      <c r="EC123" s="101">
        <f>GETPIVOTDATA(" Massachusetts",'Population Migration by State'!$B$5,"Year",'Population Migration by State'!$C$3)</f>
        <v>146633</v>
      </c>
      <c r="ED123" s="101">
        <f>GETPIVOTDATA(" Massachusetts",'Population Migration by State'!$B$5,"Year",'Population Migration by State'!$C$3)</f>
        <v>146633</v>
      </c>
      <c r="EE123" s="105">
        <f>GETPIVOTDATA(" Massachusetts",'Population Migration by State'!$B$5,"Year",'Population Migration by State'!$C$3)</f>
        <v>146633</v>
      </c>
      <c r="EF123" s="97"/>
      <c r="EG123" s="105"/>
      <c r="EH123" s="105"/>
      <c r="EI123" s="105"/>
      <c r="EJ123" s="105"/>
      <c r="EK123" s="105"/>
      <c r="EL123" s="105"/>
      <c r="EM123" s="105"/>
      <c r="EN123" s="105"/>
      <c r="EO123" s="105"/>
      <c r="EP123" s="105"/>
      <c r="EQ123" s="56"/>
      <c r="ER123" s="56"/>
      <c r="ES123" s="56"/>
      <c r="ET123" s="56"/>
      <c r="EU123" s="56"/>
      <c r="EV123" s="56"/>
      <c r="EW123" s="105"/>
      <c r="EX123" s="105"/>
      <c r="EY123" s="105"/>
      <c r="EZ123" s="105"/>
      <c r="FA123" s="105"/>
      <c r="FB123" s="105"/>
      <c r="FC123" s="105"/>
      <c r="FD123" s="105"/>
      <c r="FE123" s="105"/>
      <c r="FF123" s="105"/>
      <c r="FG123" s="105"/>
      <c r="FH123" s="105"/>
      <c r="FI123" s="105"/>
      <c r="FJ123" s="105"/>
      <c r="FK123" s="105"/>
      <c r="FL123" s="105"/>
      <c r="FM123" s="105"/>
      <c r="FN123" s="105"/>
      <c r="FO123" s="105"/>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c r="GQ123" s="56"/>
      <c r="GR123" s="56"/>
      <c r="GS123" s="56"/>
      <c r="GT123" s="56"/>
      <c r="GU123" s="56"/>
      <c r="GV123" s="56"/>
      <c r="GW123" s="56"/>
      <c r="GX123" s="56"/>
      <c r="GY123" s="56"/>
      <c r="GZ123" s="56"/>
      <c r="HA123" s="56"/>
      <c r="HB123" s="56"/>
      <c r="HC123" s="56"/>
      <c r="HD123" s="56"/>
      <c r="HE123" s="56"/>
      <c r="HF123" s="56"/>
      <c r="HG123" s="56"/>
      <c r="HH123" s="217"/>
    </row>
    <row r="124" spans="2:216" ht="15" customHeight="1" thickTop="1" x14ac:dyDescent="0.25">
      <c r="B124" s="221"/>
      <c r="C124" s="56"/>
      <c r="D124" s="105"/>
      <c r="E124" s="105"/>
      <c r="F124" s="105"/>
      <c r="G124" s="105"/>
      <c r="H124" s="105"/>
      <c r="I124" s="105"/>
      <c r="J124" s="105"/>
      <c r="K124" s="92">
        <f>GETPIVOTDATA(" Oregon",'Population Migration by State'!$B$5,"Year",'Population Migration by State'!$C$3)</f>
        <v>119077</v>
      </c>
      <c r="L124" s="105">
        <f>GETPIVOTDATA(" Oregon",'Population Migration by State'!$B$5,"Year",'Population Migration by State'!$C$3)</f>
        <v>119077</v>
      </c>
      <c r="M124" s="105">
        <f>GETPIVOTDATA(" Oregon",'Population Migration by State'!$B$5,"Year",'Population Migration by State'!$C$3)</f>
        <v>119077</v>
      </c>
      <c r="N124" s="105">
        <f>GETPIVOTDATA(" Oregon",'Population Migration by State'!$B$5,"Year",'Population Migration by State'!$C$3)</f>
        <v>119077</v>
      </c>
      <c r="O124" s="105">
        <f>GETPIVOTDATA(" Oregon",'Population Migration by State'!$B$5,"Year",'Population Migration by State'!$C$3)</f>
        <v>119077</v>
      </c>
      <c r="P124" s="105">
        <f>GETPIVOTDATA(" Oregon",'Population Migration by State'!$B$5,"Year",'Population Migration by State'!$C$3)</f>
        <v>119077</v>
      </c>
      <c r="Q124" s="105">
        <f>GETPIVOTDATA(" Oregon",'Population Migration by State'!$B$5,"Year",'Population Migration by State'!$C$3)</f>
        <v>119077</v>
      </c>
      <c r="R124" s="105">
        <f>GETPIVOTDATA(" Oregon",'Population Migration by State'!$B$5,"Year",'Population Migration by State'!$C$3)</f>
        <v>119077</v>
      </c>
      <c r="S124" s="105">
        <f>GETPIVOTDATA(" Oregon",'Population Migration by State'!$B$5,"Year",'Population Migration by State'!$C$3)</f>
        <v>119077</v>
      </c>
      <c r="T124" s="105">
        <f>GETPIVOTDATA(" Oregon",'Population Migration by State'!$B$5,"Year",'Population Migration by State'!$C$3)</f>
        <v>119077</v>
      </c>
      <c r="U124" s="105">
        <f>GETPIVOTDATA(" Oregon",'Population Migration by State'!$B$5,"Year",'Population Migration by State'!$C$3)</f>
        <v>119077</v>
      </c>
      <c r="V124" s="105">
        <f>GETPIVOTDATA(" Oregon",'Population Migration by State'!$B$5,"Year",'Population Migration by State'!$C$3)</f>
        <v>119077</v>
      </c>
      <c r="W124" s="105">
        <f>GETPIVOTDATA(" Oregon",'Population Migration by State'!$B$5,"Year",'Population Migration by State'!$C$3)</f>
        <v>119077</v>
      </c>
      <c r="X124" s="105">
        <f>GETPIVOTDATA(" Oregon",'Population Migration by State'!$B$5,"Year",'Population Migration by State'!$C$3)</f>
        <v>119077</v>
      </c>
      <c r="Y124" s="105">
        <f>GETPIVOTDATA(" Oregon",'Population Migration by State'!$B$5,"Year",'Population Migration by State'!$C$3)</f>
        <v>119077</v>
      </c>
      <c r="Z124" s="92">
        <f>GETPIVOTDATA(" Idaho",'Population Migration by State'!$B$5,"Year",'Population Migration by State'!$C$3)</f>
        <v>59419</v>
      </c>
      <c r="AA124" s="105">
        <f>GETPIVOTDATA(" Idaho",'Population Migration by State'!$B$5,"Year",'Population Migration by State'!$C$3)</f>
        <v>59419</v>
      </c>
      <c r="AB124" s="121">
        <f>GETPIVOTDATA(" Idaho",'Population Migration by State'!$B$5,"Year",'Population Migration by State'!$C$3)</f>
        <v>59419</v>
      </c>
      <c r="AC124" s="121">
        <f>GETPIVOTDATA(" Idaho",'Population Migration by State'!$B$5,"Year",'Population Migration by State'!$C$3)</f>
        <v>59419</v>
      </c>
      <c r="AD124" s="121">
        <f>GETPIVOTDATA(" Idaho",'Population Migration by State'!$B$5,"Year",'Population Migration by State'!$C$3)</f>
        <v>59419</v>
      </c>
      <c r="AE124" s="121">
        <f>GETPIVOTDATA(" Idaho",'Population Migration by State'!$B$5,"Year",'Population Migration by State'!$C$3)</f>
        <v>59419</v>
      </c>
      <c r="AF124" s="105">
        <f>GETPIVOTDATA(" Idaho",'Population Migration by State'!$B$5,"Year",'Population Migration by State'!$C$3)</f>
        <v>59419</v>
      </c>
      <c r="AG124" s="105">
        <f>GETPIVOTDATA(" Idaho",'Population Migration by State'!$B$5,"Year",'Population Migration by State'!$C$3)</f>
        <v>59419</v>
      </c>
      <c r="AH124" s="105">
        <f>GETPIVOTDATA(" Idaho",'Population Migration by State'!$B$5,"Year",'Population Migration by State'!$C$3)</f>
        <v>59419</v>
      </c>
      <c r="AI124" s="105">
        <f>GETPIVOTDATA(" Idaho",'Population Migration by State'!$B$5,"Year",'Population Migration by State'!$C$3)</f>
        <v>59419</v>
      </c>
      <c r="AJ124" s="92">
        <f>GETPIVOTDATA(" Wyoming",'Population Migration by State'!$B$5,"Year",'Population Migration by State'!$C$3)</f>
        <v>31165</v>
      </c>
      <c r="AK124" s="105">
        <f>GETPIVOTDATA(" Wyoming",'Population Migration by State'!$B$5,"Year",'Population Migration by State'!$C$3)</f>
        <v>31165</v>
      </c>
      <c r="AL124" s="105">
        <f>GETPIVOTDATA(" Wyoming",'Population Migration by State'!$B$5,"Year",'Population Migration by State'!$C$3)</f>
        <v>31165</v>
      </c>
      <c r="AM124" s="105">
        <f>GETPIVOTDATA(" Wyoming",'Population Migration by State'!$B$5,"Year",'Population Migration by State'!$C$3)</f>
        <v>31165</v>
      </c>
      <c r="AN124" s="105">
        <f>GETPIVOTDATA(" Wyoming",'Population Migration by State'!$B$5,"Year",'Population Migration by State'!$C$3)</f>
        <v>31165</v>
      </c>
      <c r="AO124" s="105">
        <f>GETPIVOTDATA(" Wyoming",'Population Migration by State'!$B$5,"Year",'Population Migration by State'!$C$3)</f>
        <v>31165</v>
      </c>
      <c r="AP124" s="105">
        <f>GETPIVOTDATA(" Wyoming",'Population Migration by State'!$B$5,"Year",'Population Migration by State'!$C$3)</f>
        <v>31165</v>
      </c>
      <c r="AQ124" s="121">
        <f>GETPIVOTDATA(" Wyoming",'Population Migration by State'!$B$5,"Year",'Population Migration by State'!$C$3)</f>
        <v>31165</v>
      </c>
      <c r="AR124" s="121">
        <f>GETPIVOTDATA(" Wyoming",'Population Migration by State'!$B$5,"Year",'Population Migration by State'!$C$3)</f>
        <v>31165</v>
      </c>
      <c r="AS124" s="121">
        <f>GETPIVOTDATA(" Wyoming",'Population Migration by State'!$B$5,"Year",'Population Migration by State'!$C$3)</f>
        <v>31165</v>
      </c>
      <c r="AT124" s="121">
        <f>GETPIVOTDATA(" Wyoming",'Population Migration by State'!$B$5,"Year",'Population Migration by State'!$C$3)</f>
        <v>31165</v>
      </c>
      <c r="AU124" s="105">
        <f>GETPIVOTDATA(" Wyoming",'Population Migration by State'!$B$5,"Year",'Population Migration by State'!$C$3)</f>
        <v>31165</v>
      </c>
      <c r="AV124" s="105">
        <f>GETPIVOTDATA(" Wyoming",'Population Migration by State'!$B$5,"Year",'Population Migration by State'!$C$3)</f>
        <v>31165</v>
      </c>
      <c r="AW124" s="105">
        <f>GETPIVOTDATA(" Wyoming",'Population Migration by State'!$B$5,"Year",'Population Migration by State'!$C$3)</f>
        <v>31165</v>
      </c>
      <c r="AX124" s="105">
        <f>GETPIVOTDATA(" Wyoming",'Population Migration by State'!$B$5,"Year",'Population Migration by State'!$C$3)</f>
        <v>31165</v>
      </c>
      <c r="AY124" s="105">
        <f>GETPIVOTDATA(" Wyoming",'Population Migration by State'!$B$5,"Year",'Population Migration by State'!$C$3)</f>
        <v>31165</v>
      </c>
      <c r="AZ124" s="105">
        <f>GETPIVOTDATA(" Wyoming",'Population Migration by State'!$B$5,"Year",'Population Migration by State'!$C$3)</f>
        <v>31165</v>
      </c>
      <c r="BA124" s="92">
        <f>GETPIVOTDATA(" South Dakota",'Population Migration by State'!$B$5,"Year",'Population Migration by State'!$C$3)</f>
        <v>26185</v>
      </c>
      <c r="BB124" s="105">
        <f>GETPIVOTDATA(" South Dakota",'Population Migration by State'!$B$5,"Year",'Population Migration by State'!$C$3)</f>
        <v>26185</v>
      </c>
      <c r="BC124" s="105">
        <f>GETPIVOTDATA(" South Dakota",'Population Migration by State'!$B$5,"Year",'Population Migration by State'!$C$3)</f>
        <v>26185</v>
      </c>
      <c r="BD124" s="105">
        <f>GETPIVOTDATA(" South Dakota",'Population Migration by State'!$B$5,"Year",'Population Migration by State'!$C$3)</f>
        <v>26185</v>
      </c>
      <c r="BE124" s="105">
        <f>GETPIVOTDATA(" South Dakota",'Population Migration by State'!$B$5,"Year",'Population Migration by State'!$C$3)</f>
        <v>26185</v>
      </c>
      <c r="BF124" s="105">
        <f>GETPIVOTDATA(" South Dakota",'Population Migration by State'!$B$5,"Year",'Population Migration by State'!$C$3)</f>
        <v>26185</v>
      </c>
      <c r="BG124" s="105">
        <f>GETPIVOTDATA(" South Dakota",'Population Migration by State'!$B$5,"Year",'Population Migration by State'!$C$3)</f>
        <v>26185</v>
      </c>
      <c r="BH124" s="105">
        <f>GETPIVOTDATA(" South Dakota",'Population Migration by State'!$B$5,"Year",'Population Migration by State'!$C$3)</f>
        <v>26185</v>
      </c>
      <c r="BI124" s="105">
        <f>GETPIVOTDATA(" South Dakota",'Population Migration by State'!$B$5,"Year",'Population Migration by State'!$C$3)</f>
        <v>26185</v>
      </c>
      <c r="BJ124" s="105">
        <f>GETPIVOTDATA(" South Dakota",'Population Migration by State'!$B$5,"Year",'Population Migration by State'!$C$3)</f>
        <v>26185</v>
      </c>
      <c r="BK124" s="105">
        <f>GETPIVOTDATA(" South Dakota",'Population Migration by State'!$B$5,"Year",'Population Migration by State'!$C$3)</f>
        <v>26185</v>
      </c>
      <c r="BL124" s="105">
        <f>GETPIVOTDATA(" South Dakota",'Population Migration by State'!$B$5,"Year",'Population Migration by State'!$C$3)</f>
        <v>26185</v>
      </c>
      <c r="BM124" s="105">
        <f>GETPIVOTDATA(" South Dakota",'Population Migration by State'!$B$5,"Year",'Population Migration by State'!$C$3)</f>
        <v>26185</v>
      </c>
      <c r="BN124" s="105">
        <f>GETPIVOTDATA(" South Dakota",'Population Migration by State'!$B$5,"Year",'Population Migration by State'!$C$3)</f>
        <v>26185</v>
      </c>
      <c r="BO124" s="105">
        <f>GETPIVOTDATA(" South Dakota",'Population Migration by State'!$B$5,"Year",'Population Migration by State'!$C$3)</f>
        <v>26185</v>
      </c>
      <c r="BP124" s="105">
        <f>GETPIVOTDATA(" South Dakota",'Population Migration by State'!$B$5,"Year",'Population Migration by State'!$C$3)</f>
        <v>26185</v>
      </c>
      <c r="BQ124" s="95">
        <f>GETPIVOTDATA(" Iowa",'Population Migration by State'!$B$5,"Year",'Population Migration by State'!$C$3)</f>
        <v>76546</v>
      </c>
      <c r="BR124" s="101">
        <f>GETPIVOTDATA(" Iowa",'Population Migration by State'!$B$5,"Year",'Population Migration by State'!$C$3)</f>
        <v>76546</v>
      </c>
      <c r="BS124" s="101">
        <f>GETPIVOTDATA(" Iowa",'Population Migration by State'!$B$5,"Year",'Population Migration by State'!$C$3)</f>
        <v>76546</v>
      </c>
      <c r="BT124" s="101">
        <f>GETPIVOTDATA(" Iowa",'Population Migration by State'!$B$5,"Year",'Population Migration by State'!$C$3)</f>
        <v>76546</v>
      </c>
      <c r="BU124" s="101">
        <f>GETPIVOTDATA(" Iowa",'Population Migration by State'!$B$5,"Year",'Population Migration by State'!$C$3)</f>
        <v>76546</v>
      </c>
      <c r="BV124" s="101">
        <f>GETPIVOTDATA(" Iowa",'Population Migration by State'!$B$5,"Year",'Population Migration by State'!$C$3)</f>
        <v>76546</v>
      </c>
      <c r="BW124" s="101">
        <f>GETPIVOTDATA(" Iowa",'Population Migration by State'!$B$5,"Year",'Population Migration by State'!$C$3)</f>
        <v>76546</v>
      </c>
      <c r="BX124" s="101">
        <f>GETPIVOTDATA(" Iowa",'Population Migration by State'!$B$5,"Year",'Population Migration by State'!$C$3)</f>
        <v>76546</v>
      </c>
      <c r="BY124" s="101">
        <f>GETPIVOTDATA(" Iowa",'Population Migration by State'!$B$5,"Year",'Population Migration by State'!$C$3)</f>
        <v>76546</v>
      </c>
      <c r="BZ124" s="101">
        <f>GETPIVOTDATA(" Iowa",'Population Migration by State'!$B$5,"Year",'Population Migration by State'!$C$3)</f>
        <v>76546</v>
      </c>
      <c r="CA124" s="101">
        <f>GETPIVOTDATA(" Iowa",'Population Migration by State'!$B$5,"Year",'Population Migration by State'!$C$3)</f>
        <v>76546</v>
      </c>
      <c r="CB124" s="101">
        <f>GETPIVOTDATA(" Iowa",'Population Migration by State'!$B$5,"Year",'Population Migration by State'!$C$3)</f>
        <v>76546</v>
      </c>
      <c r="CC124" s="101">
        <f>GETPIVOTDATA(" Iowa",'Population Migration by State'!$B$5,"Year",'Population Migration by State'!$C$3)</f>
        <v>76546</v>
      </c>
      <c r="CD124" s="101">
        <f>GETPIVOTDATA(" Iowa",'Population Migration by State'!$B$5,"Year",'Population Migration by State'!$C$3)</f>
        <v>76546</v>
      </c>
      <c r="CE124" s="92">
        <f>GETPIVOTDATA(" Wisconsin",'Population Migration by State'!$B$5,"Year",'Population Migration by State'!$C$3)</f>
        <v>100167</v>
      </c>
      <c r="CF124" s="105">
        <f>GETPIVOTDATA(" Wisconsin",'Population Migration by State'!$B$5,"Year",'Population Migration by State'!$C$3)</f>
        <v>100167</v>
      </c>
      <c r="CG124" s="105">
        <f>GETPIVOTDATA(" Wisconsin",'Population Migration by State'!$B$5,"Year",'Population Migration by State'!$C$3)</f>
        <v>100167</v>
      </c>
      <c r="CH124" s="105">
        <f>GETPIVOTDATA(" Wisconsin",'Population Migration by State'!$B$5,"Year",'Population Migration by State'!$C$3)</f>
        <v>100167</v>
      </c>
      <c r="CI124" s="105">
        <f>GETPIVOTDATA(" Wisconsin",'Population Migration by State'!$B$5,"Year",'Population Migration by State'!$C$3)</f>
        <v>100167</v>
      </c>
      <c r="CJ124" s="105">
        <f>GETPIVOTDATA(" Wisconsin",'Population Migration by State'!$B$5,"Year",'Population Migration by State'!$C$3)</f>
        <v>100167</v>
      </c>
      <c r="CK124" s="105">
        <f>GETPIVOTDATA(" Wisconsin",'Population Migration by State'!$B$5,"Year",'Population Migration by State'!$C$3)</f>
        <v>100167</v>
      </c>
      <c r="CL124" s="105">
        <f>GETPIVOTDATA(" Wisconsin",'Population Migration by State'!$B$5,"Year",'Population Migration by State'!$C$3)</f>
        <v>100167</v>
      </c>
      <c r="CM124" s="105">
        <f>GETPIVOTDATA(" Wisconsin",'Population Migration by State'!$B$5,"Year",'Population Migration by State'!$C$3)</f>
        <v>100167</v>
      </c>
      <c r="CN124" s="92"/>
      <c r="CO124" s="105"/>
      <c r="CP124" s="105"/>
      <c r="CQ124" s="92">
        <f>GETPIVOTDATA(" Michigan",'Population Migration by State'!$B$5,"Year",'Population Migration by State'!$C$3)</f>
        <v>134763</v>
      </c>
      <c r="CR124" s="105">
        <f>GETPIVOTDATA(" Michigan",'Population Migration by State'!$B$5,"Year",'Population Migration by State'!$C$3)</f>
        <v>134763</v>
      </c>
      <c r="CS124" s="105">
        <f>GETPIVOTDATA(" Michigan",'Population Migration by State'!$B$5,"Year",'Population Migration by State'!$C$3)</f>
        <v>134763</v>
      </c>
      <c r="CT124" s="105">
        <f>GETPIVOTDATA(" Michigan",'Population Migration by State'!$B$5,"Year",'Population Migration by State'!$C$3)</f>
        <v>134763</v>
      </c>
      <c r="CU124" s="105">
        <f>GETPIVOTDATA(" Michigan",'Population Migration by State'!$B$5,"Year",'Population Migration by State'!$C$3)</f>
        <v>134763</v>
      </c>
      <c r="CV124" s="105">
        <f>GETPIVOTDATA(" Michigan",'Population Migration by State'!$B$5,"Year",'Population Migration by State'!$C$3)</f>
        <v>134763</v>
      </c>
      <c r="CW124" s="105">
        <f>GETPIVOTDATA(" Michigan",'Population Migration by State'!$B$5,"Year",'Population Migration by State'!$C$3)</f>
        <v>134763</v>
      </c>
      <c r="CX124" s="105">
        <f>GETPIVOTDATA(" Michigan",'Population Migration by State'!$B$5,"Year",'Population Migration by State'!$C$3)</f>
        <v>134763</v>
      </c>
      <c r="CY124" s="105">
        <f>GETPIVOTDATA(" Michigan",'Population Migration by State'!$B$5,"Year",'Population Migration by State'!$C$3)</f>
        <v>134763</v>
      </c>
      <c r="CZ124" s="105">
        <f>GETPIVOTDATA(" Michigan",'Population Migration by State'!$B$5,"Year",'Population Migration by State'!$C$3)</f>
        <v>134763</v>
      </c>
      <c r="DA124" s="92"/>
      <c r="DB124" s="105"/>
      <c r="DC124" s="105"/>
      <c r="DD124" s="105"/>
      <c r="DE124" s="105"/>
      <c r="DF124" s="105"/>
      <c r="DG124" s="105"/>
      <c r="DH124" s="105"/>
      <c r="DI124" s="97"/>
      <c r="DJ124" s="101">
        <f>GETPIVOTDATA(" New York",'Population Migration by State'!$B$5,"Year",'Population Migration by State'!$C$3)</f>
        <v>277374</v>
      </c>
      <c r="DK124" s="101">
        <f>GETPIVOTDATA(" New York",'Population Migration by State'!$B$5,"Year",'Population Migration by State'!$C$3)</f>
        <v>277374</v>
      </c>
      <c r="DL124" s="105">
        <f>GETPIVOTDATA(" New York",'Population Migration by State'!$B$5,"Year",'Population Migration by State'!$C$3)</f>
        <v>277374</v>
      </c>
      <c r="DM124" s="105">
        <f>GETPIVOTDATA(" New York",'Population Migration by State'!$B$5,"Year",'Population Migration by State'!$C$3)</f>
        <v>277374</v>
      </c>
      <c r="DN124" s="105">
        <f>GETPIVOTDATA(" New York",'Population Migration by State'!$B$5,"Year",'Population Migration by State'!$C$3)</f>
        <v>277374</v>
      </c>
      <c r="DO124" s="105">
        <f>GETPIVOTDATA(" New York",'Population Migration by State'!$B$5,"Year",'Population Migration by State'!$C$3)</f>
        <v>277374</v>
      </c>
      <c r="DP124" s="105">
        <f>GETPIVOTDATA(" New York",'Population Migration by State'!$B$5,"Year",'Population Migration by State'!$C$3)</f>
        <v>277374</v>
      </c>
      <c r="DQ124" s="105">
        <f>GETPIVOTDATA(" New York",'Population Migration by State'!$B$5,"Year",'Population Migration by State'!$C$3)</f>
        <v>277374</v>
      </c>
      <c r="DR124" s="121">
        <f>GETPIVOTDATA(" New York",'Population Migration by State'!$B$5,"Year",'Population Migration by State'!$C$3)</f>
        <v>277374</v>
      </c>
      <c r="DS124" s="121">
        <f>GETPIVOTDATA(" New York",'Population Migration by State'!$B$5,"Year",'Population Migration by State'!$C$3)</f>
        <v>277374</v>
      </c>
      <c r="DT124" s="121">
        <f>GETPIVOTDATA(" New York",'Population Migration by State'!$B$5,"Year",'Population Migration by State'!$C$3)</f>
        <v>277374</v>
      </c>
      <c r="DU124" s="121">
        <f>GETPIVOTDATA(" New York",'Population Migration by State'!$B$5,"Year",'Population Migration by State'!$C$3)</f>
        <v>277374</v>
      </c>
      <c r="DV124" s="105">
        <f>GETPIVOTDATA(" New York",'Population Migration by State'!$B$5,"Year",'Population Migration by State'!$C$3)</f>
        <v>277374</v>
      </c>
      <c r="DW124" s="105">
        <f>GETPIVOTDATA(" New York",'Population Migration by State'!$B$5,"Year",'Population Migration by State'!$C$3)</f>
        <v>277374</v>
      </c>
      <c r="DX124" s="105">
        <f>GETPIVOTDATA(" New York",'Population Migration by State'!$B$5,"Year",'Population Migration by State'!$C$3)</f>
        <v>277374</v>
      </c>
      <c r="DY124" s="105">
        <f>GETPIVOTDATA(" New York",'Population Migration by State'!$B$5,"Year",'Population Migration by State'!$C$3)</f>
        <v>277374</v>
      </c>
      <c r="DZ124" s="92">
        <f>GETPIVOTDATA(" Massachusetts",'Population Migration by State'!$B$5,"Year",'Population Migration by State'!$C$3)</f>
        <v>146633</v>
      </c>
      <c r="EA124" s="121">
        <f>GETPIVOTDATA(" Massachusetts",'Population Migration by State'!$B$5,"Year",'Population Migration by State'!$C$3)</f>
        <v>146633</v>
      </c>
      <c r="EB124" s="121">
        <f>GETPIVOTDATA(" Massachusetts",'Population Migration by State'!$B$5,"Year",'Population Migration by State'!$C$3)</f>
        <v>146633</v>
      </c>
      <c r="EC124" s="121">
        <f>GETPIVOTDATA(" Massachusetts",'Population Migration by State'!$B$5,"Year",'Population Migration by State'!$C$3)</f>
        <v>146633</v>
      </c>
      <c r="ED124" s="121">
        <f>GETPIVOTDATA(" Massachusetts",'Population Migration by State'!$B$5,"Year",'Population Migration by State'!$C$3)</f>
        <v>146633</v>
      </c>
      <c r="EE124" s="105">
        <f>GETPIVOTDATA(" Massachusetts",'Population Migration by State'!$B$5,"Year",'Population Migration by State'!$C$3)</f>
        <v>146633</v>
      </c>
      <c r="EF124" s="92"/>
      <c r="EG124" s="105"/>
      <c r="EH124" s="105"/>
      <c r="EI124" s="105"/>
      <c r="EJ124" s="105"/>
      <c r="EK124" s="105"/>
      <c r="EL124" s="105"/>
      <c r="EM124" s="105"/>
      <c r="EN124" s="105"/>
      <c r="EO124" s="105"/>
      <c r="EP124" s="105"/>
      <c r="EQ124" s="56"/>
      <c r="ER124" s="56"/>
      <c r="ES124" s="56"/>
      <c r="ET124" s="56"/>
      <c r="EU124" s="56"/>
      <c r="EV124" s="56"/>
      <c r="EW124" s="105"/>
      <c r="EX124" s="105"/>
      <c r="EY124" s="105"/>
      <c r="EZ124" s="105"/>
      <c r="FA124" s="105"/>
      <c r="FB124" s="105"/>
      <c r="FC124" s="105"/>
      <c r="FD124" s="105"/>
      <c r="FE124" s="105"/>
      <c r="FF124" s="105"/>
      <c r="FG124" s="105"/>
      <c r="FH124" s="105"/>
      <c r="FI124" s="105"/>
      <c r="FJ124" s="105"/>
      <c r="FK124" s="105"/>
      <c r="FL124" s="105"/>
      <c r="FM124" s="105"/>
      <c r="FN124" s="105"/>
      <c r="FO124" s="105"/>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217"/>
    </row>
    <row r="125" spans="2:216" ht="15" customHeight="1" x14ac:dyDescent="0.25">
      <c r="B125" s="221"/>
      <c r="C125" s="56"/>
      <c r="D125" s="105"/>
      <c r="E125" s="105"/>
      <c r="F125" s="105"/>
      <c r="G125" s="105"/>
      <c r="H125" s="105"/>
      <c r="I125" s="105"/>
      <c r="J125" s="105"/>
      <c r="K125" s="92">
        <f>GETPIVOTDATA(" Oregon",'Population Migration by State'!$B$5,"Year",'Population Migration by State'!$C$3)</f>
        <v>119077</v>
      </c>
      <c r="L125" s="105">
        <f>GETPIVOTDATA(" Oregon",'Population Migration by State'!$B$5,"Year",'Population Migration by State'!$C$3)</f>
        <v>119077</v>
      </c>
      <c r="M125" s="105">
        <f>GETPIVOTDATA(" Oregon",'Population Migration by State'!$B$5,"Year",'Population Migration by State'!$C$3)</f>
        <v>119077</v>
      </c>
      <c r="N125" s="105">
        <f>GETPIVOTDATA(" Oregon",'Population Migration by State'!$B$5,"Year",'Population Migration by State'!$C$3)</f>
        <v>119077</v>
      </c>
      <c r="O125" s="105">
        <f>GETPIVOTDATA(" Oregon",'Population Migration by State'!$B$5,"Year",'Population Migration by State'!$C$3)</f>
        <v>119077</v>
      </c>
      <c r="P125" s="105">
        <f>GETPIVOTDATA(" Oregon",'Population Migration by State'!$B$5,"Year",'Population Migration by State'!$C$3)</f>
        <v>119077</v>
      </c>
      <c r="Q125" s="105">
        <f>GETPIVOTDATA(" Oregon",'Population Migration by State'!$B$5,"Year",'Population Migration by State'!$C$3)</f>
        <v>119077</v>
      </c>
      <c r="R125" s="105">
        <f>GETPIVOTDATA(" Oregon",'Population Migration by State'!$B$5,"Year",'Population Migration by State'!$C$3)</f>
        <v>119077</v>
      </c>
      <c r="S125" s="105">
        <f>GETPIVOTDATA(" Oregon",'Population Migration by State'!$B$5,"Year",'Population Migration by State'!$C$3)</f>
        <v>119077</v>
      </c>
      <c r="T125" s="105">
        <f>GETPIVOTDATA(" Oregon",'Population Migration by State'!$B$5,"Year",'Population Migration by State'!$C$3)</f>
        <v>119077</v>
      </c>
      <c r="U125" s="105">
        <f>GETPIVOTDATA(" Oregon",'Population Migration by State'!$B$5,"Year",'Population Migration by State'!$C$3)</f>
        <v>119077</v>
      </c>
      <c r="V125" s="105">
        <f>GETPIVOTDATA(" Oregon",'Population Migration by State'!$B$5,"Year",'Population Migration by State'!$C$3)</f>
        <v>119077</v>
      </c>
      <c r="W125" s="105">
        <f>GETPIVOTDATA(" Oregon",'Population Migration by State'!$B$5,"Year",'Population Migration by State'!$C$3)</f>
        <v>119077</v>
      </c>
      <c r="X125" s="105">
        <f>GETPIVOTDATA(" Oregon",'Population Migration by State'!$B$5,"Year",'Population Migration by State'!$C$3)</f>
        <v>119077</v>
      </c>
      <c r="Y125" s="105">
        <f>GETPIVOTDATA(" Oregon",'Population Migration by State'!$B$5,"Year",'Population Migration by State'!$C$3)</f>
        <v>119077</v>
      </c>
      <c r="Z125" s="92">
        <f>GETPIVOTDATA(" Idaho",'Population Migration by State'!$B$5,"Year",'Population Migration by State'!$C$3)</f>
        <v>59419</v>
      </c>
      <c r="AA125" s="105">
        <f>GETPIVOTDATA(" Idaho",'Population Migration by State'!$B$5,"Year",'Population Migration by State'!$C$3)</f>
        <v>59419</v>
      </c>
      <c r="AB125" s="105">
        <f>GETPIVOTDATA(" Idaho",'Population Migration by State'!$B$5,"Year",'Population Migration by State'!$C$3)</f>
        <v>59419</v>
      </c>
      <c r="AC125" s="105">
        <f>GETPIVOTDATA(" Idaho",'Population Migration by State'!$B$5,"Year",'Population Migration by State'!$C$3)</f>
        <v>59419</v>
      </c>
      <c r="AD125" s="105">
        <f>GETPIVOTDATA(" Idaho",'Population Migration by State'!$B$5,"Year",'Population Migration by State'!$C$3)</f>
        <v>59419</v>
      </c>
      <c r="AE125" s="105">
        <f>GETPIVOTDATA(" Idaho",'Population Migration by State'!$B$5,"Year",'Population Migration by State'!$C$3)</f>
        <v>59419</v>
      </c>
      <c r="AF125" s="105">
        <f>GETPIVOTDATA(" Idaho",'Population Migration by State'!$B$5,"Year",'Population Migration by State'!$C$3)</f>
        <v>59419</v>
      </c>
      <c r="AG125" s="105">
        <f>GETPIVOTDATA(" Idaho",'Population Migration by State'!$B$5,"Year",'Population Migration by State'!$C$3)</f>
        <v>59419</v>
      </c>
      <c r="AH125" s="105">
        <f>GETPIVOTDATA(" Idaho",'Population Migration by State'!$B$5,"Year",'Population Migration by State'!$C$3)</f>
        <v>59419</v>
      </c>
      <c r="AI125" s="105">
        <f>GETPIVOTDATA(" Idaho",'Population Migration by State'!$B$5,"Year",'Population Migration by State'!$C$3)</f>
        <v>59419</v>
      </c>
      <c r="AJ125" s="92">
        <f>GETPIVOTDATA(" Wyoming",'Population Migration by State'!$B$5,"Year",'Population Migration by State'!$C$3)</f>
        <v>31165</v>
      </c>
      <c r="AK125" s="105">
        <f>GETPIVOTDATA(" Wyoming",'Population Migration by State'!$B$5,"Year",'Population Migration by State'!$C$3)</f>
        <v>31165</v>
      </c>
      <c r="AL125" s="105">
        <f>GETPIVOTDATA(" Wyoming",'Population Migration by State'!$B$5,"Year",'Population Migration by State'!$C$3)</f>
        <v>31165</v>
      </c>
      <c r="AM125" s="105">
        <f>GETPIVOTDATA(" Wyoming",'Population Migration by State'!$B$5,"Year",'Population Migration by State'!$C$3)</f>
        <v>31165</v>
      </c>
      <c r="AN125" s="105">
        <f>GETPIVOTDATA(" Wyoming",'Population Migration by State'!$B$5,"Year",'Population Migration by State'!$C$3)</f>
        <v>31165</v>
      </c>
      <c r="AO125" s="105">
        <f>GETPIVOTDATA(" Wyoming",'Population Migration by State'!$B$5,"Year",'Population Migration by State'!$C$3)</f>
        <v>31165</v>
      </c>
      <c r="AP125" s="105">
        <f>GETPIVOTDATA(" Wyoming",'Population Migration by State'!$B$5,"Year",'Population Migration by State'!$C$3)</f>
        <v>31165</v>
      </c>
      <c r="AQ125" s="121">
        <f>GETPIVOTDATA(" Wyoming",'Population Migration by State'!$B$5,"Year",'Population Migration by State'!$C$3)</f>
        <v>31165</v>
      </c>
      <c r="AR125" s="121">
        <f>GETPIVOTDATA(" Wyoming",'Population Migration by State'!$B$5,"Year",'Population Migration by State'!$C$3)</f>
        <v>31165</v>
      </c>
      <c r="AS125" s="121">
        <f>GETPIVOTDATA(" Wyoming",'Population Migration by State'!$B$5,"Year",'Population Migration by State'!$C$3)</f>
        <v>31165</v>
      </c>
      <c r="AT125" s="121">
        <f>GETPIVOTDATA(" Wyoming",'Population Migration by State'!$B$5,"Year",'Population Migration by State'!$C$3)</f>
        <v>31165</v>
      </c>
      <c r="AU125" s="105">
        <f>GETPIVOTDATA(" Wyoming",'Population Migration by State'!$B$5,"Year",'Population Migration by State'!$C$3)</f>
        <v>31165</v>
      </c>
      <c r="AV125" s="105">
        <f>GETPIVOTDATA(" Wyoming",'Population Migration by State'!$B$5,"Year",'Population Migration by State'!$C$3)</f>
        <v>31165</v>
      </c>
      <c r="AW125" s="105">
        <f>GETPIVOTDATA(" Wyoming",'Population Migration by State'!$B$5,"Year",'Population Migration by State'!$C$3)</f>
        <v>31165</v>
      </c>
      <c r="AX125" s="105">
        <f>GETPIVOTDATA(" Wyoming",'Population Migration by State'!$B$5,"Year",'Population Migration by State'!$C$3)</f>
        <v>31165</v>
      </c>
      <c r="AY125" s="105">
        <f>GETPIVOTDATA(" Wyoming",'Population Migration by State'!$B$5,"Year",'Population Migration by State'!$C$3)</f>
        <v>31165</v>
      </c>
      <c r="AZ125" s="105">
        <f>GETPIVOTDATA(" Wyoming",'Population Migration by State'!$B$5,"Year",'Population Migration by State'!$C$3)</f>
        <v>31165</v>
      </c>
      <c r="BA125" s="92">
        <f>GETPIVOTDATA(" South Dakota",'Population Migration by State'!$B$5,"Year",'Population Migration by State'!$C$3)</f>
        <v>26185</v>
      </c>
      <c r="BB125" s="105">
        <f>GETPIVOTDATA(" South Dakota",'Population Migration by State'!$B$5,"Year",'Population Migration by State'!$C$3)</f>
        <v>26185</v>
      </c>
      <c r="BC125" s="105">
        <f>GETPIVOTDATA(" South Dakota",'Population Migration by State'!$B$5,"Year",'Population Migration by State'!$C$3)</f>
        <v>26185</v>
      </c>
      <c r="BD125" s="105">
        <f>GETPIVOTDATA(" South Dakota",'Population Migration by State'!$B$5,"Year",'Population Migration by State'!$C$3)</f>
        <v>26185</v>
      </c>
      <c r="BE125" s="105">
        <f>GETPIVOTDATA(" South Dakota",'Population Migration by State'!$B$5,"Year",'Population Migration by State'!$C$3)</f>
        <v>26185</v>
      </c>
      <c r="BF125" s="105">
        <f>GETPIVOTDATA(" South Dakota",'Population Migration by State'!$B$5,"Year",'Population Migration by State'!$C$3)</f>
        <v>26185</v>
      </c>
      <c r="BG125" s="105">
        <f>GETPIVOTDATA(" South Dakota",'Population Migration by State'!$B$5,"Year",'Population Migration by State'!$C$3)</f>
        <v>26185</v>
      </c>
      <c r="BH125" s="105">
        <f>GETPIVOTDATA(" South Dakota",'Population Migration by State'!$B$5,"Year",'Population Migration by State'!$C$3)</f>
        <v>26185</v>
      </c>
      <c r="BI125" s="105">
        <f>GETPIVOTDATA(" South Dakota",'Population Migration by State'!$B$5,"Year",'Population Migration by State'!$C$3)</f>
        <v>26185</v>
      </c>
      <c r="BJ125" s="105">
        <f>GETPIVOTDATA(" South Dakota",'Population Migration by State'!$B$5,"Year",'Population Migration by State'!$C$3)</f>
        <v>26185</v>
      </c>
      <c r="BK125" s="105">
        <f>GETPIVOTDATA(" South Dakota",'Population Migration by State'!$B$5,"Year",'Population Migration by State'!$C$3)</f>
        <v>26185</v>
      </c>
      <c r="BL125" s="105">
        <f>GETPIVOTDATA(" South Dakota",'Population Migration by State'!$B$5,"Year",'Population Migration by State'!$C$3)</f>
        <v>26185</v>
      </c>
      <c r="BM125" s="105">
        <f>GETPIVOTDATA(" South Dakota",'Population Migration by State'!$B$5,"Year",'Population Migration by State'!$C$3)</f>
        <v>26185</v>
      </c>
      <c r="BN125" s="105">
        <f>GETPIVOTDATA(" South Dakota",'Population Migration by State'!$B$5,"Year",'Population Migration by State'!$C$3)</f>
        <v>26185</v>
      </c>
      <c r="BO125" s="105">
        <f>GETPIVOTDATA(" South Dakota",'Population Migration by State'!$B$5,"Year",'Population Migration by State'!$C$3)</f>
        <v>26185</v>
      </c>
      <c r="BP125" s="105">
        <f>GETPIVOTDATA(" South Dakota",'Population Migration by State'!$B$5,"Year",'Population Migration by State'!$C$3)</f>
        <v>26185</v>
      </c>
      <c r="BQ125" s="99"/>
      <c r="BR125" s="105">
        <f>GETPIVOTDATA(" Iowa",'Population Migration by State'!$B$5,"Year",'Population Migration by State'!$C$3)</f>
        <v>76546</v>
      </c>
      <c r="BS125" s="105">
        <f>GETPIVOTDATA(" Iowa",'Population Migration by State'!$B$5,"Year",'Population Migration by State'!$C$3)</f>
        <v>76546</v>
      </c>
      <c r="BT125" s="105">
        <f>GETPIVOTDATA(" Iowa",'Population Migration by State'!$B$5,"Year",'Population Migration by State'!$C$3)</f>
        <v>76546</v>
      </c>
      <c r="BU125" s="105">
        <f>GETPIVOTDATA(" Iowa",'Population Migration by State'!$B$5,"Year",'Population Migration by State'!$C$3)</f>
        <v>76546</v>
      </c>
      <c r="BV125" s="105">
        <f>GETPIVOTDATA(" Iowa",'Population Migration by State'!$B$5,"Year",'Population Migration by State'!$C$3)</f>
        <v>76546</v>
      </c>
      <c r="BW125" s="105">
        <f>GETPIVOTDATA(" Iowa",'Population Migration by State'!$B$5,"Year",'Population Migration by State'!$C$3)</f>
        <v>76546</v>
      </c>
      <c r="BX125" s="105">
        <f>GETPIVOTDATA(" Iowa",'Population Migration by State'!$B$5,"Year",'Population Migration by State'!$C$3)</f>
        <v>76546</v>
      </c>
      <c r="BY125" s="105">
        <f>GETPIVOTDATA(" Iowa",'Population Migration by State'!$B$5,"Year",'Population Migration by State'!$C$3)</f>
        <v>76546</v>
      </c>
      <c r="BZ125" s="105">
        <f>GETPIVOTDATA(" Iowa",'Population Migration by State'!$B$5,"Year",'Population Migration by State'!$C$3)</f>
        <v>76546</v>
      </c>
      <c r="CA125" s="105">
        <f>GETPIVOTDATA(" Iowa",'Population Migration by State'!$B$5,"Year",'Population Migration by State'!$C$3)</f>
        <v>76546</v>
      </c>
      <c r="CB125" s="105">
        <f>GETPIVOTDATA(" Iowa",'Population Migration by State'!$B$5,"Year",'Population Migration by State'!$C$3)</f>
        <v>76546</v>
      </c>
      <c r="CC125" s="105">
        <f>GETPIVOTDATA(" Iowa",'Population Migration by State'!$B$5,"Year",'Population Migration by State'!$C$3)</f>
        <v>76546</v>
      </c>
      <c r="CD125" s="105">
        <f>GETPIVOTDATA(" Iowa",'Population Migration by State'!$B$5,"Year",'Population Migration by State'!$C$3)</f>
        <v>76546</v>
      </c>
      <c r="CE125" s="92">
        <f>GETPIVOTDATA(" Wisconsin",'Population Migration by State'!$B$5,"Year",'Population Migration by State'!$C$3)</f>
        <v>100167</v>
      </c>
      <c r="CF125" s="105">
        <f>GETPIVOTDATA(" Wisconsin",'Population Migration by State'!$B$5,"Year",'Population Migration by State'!$C$3)</f>
        <v>100167</v>
      </c>
      <c r="CG125" s="105">
        <f>GETPIVOTDATA(" Wisconsin",'Population Migration by State'!$B$5,"Year",'Population Migration by State'!$C$3)</f>
        <v>100167</v>
      </c>
      <c r="CH125" s="105">
        <f>GETPIVOTDATA(" Wisconsin",'Population Migration by State'!$B$5,"Year",'Population Migration by State'!$C$3)</f>
        <v>100167</v>
      </c>
      <c r="CI125" s="105">
        <f>GETPIVOTDATA(" Wisconsin",'Population Migration by State'!$B$5,"Year",'Population Migration by State'!$C$3)</f>
        <v>100167</v>
      </c>
      <c r="CJ125" s="105">
        <f>GETPIVOTDATA(" Wisconsin",'Population Migration by State'!$B$5,"Year",'Population Migration by State'!$C$3)</f>
        <v>100167</v>
      </c>
      <c r="CK125" s="105">
        <f>GETPIVOTDATA(" Wisconsin",'Population Migration by State'!$B$5,"Year",'Population Migration by State'!$C$3)</f>
        <v>100167</v>
      </c>
      <c r="CL125" s="105">
        <f>GETPIVOTDATA(" Wisconsin",'Population Migration by State'!$B$5,"Year",'Population Migration by State'!$C$3)</f>
        <v>100167</v>
      </c>
      <c r="CM125" s="105">
        <f>GETPIVOTDATA(" Wisconsin",'Population Migration by State'!$B$5,"Year",'Population Migration by State'!$C$3)</f>
        <v>100167</v>
      </c>
      <c r="CN125" s="92"/>
      <c r="CO125" s="105"/>
      <c r="CP125" s="105"/>
      <c r="CQ125" s="92">
        <f>GETPIVOTDATA(" Michigan",'Population Migration by State'!$B$5,"Year",'Population Migration by State'!$C$3)</f>
        <v>134763</v>
      </c>
      <c r="CR125" s="105">
        <f>GETPIVOTDATA(" Michigan",'Population Migration by State'!$B$5,"Year",'Population Migration by State'!$C$3)</f>
        <v>134763</v>
      </c>
      <c r="CS125" s="105">
        <f>GETPIVOTDATA(" Michigan",'Population Migration by State'!$B$5,"Year",'Population Migration by State'!$C$3)</f>
        <v>134763</v>
      </c>
      <c r="CT125" s="105">
        <f>GETPIVOTDATA(" Michigan",'Population Migration by State'!$B$5,"Year",'Population Migration by State'!$C$3)</f>
        <v>134763</v>
      </c>
      <c r="CU125" s="105">
        <f>GETPIVOTDATA(" Michigan",'Population Migration by State'!$B$5,"Year",'Population Migration by State'!$C$3)</f>
        <v>134763</v>
      </c>
      <c r="CV125" s="105">
        <f>GETPIVOTDATA(" Michigan",'Population Migration by State'!$B$5,"Year",'Population Migration by State'!$C$3)</f>
        <v>134763</v>
      </c>
      <c r="CW125" s="105">
        <f>GETPIVOTDATA(" Michigan",'Population Migration by State'!$B$5,"Year",'Population Migration by State'!$C$3)</f>
        <v>134763</v>
      </c>
      <c r="CX125" s="105">
        <f>GETPIVOTDATA(" Michigan",'Population Migration by State'!$B$5,"Year",'Population Migration by State'!$C$3)</f>
        <v>134763</v>
      </c>
      <c r="CY125" s="105">
        <f>GETPIVOTDATA(" Michigan",'Population Migration by State'!$B$5,"Year",'Population Migration by State'!$C$3)</f>
        <v>134763</v>
      </c>
      <c r="CZ125" s="105">
        <f>GETPIVOTDATA(" Michigan",'Population Migration by State'!$B$5,"Year",'Population Migration by State'!$C$3)</f>
        <v>134763</v>
      </c>
      <c r="DA125" s="92"/>
      <c r="DB125" s="105"/>
      <c r="DC125" s="105"/>
      <c r="DD125" s="105"/>
      <c r="DE125" s="105"/>
      <c r="DF125" s="105"/>
      <c r="DG125" s="105"/>
      <c r="DH125" s="97"/>
      <c r="DI125" s="105">
        <f>GETPIVOTDATA(" New York",'Population Migration by State'!$B$5,"Year",'Population Migration by State'!$C$3)</f>
        <v>277374</v>
      </c>
      <c r="DJ125" s="105">
        <f>GETPIVOTDATA(" New York",'Population Migration by State'!$B$5,"Year",'Population Migration by State'!$C$3)</f>
        <v>277374</v>
      </c>
      <c r="DK125" s="105">
        <f>GETPIVOTDATA(" New York",'Population Migration by State'!$B$5,"Year",'Population Migration by State'!$C$3)</f>
        <v>277374</v>
      </c>
      <c r="DL125" s="105">
        <f>GETPIVOTDATA(" New York",'Population Migration by State'!$B$5,"Year",'Population Migration by State'!$C$3)</f>
        <v>277374</v>
      </c>
      <c r="DM125" s="105">
        <f>GETPIVOTDATA(" New York",'Population Migration by State'!$B$5,"Year",'Population Migration by State'!$C$3)</f>
        <v>277374</v>
      </c>
      <c r="DN125" s="105">
        <f>GETPIVOTDATA(" New York",'Population Migration by State'!$B$5,"Year",'Population Migration by State'!$C$3)</f>
        <v>277374</v>
      </c>
      <c r="DO125" s="105">
        <f>GETPIVOTDATA(" New York",'Population Migration by State'!$B$5,"Year",'Population Migration by State'!$C$3)</f>
        <v>277374</v>
      </c>
      <c r="DP125" s="105">
        <f>GETPIVOTDATA(" New York",'Population Migration by State'!$B$5,"Year",'Population Migration by State'!$C$3)</f>
        <v>277374</v>
      </c>
      <c r="DQ125" s="105">
        <f>GETPIVOTDATA(" New York",'Population Migration by State'!$B$5,"Year",'Population Migration by State'!$C$3)</f>
        <v>277374</v>
      </c>
      <c r="DR125" s="105">
        <f>GETPIVOTDATA(" New York",'Population Migration by State'!$B$5,"Year",'Population Migration by State'!$C$3)</f>
        <v>277374</v>
      </c>
      <c r="DS125" s="105">
        <f>GETPIVOTDATA(" New York",'Population Migration by State'!$B$5,"Year",'Population Migration by State'!$C$3)</f>
        <v>277374</v>
      </c>
      <c r="DT125" s="105">
        <f>GETPIVOTDATA(" New York",'Population Migration by State'!$B$5,"Year",'Population Migration by State'!$C$3)</f>
        <v>277374</v>
      </c>
      <c r="DU125" s="105">
        <f>GETPIVOTDATA(" New York",'Population Migration by State'!$B$5,"Year",'Population Migration by State'!$C$3)</f>
        <v>277374</v>
      </c>
      <c r="DV125" s="105">
        <f>GETPIVOTDATA(" New York",'Population Migration by State'!$B$5,"Year",'Population Migration by State'!$C$3)</f>
        <v>277374</v>
      </c>
      <c r="DW125" s="105">
        <f>GETPIVOTDATA(" New York",'Population Migration by State'!$B$5,"Year",'Population Migration by State'!$C$3)</f>
        <v>277374</v>
      </c>
      <c r="DX125" s="105">
        <f>GETPIVOTDATA(" New York",'Population Migration by State'!$B$5,"Year",'Population Migration by State'!$C$3)</f>
        <v>277374</v>
      </c>
      <c r="DY125" s="105">
        <f>GETPIVOTDATA(" New York",'Population Migration by State'!$B$5,"Year",'Population Migration by State'!$C$3)</f>
        <v>277374</v>
      </c>
      <c r="DZ125" s="92">
        <f>GETPIVOTDATA(" Massachusetts",'Population Migration by State'!$B$5,"Year",'Population Migration by State'!$C$3)</f>
        <v>146633</v>
      </c>
      <c r="EA125" s="121">
        <f>GETPIVOTDATA(" Massachusetts",'Population Migration by State'!$B$5,"Year",'Population Migration by State'!$C$3)</f>
        <v>146633</v>
      </c>
      <c r="EB125" s="121">
        <f>GETPIVOTDATA(" Massachusetts",'Population Migration by State'!$B$5,"Year",'Population Migration by State'!$C$3)</f>
        <v>146633</v>
      </c>
      <c r="EC125" s="121">
        <f>GETPIVOTDATA(" Massachusetts",'Population Migration by State'!$B$5,"Year",'Population Migration by State'!$C$3)</f>
        <v>146633</v>
      </c>
      <c r="ED125" s="121">
        <f>GETPIVOTDATA(" Massachusetts",'Population Migration by State'!$B$5,"Year",'Population Migration by State'!$C$3)</f>
        <v>146633</v>
      </c>
      <c r="EE125" s="97"/>
      <c r="EF125" s="105"/>
      <c r="EG125" s="105"/>
      <c r="EH125" s="105"/>
      <c r="EI125" s="105"/>
      <c r="EJ125" s="105"/>
      <c r="EK125" s="105"/>
      <c r="EL125" s="105"/>
      <c r="EM125" s="105"/>
      <c r="EN125" s="105"/>
      <c r="EO125" s="105"/>
      <c r="EP125" s="105"/>
      <c r="EQ125" s="56"/>
      <c r="ER125" s="56"/>
      <c r="ES125" s="56"/>
      <c r="ET125" s="56"/>
      <c r="EU125" s="56"/>
      <c r="EV125" s="56"/>
      <c r="EW125" s="105"/>
      <c r="EX125" s="105"/>
      <c r="EY125" s="105"/>
      <c r="EZ125" s="105"/>
      <c r="FA125" s="105"/>
      <c r="FB125" s="105"/>
      <c r="FC125" s="105"/>
      <c r="FD125" s="105"/>
      <c r="FE125" s="105"/>
      <c r="FF125" s="105"/>
      <c r="FG125" s="105"/>
      <c r="FH125" s="105"/>
      <c r="FI125" s="105"/>
      <c r="FJ125" s="105"/>
      <c r="FK125" s="105"/>
      <c r="FL125" s="105"/>
      <c r="FM125" s="105"/>
      <c r="FN125" s="105"/>
      <c r="FO125" s="105"/>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217"/>
    </row>
    <row r="126" spans="2:216" ht="15.75" customHeight="1" x14ac:dyDescent="0.25">
      <c r="B126" s="221"/>
      <c r="C126" s="56"/>
      <c r="D126" s="105"/>
      <c r="E126" s="105"/>
      <c r="F126" s="105"/>
      <c r="G126" s="105"/>
      <c r="H126" s="105"/>
      <c r="I126" s="105"/>
      <c r="J126" s="105"/>
      <c r="K126" s="92">
        <f>GETPIVOTDATA(" Oregon",'Population Migration by State'!$B$5,"Year",'Population Migration by State'!$C$3)</f>
        <v>119077</v>
      </c>
      <c r="L126" s="105">
        <f>GETPIVOTDATA(" Oregon",'Population Migration by State'!$B$5,"Year",'Population Migration by State'!$C$3)</f>
        <v>119077</v>
      </c>
      <c r="M126" s="105">
        <f>GETPIVOTDATA(" Oregon",'Population Migration by State'!$B$5,"Year",'Population Migration by State'!$C$3)</f>
        <v>119077</v>
      </c>
      <c r="N126" s="105">
        <f>GETPIVOTDATA(" Oregon",'Population Migration by State'!$B$5,"Year",'Population Migration by State'!$C$3)</f>
        <v>119077</v>
      </c>
      <c r="O126" s="105">
        <f>GETPIVOTDATA(" Oregon",'Population Migration by State'!$B$5,"Year",'Population Migration by State'!$C$3)</f>
        <v>119077</v>
      </c>
      <c r="P126" s="105">
        <f>GETPIVOTDATA(" Oregon",'Population Migration by State'!$B$5,"Year",'Population Migration by State'!$C$3)</f>
        <v>119077</v>
      </c>
      <c r="Q126" s="105">
        <f>GETPIVOTDATA(" Oregon",'Population Migration by State'!$B$5,"Year",'Population Migration by State'!$C$3)</f>
        <v>119077</v>
      </c>
      <c r="R126" s="105">
        <f>GETPIVOTDATA(" Oregon",'Population Migration by State'!$B$5,"Year",'Population Migration by State'!$C$3)</f>
        <v>119077</v>
      </c>
      <c r="S126" s="105">
        <f>GETPIVOTDATA(" Oregon",'Population Migration by State'!$B$5,"Year",'Population Migration by State'!$C$3)</f>
        <v>119077</v>
      </c>
      <c r="T126" s="105">
        <f>GETPIVOTDATA(" Oregon",'Population Migration by State'!$B$5,"Year",'Population Migration by State'!$C$3)</f>
        <v>119077</v>
      </c>
      <c r="U126" s="105">
        <f>GETPIVOTDATA(" Oregon",'Population Migration by State'!$B$5,"Year",'Population Migration by State'!$C$3)</f>
        <v>119077</v>
      </c>
      <c r="V126" s="105">
        <f>GETPIVOTDATA(" Oregon",'Population Migration by State'!$B$5,"Year",'Population Migration by State'!$C$3)</f>
        <v>119077</v>
      </c>
      <c r="W126" s="105">
        <f>GETPIVOTDATA(" Oregon",'Population Migration by State'!$B$5,"Year",'Population Migration by State'!$C$3)</f>
        <v>119077</v>
      </c>
      <c r="X126" s="105">
        <f>GETPIVOTDATA(" Oregon",'Population Migration by State'!$B$5,"Year",'Population Migration by State'!$C$3)</f>
        <v>119077</v>
      </c>
      <c r="Y126" s="105">
        <f>GETPIVOTDATA(" Oregon",'Population Migration by State'!$B$5,"Year",'Population Migration by State'!$C$3)</f>
        <v>119077</v>
      </c>
      <c r="Z126" s="92">
        <f>GETPIVOTDATA(" Idaho",'Population Migration by State'!$B$5,"Year",'Population Migration by State'!$C$3)</f>
        <v>59419</v>
      </c>
      <c r="AA126" s="105">
        <f>GETPIVOTDATA(" Idaho",'Population Migration by State'!$B$5,"Year",'Population Migration by State'!$C$3)</f>
        <v>59419</v>
      </c>
      <c r="AB126" s="105">
        <f>GETPIVOTDATA(" Idaho",'Population Migration by State'!$B$5,"Year",'Population Migration by State'!$C$3)</f>
        <v>59419</v>
      </c>
      <c r="AC126" s="105">
        <f>GETPIVOTDATA(" Idaho",'Population Migration by State'!$B$5,"Year",'Population Migration by State'!$C$3)</f>
        <v>59419</v>
      </c>
      <c r="AD126" s="105">
        <f>GETPIVOTDATA(" Idaho",'Population Migration by State'!$B$5,"Year",'Population Migration by State'!$C$3)</f>
        <v>59419</v>
      </c>
      <c r="AE126" s="105">
        <f>GETPIVOTDATA(" Idaho",'Population Migration by State'!$B$5,"Year",'Population Migration by State'!$C$3)</f>
        <v>59419</v>
      </c>
      <c r="AF126" s="105">
        <f>GETPIVOTDATA(" Idaho",'Population Migration by State'!$B$5,"Year",'Population Migration by State'!$C$3)</f>
        <v>59419</v>
      </c>
      <c r="AG126" s="105">
        <f>GETPIVOTDATA(" Idaho",'Population Migration by State'!$B$5,"Year",'Population Migration by State'!$C$3)</f>
        <v>59419</v>
      </c>
      <c r="AH126" s="105">
        <f>GETPIVOTDATA(" Idaho",'Population Migration by State'!$B$5,"Year",'Population Migration by State'!$C$3)</f>
        <v>59419</v>
      </c>
      <c r="AI126" s="105">
        <f>GETPIVOTDATA(" Idaho",'Population Migration by State'!$B$5,"Year",'Population Migration by State'!$C$3)</f>
        <v>59419</v>
      </c>
      <c r="AJ126" s="92">
        <f>GETPIVOTDATA(" Wyoming",'Population Migration by State'!$B$5,"Year",'Population Migration by State'!$C$3)</f>
        <v>31165</v>
      </c>
      <c r="AK126" s="105">
        <f>GETPIVOTDATA(" Wyoming",'Population Migration by State'!$B$5,"Year",'Population Migration by State'!$C$3)</f>
        <v>31165</v>
      </c>
      <c r="AL126" s="105">
        <f>GETPIVOTDATA(" Wyoming",'Population Migration by State'!$B$5,"Year",'Population Migration by State'!$C$3)</f>
        <v>31165</v>
      </c>
      <c r="AM126" s="105">
        <f>GETPIVOTDATA(" Wyoming",'Population Migration by State'!$B$5,"Year",'Population Migration by State'!$C$3)</f>
        <v>31165</v>
      </c>
      <c r="AN126" s="105">
        <f>GETPIVOTDATA(" Wyoming",'Population Migration by State'!$B$5,"Year",'Population Migration by State'!$C$3)</f>
        <v>31165</v>
      </c>
      <c r="AO126" s="105">
        <f>GETPIVOTDATA(" Wyoming",'Population Migration by State'!$B$5,"Year",'Population Migration by State'!$C$3)</f>
        <v>31165</v>
      </c>
      <c r="AP126" s="105">
        <f>GETPIVOTDATA(" Wyoming",'Population Migration by State'!$B$5,"Year",'Population Migration by State'!$C$3)</f>
        <v>31165</v>
      </c>
      <c r="AQ126" s="121">
        <f>GETPIVOTDATA(" Wyoming",'Population Migration by State'!$B$5,"Year",'Population Migration by State'!$C$3)</f>
        <v>31165</v>
      </c>
      <c r="AR126" s="121">
        <f>GETPIVOTDATA(" Wyoming",'Population Migration by State'!$B$5,"Year",'Population Migration by State'!$C$3)</f>
        <v>31165</v>
      </c>
      <c r="AS126" s="121">
        <f>GETPIVOTDATA(" Wyoming",'Population Migration by State'!$B$5,"Year",'Population Migration by State'!$C$3)</f>
        <v>31165</v>
      </c>
      <c r="AT126" s="121">
        <f>GETPIVOTDATA(" Wyoming",'Population Migration by State'!$B$5,"Year",'Population Migration by State'!$C$3)</f>
        <v>31165</v>
      </c>
      <c r="AU126" s="105">
        <f>GETPIVOTDATA(" Wyoming",'Population Migration by State'!$B$5,"Year",'Population Migration by State'!$C$3)</f>
        <v>31165</v>
      </c>
      <c r="AV126" s="105">
        <f>GETPIVOTDATA(" Wyoming",'Population Migration by State'!$B$5,"Year",'Population Migration by State'!$C$3)</f>
        <v>31165</v>
      </c>
      <c r="AW126" s="105">
        <f>GETPIVOTDATA(" Wyoming",'Population Migration by State'!$B$5,"Year",'Population Migration by State'!$C$3)</f>
        <v>31165</v>
      </c>
      <c r="AX126" s="105">
        <f>GETPIVOTDATA(" Wyoming",'Population Migration by State'!$B$5,"Year",'Population Migration by State'!$C$3)</f>
        <v>31165</v>
      </c>
      <c r="AY126" s="105">
        <f>GETPIVOTDATA(" Wyoming",'Population Migration by State'!$B$5,"Year",'Population Migration by State'!$C$3)</f>
        <v>31165</v>
      </c>
      <c r="AZ126" s="105">
        <f>GETPIVOTDATA(" Wyoming",'Population Migration by State'!$B$5,"Year",'Population Migration by State'!$C$3)</f>
        <v>31165</v>
      </c>
      <c r="BA126" s="92">
        <f>GETPIVOTDATA(" South Dakota",'Population Migration by State'!$B$5,"Year",'Population Migration by State'!$C$3)</f>
        <v>26185</v>
      </c>
      <c r="BB126" s="105">
        <f>GETPIVOTDATA(" South Dakota",'Population Migration by State'!$B$5,"Year",'Population Migration by State'!$C$3)</f>
        <v>26185</v>
      </c>
      <c r="BC126" s="105">
        <f>GETPIVOTDATA(" South Dakota",'Population Migration by State'!$B$5,"Year",'Population Migration by State'!$C$3)</f>
        <v>26185</v>
      </c>
      <c r="BD126" s="105">
        <f>GETPIVOTDATA(" South Dakota",'Population Migration by State'!$B$5,"Year",'Population Migration by State'!$C$3)</f>
        <v>26185</v>
      </c>
      <c r="BE126" s="105">
        <f>GETPIVOTDATA(" South Dakota",'Population Migration by State'!$B$5,"Year",'Population Migration by State'!$C$3)</f>
        <v>26185</v>
      </c>
      <c r="BF126" s="105">
        <f>GETPIVOTDATA(" South Dakota",'Population Migration by State'!$B$5,"Year",'Population Migration by State'!$C$3)</f>
        <v>26185</v>
      </c>
      <c r="BG126" s="105">
        <f>GETPIVOTDATA(" South Dakota",'Population Migration by State'!$B$5,"Year",'Population Migration by State'!$C$3)</f>
        <v>26185</v>
      </c>
      <c r="BH126" s="105">
        <f>GETPIVOTDATA(" South Dakota",'Population Migration by State'!$B$5,"Year",'Population Migration by State'!$C$3)</f>
        <v>26185</v>
      </c>
      <c r="BI126" s="105">
        <f>GETPIVOTDATA(" South Dakota",'Population Migration by State'!$B$5,"Year",'Population Migration by State'!$C$3)</f>
        <v>26185</v>
      </c>
      <c r="BJ126" s="105">
        <f>GETPIVOTDATA(" South Dakota",'Population Migration by State'!$B$5,"Year",'Population Migration by State'!$C$3)</f>
        <v>26185</v>
      </c>
      <c r="BK126" s="105">
        <f>GETPIVOTDATA(" South Dakota",'Population Migration by State'!$B$5,"Year",'Population Migration by State'!$C$3)</f>
        <v>26185</v>
      </c>
      <c r="BL126" s="105">
        <f>GETPIVOTDATA(" South Dakota",'Population Migration by State'!$B$5,"Year",'Population Migration by State'!$C$3)</f>
        <v>26185</v>
      </c>
      <c r="BM126" s="105">
        <f>GETPIVOTDATA(" South Dakota",'Population Migration by State'!$B$5,"Year",'Population Migration by State'!$C$3)</f>
        <v>26185</v>
      </c>
      <c r="BN126" s="105">
        <f>GETPIVOTDATA(" South Dakota",'Population Migration by State'!$B$5,"Year",'Population Migration by State'!$C$3)</f>
        <v>26185</v>
      </c>
      <c r="BO126" s="105">
        <f>GETPIVOTDATA(" South Dakota",'Population Migration by State'!$B$5,"Year",'Population Migration by State'!$C$3)</f>
        <v>26185</v>
      </c>
      <c r="BP126" s="105">
        <f>GETPIVOTDATA(" South Dakota",'Population Migration by State'!$B$5,"Year",'Population Migration by State'!$C$3)</f>
        <v>26185</v>
      </c>
      <c r="BQ126" s="97"/>
      <c r="BR126" s="105">
        <f>GETPIVOTDATA(" Iowa",'Population Migration by State'!$B$5,"Year",'Population Migration by State'!$C$3)</f>
        <v>76546</v>
      </c>
      <c r="BS126" s="105">
        <f>GETPIVOTDATA(" Iowa",'Population Migration by State'!$B$5,"Year",'Population Migration by State'!$C$3)</f>
        <v>76546</v>
      </c>
      <c r="BT126" s="105">
        <f>GETPIVOTDATA(" Iowa",'Population Migration by State'!$B$5,"Year",'Population Migration by State'!$C$3)</f>
        <v>76546</v>
      </c>
      <c r="BU126" s="105">
        <f>GETPIVOTDATA(" Iowa",'Population Migration by State'!$B$5,"Year",'Population Migration by State'!$C$3)</f>
        <v>76546</v>
      </c>
      <c r="BV126" s="105">
        <f>GETPIVOTDATA(" Iowa",'Population Migration by State'!$B$5,"Year",'Population Migration by State'!$C$3)</f>
        <v>76546</v>
      </c>
      <c r="BW126" s="105">
        <f>GETPIVOTDATA(" Iowa",'Population Migration by State'!$B$5,"Year",'Population Migration by State'!$C$3)</f>
        <v>76546</v>
      </c>
      <c r="BX126" s="105">
        <f>GETPIVOTDATA(" Iowa",'Population Migration by State'!$B$5,"Year",'Population Migration by State'!$C$3)</f>
        <v>76546</v>
      </c>
      <c r="BY126" s="105">
        <f>GETPIVOTDATA(" Iowa",'Population Migration by State'!$B$5,"Year",'Population Migration by State'!$C$3)</f>
        <v>76546</v>
      </c>
      <c r="BZ126" s="105">
        <f>GETPIVOTDATA(" Iowa",'Population Migration by State'!$B$5,"Year",'Population Migration by State'!$C$3)</f>
        <v>76546</v>
      </c>
      <c r="CA126" s="105">
        <f>GETPIVOTDATA(" Iowa",'Population Migration by State'!$B$5,"Year",'Population Migration by State'!$C$3)</f>
        <v>76546</v>
      </c>
      <c r="CB126" s="105">
        <f>GETPIVOTDATA(" Iowa",'Population Migration by State'!$B$5,"Year",'Population Migration by State'!$C$3)</f>
        <v>76546</v>
      </c>
      <c r="CC126" s="105">
        <f>GETPIVOTDATA(" Iowa",'Population Migration by State'!$B$5,"Year",'Population Migration by State'!$C$3)</f>
        <v>76546</v>
      </c>
      <c r="CD126" s="105">
        <f>GETPIVOTDATA(" Iowa",'Population Migration by State'!$B$5,"Year",'Population Migration by State'!$C$3)</f>
        <v>76546</v>
      </c>
      <c r="CE126" s="92">
        <f>GETPIVOTDATA(" Wisconsin",'Population Migration by State'!$B$5,"Year",'Population Migration by State'!$C$3)</f>
        <v>100167</v>
      </c>
      <c r="CF126" s="105">
        <f>GETPIVOTDATA(" Wisconsin",'Population Migration by State'!$B$5,"Year",'Population Migration by State'!$C$3)</f>
        <v>100167</v>
      </c>
      <c r="CG126" s="105">
        <f>GETPIVOTDATA(" Wisconsin",'Population Migration by State'!$B$5,"Year",'Population Migration by State'!$C$3)</f>
        <v>100167</v>
      </c>
      <c r="CH126" s="105">
        <f>GETPIVOTDATA(" Wisconsin",'Population Migration by State'!$B$5,"Year",'Population Migration by State'!$C$3)</f>
        <v>100167</v>
      </c>
      <c r="CI126" s="105">
        <f>GETPIVOTDATA(" Wisconsin",'Population Migration by State'!$B$5,"Year",'Population Migration by State'!$C$3)</f>
        <v>100167</v>
      </c>
      <c r="CJ126" s="105">
        <f>GETPIVOTDATA(" Wisconsin",'Population Migration by State'!$B$5,"Year",'Population Migration by State'!$C$3)</f>
        <v>100167</v>
      </c>
      <c r="CK126" s="105">
        <f>GETPIVOTDATA(" Wisconsin",'Population Migration by State'!$B$5,"Year",'Population Migration by State'!$C$3)</f>
        <v>100167</v>
      </c>
      <c r="CL126" s="105">
        <f>GETPIVOTDATA(" Wisconsin",'Population Migration by State'!$B$5,"Year",'Population Migration by State'!$C$3)</f>
        <v>100167</v>
      </c>
      <c r="CM126" s="105">
        <f>GETPIVOTDATA(" Wisconsin",'Population Migration by State'!$B$5,"Year",'Population Migration by State'!$C$3)</f>
        <v>100167</v>
      </c>
      <c r="CN126" s="92"/>
      <c r="CO126" s="105"/>
      <c r="CP126" s="105"/>
      <c r="CQ126" s="92">
        <f>GETPIVOTDATA(" Michigan",'Population Migration by State'!$B$5,"Year",'Population Migration by State'!$C$3)</f>
        <v>134763</v>
      </c>
      <c r="CR126" s="105">
        <f>GETPIVOTDATA(" Michigan",'Population Migration by State'!$B$5,"Year",'Population Migration by State'!$C$3)</f>
        <v>134763</v>
      </c>
      <c r="CS126" s="105">
        <f>GETPIVOTDATA(" Michigan",'Population Migration by State'!$B$5,"Year",'Population Migration by State'!$C$3)</f>
        <v>134763</v>
      </c>
      <c r="CT126" s="105">
        <f>GETPIVOTDATA(" Michigan",'Population Migration by State'!$B$5,"Year",'Population Migration by State'!$C$3)</f>
        <v>134763</v>
      </c>
      <c r="CU126" s="105">
        <f>GETPIVOTDATA(" Michigan",'Population Migration by State'!$B$5,"Year",'Population Migration by State'!$C$3)</f>
        <v>134763</v>
      </c>
      <c r="CV126" s="105">
        <f>GETPIVOTDATA(" Michigan",'Population Migration by State'!$B$5,"Year",'Population Migration by State'!$C$3)</f>
        <v>134763</v>
      </c>
      <c r="CW126" s="105">
        <f>GETPIVOTDATA(" Michigan",'Population Migration by State'!$B$5,"Year",'Population Migration by State'!$C$3)</f>
        <v>134763</v>
      </c>
      <c r="CX126" s="105">
        <f>GETPIVOTDATA(" Michigan",'Population Migration by State'!$B$5,"Year",'Population Migration by State'!$C$3)</f>
        <v>134763</v>
      </c>
      <c r="CY126" s="105">
        <f>GETPIVOTDATA(" Michigan",'Population Migration by State'!$B$5,"Year",'Population Migration by State'!$C$3)</f>
        <v>134763</v>
      </c>
      <c r="CZ126" s="97"/>
      <c r="DA126" s="105"/>
      <c r="DB126" s="105"/>
      <c r="DC126" s="105"/>
      <c r="DD126" s="105"/>
      <c r="DE126" s="105"/>
      <c r="DF126" s="105"/>
      <c r="DG126" s="105"/>
      <c r="DH126" s="92">
        <f>GETPIVOTDATA(" New York",'Population Migration by State'!$B$5,"Year",'Population Migration by State'!$C$3)</f>
        <v>277374</v>
      </c>
      <c r="DI126" s="105">
        <f>GETPIVOTDATA(" New York",'Population Migration by State'!$B$5,"Year",'Population Migration by State'!$C$3)</f>
        <v>277374</v>
      </c>
      <c r="DJ126" s="105">
        <f>GETPIVOTDATA(" New York",'Population Migration by State'!$B$5,"Year",'Population Migration by State'!$C$3)</f>
        <v>277374</v>
      </c>
      <c r="DK126" s="105">
        <f>GETPIVOTDATA(" New York",'Population Migration by State'!$B$5,"Year",'Population Migration by State'!$C$3)</f>
        <v>277374</v>
      </c>
      <c r="DL126" s="105">
        <f>GETPIVOTDATA(" New York",'Population Migration by State'!$B$5,"Year",'Population Migration by State'!$C$3)</f>
        <v>277374</v>
      </c>
      <c r="DM126" s="105">
        <f>GETPIVOTDATA(" New York",'Population Migration by State'!$B$5,"Year",'Population Migration by State'!$C$3)</f>
        <v>277374</v>
      </c>
      <c r="DN126" s="105">
        <f>GETPIVOTDATA(" New York",'Population Migration by State'!$B$5,"Year",'Population Migration by State'!$C$3)</f>
        <v>277374</v>
      </c>
      <c r="DO126" s="105">
        <f>GETPIVOTDATA(" New York",'Population Migration by State'!$B$5,"Year",'Population Migration by State'!$C$3)</f>
        <v>277374</v>
      </c>
      <c r="DP126" s="105">
        <f>GETPIVOTDATA(" New York",'Population Migration by State'!$B$5,"Year",'Population Migration by State'!$C$3)</f>
        <v>277374</v>
      </c>
      <c r="DQ126" s="105">
        <f>GETPIVOTDATA(" New York",'Population Migration by State'!$B$5,"Year",'Population Migration by State'!$C$3)</f>
        <v>277374</v>
      </c>
      <c r="DR126" s="105">
        <f>GETPIVOTDATA(" New York",'Population Migration by State'!$B$5,"Year",'Population Migration by State'!$C$3)</f>
        <v>277374</v>
      </c>
      <c r="DS126" s="105">
        <f>GETPIVOTDATA(" New York",'Population Migration by State'!$B$5,"Year",'Population Migration by State'!$C$3)</f>
        <v>277374</v>
      </c>
      <c r="DT126" s="105">
        <f>GETPIVOTDATA(" New York",'Population Migration by State'!$B$5,"Year",'Population Migration by State'!$C$3)</f>
        <v>277374</v>
      </c>
      <c r="DU126" s="105">
        <f>GETPIVOTDATA(" New York",'Population Migration by State'!$B$5,"Year",'Population Migration by State'!$C$3)</f>
        <v>277374</v>
      </c>
      <c r="DV126" s="105">
        <f>GETPIVOTDATA(" New York",'Population Migration by State'!$B$5,"Year",'Population Migration by State'!$C$3)</f>
        <v>277374</v>
      </c>
      <c r="DW126" s="105">
        <f>GETPIVOTDATA(" New York",'Population Migration by State'!$B$5,"Year",'Population Migration by State'!$C$3)</f>
        <v>277374</v>
      </c>
      <c r="DX126" s="105">
        <f>GETPIVOTDATA(" New York",'Population Migration by State'!$B$5,"Year",'Population Migration by State'!$C$3)</f>
        <v>277374</v>
      </c>
      <c r="DY126" s="105">
        <f>GETPIVOTDATA(" New York",'Population Migration by State'!$B$5,"Year",'Population Migration by State'!$C$3)</f>
        <v>277374</v>
      </c>
      <c r="DZ126" s="92">
        <f>GETPIVOTDATA(" Massachusetts",'Population Migration by State'!$B$5,"Year",'Population Migration by State'!$C$3)</f>
        <v>146633</v>
      </c>
      <c r="EA126" s="121">
        <f>GETPIVOTDATA(" Massachusetts",'Population Migration by State'!$B$5,"Year",'Population Migration by State'!$C$3)</f>
        <v>146633</v>
      </c>
      <c r="EB126" s="121">
        <f>GETPIVOTDATA(" Massachusetts",'Population Migration by State'!$B$5,"Year",'Population Migration by State'!$C$3)</f>
        <v>146633</v>
      </c>
      <c r="EC126" s="121">
        <f>GETPIVOTDATA(" Massachusetts",'Population Migration by State'!$B$5,"Year",'Population Migration by State'!$C$3)</f>
        <v>146633</v>
      </c>
      <c r="ED126" s="121">
        <f>GETPIVOTDATA(" Massachusetts",'Population Migration by State'!$B$5,"Year",'Population Migration by State'!$C$3)</f>
        <v>146633</v>
      </c>
      <c r="EE126" s="99"/>
      <c r="EF126" s="105"/>
      <c r="EG126" s="105"/>
      <c r="EH126" s="105"/>
      <c r="EI126" s="105"/>
      <c r="EJ126" s="105"/>
      <c r="EK126" s="105"/>
      <c r="EL126" s="105"/>
      <c r="EM126" s="105"/>
      <c r="EN126" s="105"/>
      <c r="EO126" s="105"/>
      <c r="EP126" s="105"/>
      <c r="EQ126" s="56"/>
      <c r="ER126" s="56"/>
      <c r="ES126" s="56"/>
      <c r="ET126" s="56"/>
      <c r="EU126" s="56"/>
      <c r="EV126" s="56"/>
      <c r="EW126" s="105"/>
      <c r="EX126" s="105"/>
      <c r="EY126" s="105"/>
      <c r="EZ126" s="105"/>
      <c r="FA126" s="105"/>
      <c r="FB126" s="105"/>
      <c r="FC126" s="105"/>
      <c r="FD126" s="105"/>
      <c r="FE126" s="105"/>
      <c r="FF126" s="105"/>
      <c r="FG126" s="105"/>
      <c r="FH126" s="105"/>
      <c r="FI126" s="105"/>
      <c r="FJ126" s="105"/>
      <c r="FK126" s="105"/>
      <c r="FL126" s="105"/>
      <c r="FM126" s="105"/>
      <c r="FN126" s="105"/>
      <c r="FO126" s="105"/>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217"/>
    </row>
    <row r="127" spans="2:216" ht="16.5" customHeight="1" thickBot="1" x14ac:dyDescent="0.3">
      <c r="B127" s="221"/>
      <c r="C127" s="56"/>
      <c r="D127" s="56"/>
      <c r="E127" s="105"/>
      <c r="F127" s="105"/>
      <c r="G127" s="105"/>
      <c r="H127" s="105"/>
      <c r="I127" s="105"/>
      <c r="J127" s="105"/>
      <c r="K127" s="92">
        <f>GETPIVOTDATA(" Oregon",'Population Migration by State'!$B$5,"Year",'Population Migration by State'!$C$3)</f>
        <v>119077</v>
      </c>
      <c r="L127" s="105">
        <f>GETPIVOTDATA(" Oregon",'Population Migration by State'!$B$5,"Year",'Population Migration by State'!$C$3)</f>
        <v>119077</v>
      </c>
      <c r="M127" s="105">
        <f>GETPIVOTDATA(" Oregon",'Population Migration by State'!$B$5,"Year",'Population Migration by State'!$C$3)</f>
        <v>119077</v>
      </c>
      <c r="N127" s="105">
        <f>GETPIVOTDATA(" Oregon",'Population Migration by State'!$B$5,"Year",'Population Migration by State'!$C$3)</f>
        <v>119077</v>
      </c>
      <c r="O127" s="105">
        <f>GETPIVOTDATA(" Oregon",'Population Migration by State'!$B$5,"Year",'Population Migration by State'!$C$3)</f>
        <v>119077</v>
      </c>
      <c r="P127" s="105">
        <f>GETPIVOTDATA(" Oregon",'Population Migration by State'!$B$5,"Year",'Population Migration by State'!$C$3)</f>
        <v>119077</v>
      </c>
      <c r="Q127" s="105">
        <f>GETPIVOTDATA(" Oregon",'Population Migration by State'!$B$5,"Year",'Population Migration by State'!$C$3)</f>
        <v>119077</v>
      </c>
      <c r="R127" s="105">
        <f>GETPIVOTDATA(" Oregon",'Population Migration by State'!$B$5,"Year",'Population Migration by State'!$C$3)</f>
        <v>119077</v>
      </c>
      <c r="S127" s="105">
        <f>GETPIVOTDATA(" Oregon",'Population Migration by State'!$B$5,"Year",'Population Migration by State'!$C$3)</f>
        <v>119077</v>
      </c>
      <c r="T127" s="105">
        <f>GETPIVOTDATA(" Oregon",'Population Migration by State'!$B$5,"Year",'Population Migration by State'!$C$3)</f>
        <v>119077</v>
      </c>
      <c r="U127" s="105">
        <f>GETPIVOTDATA(" Oregon",'Population Migration by State'!$B$5,"Year",'Population Migration by State'!$C$3)</f>
        <v>119077</v>
      </c>
      <c r="V127" s="105">
        <f>GETPIVOTDATA(" Oregon",'Population Migration by State'!$B$5,"Year",'Population Migration by State'!$C$3)</f>
        <v>119077</v>
      </c>
      <c r="W127" s="105">
        <f>GETPIVOTDATA(" Oregon",'Population Migration by State'!$B$5,"Year",'Population Migration by State'!$C$3)</f>
        <v>119077</v>
      </c>
      <c r="X127" s="105">
        <f>GETPIVOTDATA(" Oregon",'Population Migration by State'!$B$5,"Year",'Population Migration by State'!$C$3)</f>
        <v>119077</v>
      </c>
      <c r="Y127" s="105">
        <f>GETPIVOTDATA(" Oregon",'Population Migration by State'!$B$5,"Year",'Population Migration by State'!$C$3)</f>
        <v>119077</v>
      </c>
      <c r="Z127" s="92">
        <f>GETPIVOTDATA(" Idaho",'Population Migration by State'!$B$5,"Year",'Population Migration by State'!$C$3)</f>
        <v>59419</v>
      </c>
      <c r="AA127" s="105">
        <f>GETPIVOTDATA(" Idaho",'Population Migration by State'!$B$5,"Year",'Population Migration by State'!$C$3)</f>
        <v>59419</v>
      </c>
      <c r="AB127" s="105">
        <f>GETPIVOTDATA(" Idaho",'Population Migration by State'!$B$5,"Year",'Population Migration by State'!$C$3)</f>
        <v>59419</v>
      </c>
      <c r="AC127" s="105">
        <f>GETPIVOTDATA(" Idaho",'Population Migration by State'!$B$5,"Year",'Population Migration by State'!$C$3)</f>
        <v>59419</v>
      </c>
      <c r="AD127" s="105">
        <f>GETPIVOTDATA(" Idaho",'Population Migration by State'!$B$5,"Year",'Population Migration by State'!$C$3)</f>
        <v>59419</v>
      </c>
      <c r="AE127" s="105">
        <f>GETPIVOTDATA(" Idaho",'Population Migration by State'!$B$5,"Year",'Population Migration by State'!$C$3)</f>
        <v>59419</v>
      </c>
      <c r="AF127" s="105">
        <f>GETPIVOTDATA(" Idaho",'Population Migration by State'!$B$5,"Year",'Population Migration by State'!$C$3)</f>
        <v>59419</v>
      </c>
      <c r="AG127" s="105">
        <f>GETPIVOTDATA(" Idaho",'Population Migration by State'!$B$5,"Year",'Population Migration by State'!$C$3)</f>
        <v>59419</v>
      </c>
      <c r="AH127" s="105">
        <f>GETPIVOTDATA(" Idaho",'Population Migration by State'!$B$5,"Year",'Population Migration by State'!$C$3)</f>
        <v>59419</v>
      </c>
      <c r="AI127" s="105">
        <f>GETPIVOTDATA(" Idaho",'Population Migration by State'!$B$5,"Year",'Population Migration by State'!$C$3)</f>
        <v>59419</v>
      </c>
      <c r="AJ127" s="92">
        <f>GETPIVOTDATA(" Wyoming",'Population Migration by State'!$B$5,"Year",'Population Migration by State'!$C$3)</f>
        <v>31165</v>
      </c>
      <c r="AK127" s="105">
        <f>GETPIVOTDATA(" Wyoming",'Population Migration by State'!$B$5,"Year",'Population Migration by State'!$C$3)</f>
        <v>31165</v>
      </c>
      <c r="AL127" s="105">
        <f>GETPIVOTDATA(" Wyoming",'Population Migration by State'!$B$5,"Year",'Population Migration by State'!$C$3)</f>
        <v>31165</v>
      </c>
      <c r="AM127" s="105">
        <f>GETPIVOTDATA(" Wyoming",'Population Migration by State'!$B$5,"Year",'Population Migration by State'!$C$3)</f>
        <v>31165</v>
      </c>
      <c r="AN127" s="105">
        <f>GETPIVOTDATA(" Wyoming",'Population Migration by State'!$B$5,"Year",'Population Migration by State'!$C$3)</f>
        <v>31165</v>
      </c>
      <c r="AO127" s="105">
        <f>GETPIVOTDATA(" Wyoming",'Population Migration by State'!$B$5,"Year",'Population Migration by State'!$C$3)</f>
        <v>31165</v>
      </c>
      <c r="AP127" s="105">
        <f>GETPIVOTDATA(" Wyoming",'Population Migration by State'!$B$5,"Year",'Population Migration by State'!$C$3)</f>
        <v>31165</v>
      </c>
      <c r="AQ127" s="121">
        <f>GETPIVOTDATA(" Wyoming",'Population Migration by State'!$B$5,"Year",'Population Migration by State'!$C$3)</f>
        <v>31165</v>
      </c>
      <c r="AR127" s="121">
        <f>GETPIVOTDATA(" Wyoming",'Population Migration by State'!$B$5,"Year",'Population Migration by State'!$C$3)</f>
        <v>31165</v>
      </c>
      <c r="AS127" s="121">
        <f>GETPIVOTDATA(" Wyoming",'Population Migration by State'!$B$5,"Year",'Population Migration by State'!$C$3)</f>
        <v>31165</v>
      </c>
      <c r="AT127" s="121">
        <f>GETPIVOTDATA(" Wyoming",'Population Migration by State'!$B$5,"Year",'Population Migration by State'!$C$3)</f>
        <v>31165</v>
      </c>
      <c r="AU127" s="105">
        <f>GETPIVOTDATA(" Wyoming",'Population Migration by State'!$B$5,"Year",'Population Migration by State'!$C$3)</f>
        <v>31165</v>
      </c>
      <c r="AV127" s="105">
        <f>GETPIVOTDATA(" Wyoming",'Population Migration by State'!$B$5,"Year",'Population Migration by State'!$C$3)</f>
        <v>31165</v>
      </c>
      <c r="AW127" s="105">
        <f>GETPIVOTDATA(" Wyoming",'Population Migration by State'!$B$5,"Year",'Population Migration by State'!$C$3)</f>
        <v>31165</v>
      </c>
      <c r="AX127" s="105">
        <f>GETPIVOTDATA(" Wyoming",'Population Migration by State'!$B$5,"Year",'Population Migration by State'!$C$3)</f>
        <v>31165</v>
      </c>
      <c r="AY127" s="105">
        <f>GETPIVOTDATA(" Wyoming",'Population Migration by State'!$B$5,"Year",'Population Migration by State'!$C$3)</f>
        <v>31165</v>
      </c>
      <c r="AZ127" s="105">
        <f>GETPIVOTDATA(" Wyoming",'Population Migration by State'!$B$5,"Year",'Population Migration by State'!$C$3)</f>
        <v>31165</v>
      </c>
      <c r="BA127" s="92">
        <f>GETPIVOTDATA(" South Dakota",'Population Migration by State'!$B$5,"Year",'Population Migration by State'!$C$3)</f>
        <v>26185</v>
      </c>
      <c r="BB127" s="105">
        <f>GETPIVOTDATA(" South Dakota",'Population Migration by State'!$B$5,"Year",'Population Migration by State'!$C$3)</f>
        <v>26185</v>
      </c>
      <c r="BC127" s="105">
        <f>GETPIVOTDATA(" South Dakota",'Population Migration by State'!$B$5,"Year",'Population Migration by State'!$C$3)</f>
        <v>26185</v>
      </c>
      <c r="BD127" s="105">
        <f>GETPIVOTDATA(" South Dakota",'Population Migration by State'!$B$5,"Year",'Population Migration by State'!$C$3)</f>
        <v>26185</v>
      </c>
      <c r="BE127" s="105">
        <f>GETPIVOTDATA(" South Dakota",'Population Migration by State'!$B$5,"Year",'Population Migration by State'!$C$3)</f>
        <v>26185</v>
      </c>
      <c r="BF127" s="105">
        <f>GETPIVOTDATA(" South Dakota",'Population Migration by State'!$B$5,"Year",'Population Migration by State'!$C$3)</f>
        <v>26185</v>
      </c>
      <c r="BG127" s="105">
        <f>GETPIVOTDATA(" South Dakota",'Population Migration by State'!$B$5,"Year",'Population Migration by State'!$C$3)</f>
        <v>26185</v>
      </c>
      <c r="BH127" s="105">
        <f>GETPIVOTDATA(" South Dakota",'Population Migration by State'!$B$5,"Year",'Population Migration by State'!$C$3)</f>
        <v>26185</v>
      </c>
      <c r="BI127" s="105">
        <f>GETPIVOTDATA(" South Dakota",'Population Migration by State'!$B$5,"Year",'Population Migration by State'!$C$3)</f>
        <v>26185</v>
      </c>
      <c r="BJ127" s="105">
        <f>GETPIVOTDATA(" South Dakota",'Population Migration by State'!$B$5,"Year",'Population Migration by State'!$C$3)</f>
        <v>26185</v>
      </c>
      <c r="BK127" s="105">
        <f>GETPIVOTDATA(" South Dakota",'Population Migration by State'!$B$5,"Year",'Population Migration by State'!$C$3)</f>
        <v>26185</v>
      </c>
      <c r="BL127" s="105">
        <f>GETPIVOTDATA(" South Dakota",'Population Migration by State'!$B$5,"Year",'Population Migration by State'!$C$3)</f>
        <v>26185</v>
      </c>
      <c r="BM127" s="105">
        <f>GETPIVOTDATA(" South Dakota",'Population Migration by State'!$B$5,"Year",'Population Migration by State'!$C$3)</f>
        <v>26185</v>
      </c>
      <c r="BN127" s="105">
        <f>GETPIVOTDATA(" South Dakota",'Population Migration by State'!$B$5,"Year",'Population Migration by State'!$C$3)</f>
        <v>26185</v>
      </c>
      <c r="BO127" s="105">
        <f>GETPIVOTDATA(" South Dakota",'Population Migration by State'!$B$5,"Year",'Population Migration by State'!$C$3)</f>
        <v>26185</v>
      </c>
      <c r="BP127" s="105">
        <f>GETPIVOTDATA(" South Dakota",'Population Migration by State'!$B$5,"Year",'Population Migration by State'!$C$3)</f>
        <v>26185</v>
      </c>
      <c r="BQ127" s="92">
        <f>GETPIVOTDATA(" Iowa",'Population Migration by State'!$B$5,"Year",'Population Migration by State'!$C$3)</f>
        <v>76546</v>
      </c>
      <c r="BR127" s="105">
        <f>GETPIVOTDATA(" Iowa",'Population Migration by State'!$B$5,"Year",'Population Migration by State'!$C$3)</f>
        <v>76546</v>
      </c>
      <c r="BS127" s="105">
        <f>GETPIVOTDATA(" Iowa",'Population Migration by State'!$B$5,"Year",'Population Migration by State'!$C$3)</f>
        <v>76546</v>
      </c>
      <c r="BT127" s="105">
        <f>GETPIVOTDATA(" Iowa",'Population Migration by State'!$B$5,"Year",'Population Migration by State'!$C$3)</f>
        <v>76546</v>
      </c>
      <c r="BU127" s="105">
        <f>GETPIVOTDATA(" Iowa",'Population Migration by State'!$B$5,"Year",'Population Migration by State'!$C$3)</f>
        <v>76546</v>
      </c>
      <c r="BV127" s="105">
        <f>GETPIVOTDATA(" Iowa",'Population Migration by State'!$B$5,"Year",'Population Migration by State'!$C$3)</f>
        <v>76546</v>
      </c>
      <c r="BW127" s="105">
        <f>GETPIVOTDATA(" Iowa",'Population Migration by State'!$B$5,"Year",'Population Migration by State'!$C$3)</f>
        <v>76546</v>
      </c>
      <c r="BX127" s="105">
        <f>GETPIVOTDATA(" Iowa",'Population Migration by State'!$B$5,"Year",'Population Migration by State'!$C$3)</f>
        <v>76546</v>
      </c>
      <c r="BY127" s="105">
        <f>GETPIVOTDATA(" Iowa",'Population Migration by State'!$B$5,"Year",'Population Migration by State'!$C$3)</f>
        <v>76546</v>
      </c>
      <c r="BZ127" s="105">
        <f>GETPIVOTDATA(" Iowa",'Population Migration by State'!$B$5,"Year",'Population Migration by State'!$C$3)</f>
        <v>76546</v>
      </c>
      <c r="CA127" s="105">
        <f>GETPIVOTDATA(" Iowa",'Population Migration by State'!$B$5,"Year",'Population Migration by State'!$C$3)</f>
        <v>76546</v>
      </c>
      <c r="CB127" s="105">
        <f>GETPIVOTDATA(" Iowa",'Population Migration by State'!$B$5,"Year",'Population Migration by State'!$C$3)</f>
        <v>76546</v>
      </c>
      <c r="CC127" s="105">
        <f>GETPIVOTDATA(" Iowa",'Population Migration by State'!$B$5,"Year",'Population Migration by State'!$C$3)</f>
        <v>76546</v>
      </c>
      <c r="CD127" s="105">
        <f>GETPIVOTDATA(" Iowa",'Population Migration by State'!$B$5,"Year",'Population Migration by State'!$C$3)</f>
        <v>76546</v>
      </c>
      <c r="CE127" s="92">
        <f>GETPIVOTDATA(" Wisconsin",'Population Migration by State'!$B$5,"Year",'Population Migration by State'!$C$3)</f>
        <v>100167</v>
      </c>
      <c r="CF127" s="105">
        <f>GETPIVOTDATA(" Wisconsin",'Population Migration by State'!$B$5,"Year",'Population Migration by State'!$C$3)</f>
        <v>100167</v>
      </c>
      <c r="CG127" s="105">
        <f>GETPIVOTDATA(" Wisconsin",'Population Migration by State'!$B$5,"Year",'Population Migration by State'!$C$3)</f>
        <v>100167</v>
      </c>
      <c r="CH127" s="105">
        <f>GETPIVOTDATA(" Wisconsin",'Population Migration by State'!$B$5,"Year",'Population Migration by State'!$C$3)</f>
        <v>100167</v>
      </c>
      <c r="CI127" s="105">
        <f>GETPIVOTDATA(" Wisconsin",'Population Migration by State'!$B$5,"Year",'Population Migration by State'!$C$3)</f>
        <v>100167</v>
      </c>
      <c r="CJ127" s="105">
        <f>GETPIVOTDATA(" Wisconsin",'Population Migration by State'!$B$5,"Year",'Population Migration by State'!$C$3)</f>
        <v>100167</v>
      </c>
      <c r="CK127" s="105">
        <f>GETPIVOTDATA(" Wisconsin",'Population Migration by State'!$B$5,"Year",'Population Migration by State'!$C$3)</f>
        <v>100167</v>
      </c>
      <c r="CL127" s="105">
        <f>GETPIVOTDATA(" Wisconsin",'Population Migration by State'!$B$5,"Year",'Population Migration by State'!$C$3)</f>
        <v>100167</v>
      </c>
      <c r="CM127" s="105">
        <f>GETPIVOTDATA(" Wisconsin",'Population Migration by State'!$B$5,"Year",'Population Migration by State'!$C$3)</f>
        <v>100167</v>
      </c>
      <c r="CN127" s="92"/>
      <c r="CO127" s="105"/>
      <c r="CP127" s="105"/>
      <c r="CQ127" s="92">
        <f>GETPIVOTDATA(" Michigan",'Population Migration by State'!$B$5,"Year",'Population Migration by State'!$C$3)</f>
        <v>134763</v>
      </c>
      <c r="CR127" s="105">
        <f>GETPIVOTDATA(" Michigan",'Population Migration by State'!$B$5,"Year",'Population Migration by State'!$C$3)</f>
        <v>134763</v>
      </c>
      <c r="CS127" s="105">
        <f>GETPIVOTDATA(" Michigan",'Population Migration by State'!$B$5,"Year",'Population Migration by State'!$C$3)</f>
        <v>134763</v>
      </c>
      <c r="CT127" s="105">
        <f>GETPIVOTDATA(" Michigan",'Population Migration by State'!$B$5,"Year",'Population Migration by State'!$C$3)</f>
        <v>134763</v>
      </c>
      <c r="CU127" s="105">
        <f>GETPIVOTDATA(" Michigan",'Population Migration by State'!$B$5,"Year",'Population Migration by State'!$C$3)</f>
        <v>134763</v>
      </c>
      <c r="CV127" s="105">
        <f>GETPIVOTDATA(" Michigan",'Population Migration by State'!$B$5,"Year",'Population Migration by State'!$C$3)</f>
        <v>134763</v>
      </c>
      <c r="CW127" s="105">
        <f>GETPIVOTDATA(" Michigan",'Population Migration by State'!$B$5,"Year",'Population Migration by State'!$C$3)</f>
        <v>134763</v>
      </c>
      <c r="CX127" s="105">
        <f>GETPIVOTDATA(" Michigan",'Population Migration by State'!$B$5,"Year",'Population Migration by State'!$C$3)</f>
        <v>134763</v>
      </c>
      <c r="CY127" s="105">
        <f>GETPIVOTDATA(" Michigan",'Population Migration by State'!$B$5,"Year",'Population Migration by State'!$C$3)</f>
        <v>134763</v>
      </c>
      <c r="CZ127" s="92"/>
      <c r="DA127" s="105"/>
      <c r="DB127" s="105"/>
      <c r="DC127" s="105"/>
      <c r="DD127" s="105"/>
      <c r="DE127" s="105"/>
      <c r="DF127" s="105"/>
      <c r="DG127" s="105"/>
      <c r="DH127" s="92">
        <f>GETPIVOTDATA(" New York",'Population Migration by State'!$B$5,"Year",'Population Migration by State'!$C$3)</f>
        <v>277374</v>
      </c>
      <c r="DI127" s="105">
        <f>GETPIVOTDATA(" New York",'Population Migration by State'!$B$5,"Year",'Population Migration by State'!$C$3)</f>
        <v>277374</v>
      </c>
      <c r="DJ127" s="105">
        <f>GETPIVOTDATA(" New York",'Population Migration by State'!$B$5,"Year",'Population Migration by State'!$C$3)</f>
        <v>277374</v>
      </c>
      <c r="DK127" s="105">
        <f>GETPIVOTDATA(" New York",'Population Migration by State'!$B$5,"Year",'Population Migration by State'!$C$3)</f>
        <v>277374</v>
      </c>
      <c r="DL127" s="105">
        <f>GETPIVOTDATA(" New York",'Population Migration by State'!$B$5,"Year",'Population Migration by State'!$C$3)</f>
        <v>277374</v>
      </c>
      <c r="DM127" s="105">
        <f>GETPIVOTDATA(" New York",'Population Migration by State'!$B$5,"Year",'Population Migration by State'!$C$3)</f>
        <v>277374</v>
      </c>
      <c r="DN127" s="105">
        <f>GETPIVOTDATA(" New York",'Population Migration by State'!$B$5,"Year",'Population Migration by State'!$C$3)</f>
        <v>277374</v>
      </c>
      <c r="DO127" s="105">
        <f>GETPIVOTDATA(" New York",'Population Migration by State'!$B$5,"Year",'Population Migration by State'!$C$3)</f>
        <v>277374</v>
      </c>
      <c r="DP127" s="105">
        <f>GETPIVOTDATA(" New York",'Population Migration by State'!$B$5,"Year",'Population Migration by State'!$C$3)</f>
        <v>277374</v>
      </c>
      <c r="DQ127" s="105">
        <f>GETPIVOTDATA(" New York",'Population Migration by State'!$B$5,"Year",'Population Migration by State'!$C$3)</f>
        <v>277374</v>
      </c>
      <c r="DR127" s="105">
        <f>GETPIVOTDATA(" New York",'Population Migration by State'!$B$5,"Year",'Population Migration by State'!$C$3)</f>
        <v>277374</v>
      </c>
      <c r="DS127" s="105">
        <f>GETPIVOTDATA(" New York",'Population Migration by State'!$B$5,"Year",'Population Migration by State'!$C$3)</f>
        <v>277374</v>
      </c>
      <c r="DT127" s="105">
        <f>GETPIVOTDATA(" New York",'Population Migration by State'!$B$5,"Year",'Population Migration by State'!$C$3)</f>
        <v>277374</v>
      </c>
      <c r="DU127" s="105">
        <f>GETPIVOTDATA(" New York",'Population Migration by State'!$B$5,"Year",'Population Migration by State'!$C$3)</f>
        <v>277374</v>
      </c>
      <c r="DV127" s="105">
        <f>GETPIVOTDATA(" New York",'Population Migration by State'!$B$5,"Year",'Population Migration by State'!$C$3)</f>
        <v>277374</v>
      </c>
      <c r="DW127" s="105">
        <f>GETPIVOTDATA(" New York",'Population Migration by State'!$B$5,"Year",'Population Migration by State'!$C$3)</f>
        <v>277374</v>
      </c>
      <c r="DX127" s="105">
        <f>GETPIVOTDATA(" New York",'Population Migration by State'!$B$5,"Year",'Population Migration by State'!$C$3)</f>
        <v>277374</v>
      </c>
      <c r="DY127" s="105">
        <f>GETPIVOTDATA(" New York",'Population Migration by State'!$B$5,"Year",'Population Migration by State'!$C$3)</f>
        <v>277374</v>
      </c>
      <c r="DZ127" s="92">
        <f>GETPIVOTDATA(" Massachusetts",'Population Migration by State'!$B$5,"Year",'Population Migration by State'!$C$3)</f>
        <v>146633</v>
      </c>
      <c r="EA127" s="121">
        <f>GETPIVOTDATA(" Massachusetts",'Population Migration by State'!$B$5,"Year",'Population Migration by State'!$C$3)</f>
        <v>146633</v>
      </c>
      <c r="EB127" s="121">
        <f>GETPIVOTDATA(" Massachusetts",'Population Migration by State'!$B$5,"Year",'Population Migration by State'!$C$3)</f>
        <v>146633</v>
      </c>
      <c r="EC127" s="121">
        <f>GETPIVOTDATA(" Massachusetts",'Population Migration by State'!$B$5,"Year",'Population Migration by State'!$C$3)</f>
        <v>146633</v>
      </c>
      <c r="ED127" s="121">
        <f>GETPIVOTDATA(" Massachusetts",'Population Migration by State'!$B$5,"Year",'Population Migration by State'!$C$3)</f>
        <v>146633</v>
      </c>
      <c r="EE127" s="105">
        <f>GETPIVOTDATA(" Massachusetts",'Population Migration by State'!$B$5,"Year",'Population Migration by State'!$C$3)</f>
        <v>146633</v>
      </c>
      <c r="EF127" s="92"/>
      <c r="EG127" s="105"/>
      <c r="EH127" s="105"/>
      <c r="EI127" s="105"/>
      <c r="EJ127" s="105"/>
      <c r="EK127" s="105"/>
      <c r="EL127" s="105"/>
      <c r="EM127" s="105"/>
      <c r="EN127" s="105"/>
      <c r="EO127" s="105"/>
      <c r="EP127" s="105"/>
      <c r="EQ127" s="56"/>
      <c r="ER127" s="56"/>
      <c r="ES127" s="56"/>
      <c r="ET127" s="56"/>
      <c r="EU127" s="56"/>
      <c r="EV127" s="56"/>
      <c r="EW127" s="105"/>
      <c r="EX127" s="105"/>
      <c r="EY127" s="105"/>
      <c r="EZ127" s="105"/>
      <c r="FA127" s="105"/>
      <c r="FB127" s="105"/>
      <c r="FC127" s="105"/>
      <c r="FD127" s="105"/>
      <c r="FE127" s="105"/>
      <c r="FF127" s="105"/>
      <c r="FG127" s="105"/>
      <c r="FH127" s="105"/>
      <c r="FI127" s="105"/>
      <c r="FJ127" s="105"/>
      <c r="FK127" s="105"/>
      <c r="FL127" s="105"/>
      <c r="FM127" s="105"/>
      <c r="FN127" s="105"/>
      <c r="FO127" s="105"/>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217"/>
    </row>
    <row r="128" spans="2:216" ht="15.75" customHeight="1" thickTop="1" thickBot="1" x14ac:dyDescent="0.3">
      <c r="B128" s="221"/>
      <c r="C128" s="56"/>
      <c r="D128" s="56"/>
      <c r="E128" s="105"/>
      <c r="F128" s="105"/>
      <c r="G128" s="105"/>
      <c r="H128" s="105"/>
      <c r="I128" s="105"/>
      <c r="J128" s="105"/>
      <c r="K128" s="92">
        <f>GETPIVOTDATA(" Oregon",'Population Migration by State'!$B$5,"Year",'Population Migration by State'!$C$3)</f>
        <v>119077</v>
      </c>
      <c r="L128" s="105">
        <f>GETPIVOTDATA(" Oregon",'Population Migration by State'!$B$5,"Year",'Population Migration by State'!$C$3)</f>
        <v>119077</v>
      </c>
      <c r="M128" s="105">
        <f>GETPIVOTDATA(" Oregon",'Population Migration by State'!$B$5,"Year",'Population Migration by State'!$C$3)</f>
        <v>119077</v>
      </c>
      <c r="N128" s="105">
        <f>GETPIVOTDATA(" Oregon",'Population Migration by State'!$B$5,"Year",'Population Migration by State'!$C$3)</f>
        <v>119077</v>
      </c>
      <c r="O128" s="105">
        <f>GETPIVOTDATA(" Oregon",'Population Migration by State'!$B$5,"Year",'Population Migration by State'!$C$3)</f>
        <v>119077</v>
      </c>
      <c r="P128" s="105">
        <f>GETPIVOTDATA(" Oregon",'Population Migration by State'!$B$5,"Year",'Population Migration by State'!$C$3)</f>
        <v>119077</v>
      </c>
      <c r="Q128" s="105">
        <f>GETPIVOTDATA(" Oregon",'Population Migration by State'!$B$5,"Year",'Population Migration by State'!$C$3)</f>
        <v>119077</v>
      </c>
      <c r="R128" s="105">
        <f>GETPIVOTDATA(" Oregon",'Population Migration by State'!$B$5,"Year",'Population Migration by State'!$C$3)</f>
        <v>119077</v>
      </c>
      <c r="S128" s="105">
        <f>GETPIVOTDATA(" Oregon",'Population Migration by State'!$B$5,"Year",'Population Migration by State'!$C$3)</f>
        <v>119077</v>
      </c>
      <c r="T128" s="105">
        <f>GETPIVOTDATA(" Oregon",'Population Migration by State'!$B$5,"Year",'Population Migration by State'!$C$3)</f>
        <v>119077</v>
      </c>
      <c r="U128" s="105">
        <f>GETPIVOTDATA(" Oregon",'Population Migration by State'!$B$5,"Year",'Population Migration by State'!$C$3)</f>
        <v>119077</v>
      </c>
      <c r="V128" s="105">
        <f>GETPIVOTDATA(" Oregon",'Population Migration by State'!$B$5,"Year",'Population Migration by State'!$C$3)</f>
        <v>119077</v>
      </c>
      <c r="W128" s="105">
        <f>GETPIVOTDATA(" Oregon",'Population Migration by State'!$B$5,"Year",'Population Migration by State'!$C$3)</f>
        <v>119077</v>
      </c>
      <c r="X128" s="105">
        <f>GETPIVOTDATA(" Oregon",'Population Migration by State'!$B$5,"Year",'Population Migration by State'!$C$3)</f>
        <v>119077</v>
      </c>
      <c r="Y128" s="105">
        <f>GETPIVOTDATA(" Oregon",'Population Migration by State'!$B$5,"Year",'Population Migration by State'!$C$3)</f>
        <v>119077</v>
      </c>
      <c r="Z128" s="92">
        <f>GETPIVOTDATA(" Idaho",'Population Migration by State'!$B$5,"Year",'Population Migration by State'!$C$3)</f>
        <v>59419</v>
      </c>
      <c r="AA128" s="105">
        <f>GETPIVOTDATA(" Idaho",'Population Migration by State'!$B$5,"Year",'Population Migration by State'!$C$3)</f>
        <v>59419</v>
      </c>
      <c r="AB128" s="105">
        <f>GETPIVOTDATA(" Idaho",'Population Migration by State'!$B$5,"Year",'Population Migration by State'!$C$3)</f>
        <v>59419</v>
      </c>
      <c r="AC128" s="105">
        <f>GETPIVOTDATA(" Idaho",'Population Migration by State'!$B$5,"Year",'Population Migration by State'!$C$3)</f>
        <v>59419</v>
      </c>
      <c r="AD128" s="105">
        <f>GETPIVOTDATA(" Idaho",'Population Migration by State'!$B$5,"Year",'Population Migration by State'!$C$3)</f>
        <v>59419</v>
      </c>
      <c r="AE128" s="105">
        <f>GETPIVOTDATA(" Idaho",'Population Migration by State'!$B$5,"Year",'Population Migration by State'!$C$3)</f>
        <v>59419</v>
      </c>
      <c r="AF128" s="105">
        <f>GETPIVOTDATA(" Idaho",'Population Migration by State'!$B$5,"Year",'Population Migration by State'!$C$3)</f>
        <v>59419</v>
      </c>
      <c r="AG128" s="105">
        <f>GETPIVOTDATA(" Idaho",'Population Migration by State'!$B$5,"Year",'Population Migration by State'!$C$3)</f>
        <v>59419</v>
      </c>
      <c r="AH128" s="105">
        <f>GETPIVOTDATA(" Idaho",'Population Migration by State'!$B$5,"Year",'Population Migration by State'!$C$3)</f>
        <v>59419</v>
      </c>
      <c r="AI128" s="105">
        <f>GETPIVOTDATA(" Idaho",'Population Migration by State'!$B$5,"Year",'Population Migration by State'!$C$3)</f>
        <v>59419</v>
      </c>
      <c r="AJ128" s="92">
        <f>GETPIVOTDATA(" Wyoming",'Population Migration by State'!$B$5,"Year",'Population Migration by State'!$C$3)</f>
        <v>31165</v>
      </c>
      <c r="AK128" s="105">
        <f>GETPIVOTDATA(" Wyoming",'Population Migration by State'!$B$5,"Year",'Population Migration by State'!$C$3)</f>
        <v>31165</v>
      </c>
      <c r="AL128" s="105">
        <f>GETPIVOTDATA(" Wyoming",'Population Migration by State'!$B$5,"Year",'Population Migration by State'!$C$3)</f>
        <v>31165</v>
      </c>
      <c r="AM128" s="105">
        <f>GETPIVOTDATA(" Wyoming",'Population Migration by State'!$B$5,"Year",'Population Migration by State'!$C$3)</f>
        <v>31165</v>
      </c>
      <c r="AN128" s="105">
        <f>GETPIVOTDATA(" Wyoming",'Population Migration by State'!$B$5,"Year",'Population Migration by State'!$C$3)</f>
        <v>31165</v>
      </c>
      <c r="AO128" s="105">
        <f>GETPIVOTDATA(" Wyoming",'Population Migration by State'!$B$5,"Year",'Population Migration by State'!$C$3)</f>
        <v>31165</v>
      </c>
      <c r="AP128" s="105">
        <f>GETPIVOTDATA(" Wyoming",'Population Migration by State'!$B$5,"Year",'Population Migration by State'!$C$3)</f>
        <v>31165</v>
      </c>
      <c r="AQ128" s="105">
        <f>GETPIVOTDATA(" Wyoming",'Population Migration by State'!$B$5,"Year",'Population Migration by State'!$C$3)</f>
        <v>31165</v>
      </c>
      <c r="AR128" s="105">
        <f>GETPIVOTDATA(" Wyoming",'Population Migration by State'!$B$5,"Year",'Population Migration by State'!$C$3)</f>
        <v>31165</v>
      </c>
      <c r="AS128" s="105">
        <f>GETPIVOTDATA(" Wyoming",'Population Migration by State'!$B$5,"Year",'Population Migration by State'!$C$3)</f>
        <v>31165</v>
      </c>
      <c r="AT128" s="105">
        <f>GETPIVOTDATA(" Wyoming",'Population Migration by State'!$B$5,"Year",'Population Migration by State'!$C$3)</f>
        <v>31165</v>
      </c>
      <c r="AU128" s="105">
        <f>GETPIVOTDATA(" Wyoming",'Population Migration by State'!$B$5,"Year",'Population Migration by State'!$C$3)</f>
        <v>31165</v>
      </c>
      <c r="AV128" s="105">
        <f>GETPIVOTDATA(" Wyoming",'Population Migration by State'!$B$5,"Year",'Population Migration by State'!$C$3)</f>
        <v>31165</v>
      </c>
      <c r="AW128" s="105">
        <f>GETPIVOTDATA(" Wyoming",'Population Migration by State'!$B$5,"Year",'Population Migration by State'!$C$3)</f>
        <v>31165</v>
      </c>
      <c r="AX128" s="105">
        <f>GETPIVOTDATA(" Wyoming",'Population Migration by State'!$B$5,"Year",'Population Migration by State'!$C$3)</f>
        <v>31165</v>
      </c>
      <c r="AY128" s="105">
        <f>GETPIVOTDATA(" Wyoming",'Population Migration by State'!$B$5,"Year",'Population Migration by State'!$C$3)</f>
        <v>31165</v>
      </c>
      <c r="AZ128" s="105">
        <f>GETPIVOTDATA(" Wyoming",'Population Migration by State'!$B$5,"Year",'Population Migration by State'!$C$3)</f>
        <v>31165</v>
      </c>
      <c r="BA128" s="95">
        <f>GETPIVOTDATA(" Nebraska",'Population Migration by State'!$B$5,"Year",'Population Migration by State'!$C$3)</f>
        <v>43266</v>
      </c>
      <c r="BB128" s="101">
        <f>GETPIVOTDATA(" Nebraska",'Population Migration by State'!$B$5,"Year",'Population Migration by State'!$C$3)</f>
        <v>43266</v>
      </c>
      <c r="BC128" s="101">
        <f>GETPIVOTDATA(" Nebraska",'Population Migration by State'!$B$5,"Year",'Population Migration by State'!$C$3)</f>
        <v>43266</v>
      </c>
      <c r="BD128" s="101">
        <f>GETPIVOTDATA(" Nebraska",'Population Migration by State'!$B$5,"Year",'Population Migration by State'!$C$3)</f>
        <v>43266</v>
      </c>
      <c r="BE128" s="101">
        <f>GETPIVOTDATA(" Nebraska",'Population Migration by State'!$B$5,"Year",'Population Migration by State'!$C$3)</f>
        <v>43266</v>
      </c>
      <c r="BF128" s="101">
        <f>GETPIVOTDATA(" Nebraska",'Population Migration by State'!$B$5,"Year",'Population Migration by State'!$C$3)</f>
        <v>43266</v>
      </c>
      <c r="BG128" s="101">
        <f>GETPIVOTDATA(" Nebraska",'Population Migration by State'!$B$5,"Year",'Population Migration by State'!$C$3)</f>
        <v>43266</v>
      </c>
      <c r="BH128" s="101">
        <f>GETPIVOTDATA(" Nebraska",'Population Migration by State'!$B$5,"Year",'Population Migration by State'!$C$3)</f>
        <v>43266</v>
      </c>
      <c r="BI128" s="101">
        <f>GETPIVOTDATA(" Nebraska",'Population Migration by State'!$B$5,"Year",'Population Migration by State'!$C$3)</f>
        <v>43266</v>
      </c>
      <c r="BJ128" s="101">
        <f>GETPIVOTDATA(" Nebraska",'Population Migration by State'!$B$5,"Year",'Population Migration by State'!$C$3)</f>
        <v>43266</v>
      </c>
      <c r="BK128" s="101">
        <f>GETPIVOTDATA(" Nebraska",'Population Migration by State'!$B$5,"Year",'Population Migration by State'!$C$3)</f>
        <v>43266</v>
      </c>
      <c r="BL128" s="101">
        <f>GETPIVOTDATA(" Nebraska",'Population Migration by State'!$B$5,"Year",'Population Migration by State'!$C$3)</f>
        <v>43266</v>
      </c>
      <c r="BM128" s="92">
        <f>GETPIVOTDATA(" South Dakota",'Population Migration by State'!$B$5,"Year",'Population Migration by State'!$C$3)</f>
        <v>26185</v>
      </c>
      <c r="BN128" s="105">
        <f>GETPIVOTDATA(" South Dakota",'Population Migration by State'!$B$5,"Year",'Population Migration by State'!$C$3)</f>
        <v>26185</v>
      </c>
      <c r="BO128" s="105">
        <f>GETPIVOTDATA(" South Dakota",'Population Migration by State'!$B$5,"Year",'Population Migration by State'!$C$3)</f>
        <v>26185</v>
      </c>
      <c r="BP128" s="105">
        <f>GETPIVOTDATA(" South Dakota",'Population Migration by State'!$B$5,"Year",'Population Migration by State'!$C$3)</f>
        <v>26185</v>
      </c>
      <c r="BQ128" s="92">
        <f>GETPIVOTDATA(" Iowa",'Population Migration by State'!$B$5,"Year",'Population Migration by State'!$C$3)</f>
        <v>76546</v>
      </c>
      <c r="BR128" s="105">
        <f>GETPIVOTDATA(" Iowa",'Population Migration by State'!$B$5,"Year",'Population Migration by State'!$C$3)</f>
        <v>76546</v>
      </c>
      <c r="BS128" s="105">
        <f>GETPIVOTDATA(" Iowa",'Population Migration by State'!$B$5,"Year",'Population Migration by State'!$C$3)</f>
        <v>76546</v>
      </c>
      <c r="BT128" s="105">
        <f>GETPIVOTDATA(" Iowa",'Population Migration by State'!$B$5,"Year",'Population Migration by State'!$C$3)</f>
        <v>76546</v>
      </c>
      <c r="BU128" s="105">
        <f>GETPIVOTDATA(" Iowa",'Population Migration by State'!$B$5,"Year",'Population Migration by State'!$C$3)</f>
        <v>76546</v>
      </c>
      <c r="BV128" s="105">
        <f>GETPIVOTDATA(" Iowa",'Population Migration by State'!$B$5,"Year",'Population Migration by State'!$C$3)</f>
        <v>76546</v>
      </c>
      <c r="BW128" s="105">
        <f>GETPIVOTDATA(" Iowa",'Population Migration by State'!$B$5,"Year",'Population Migration by State'!$C$3)</f>
        <v>76546</v>
      </c>
      <c r="BX128" s="105">
        <f>GETPIVOTDATA(" Iowa",'Population Migration by State'!$B$5,"Year",'Population Migration by State'!$C$3)</f>
        <v>76546</v>
      </c>
      <c r="BY128" s="105">
        <f>GETPIVOTDATA(" Iowa",'Population Migration by State'!$B$5,"Year",'Population Migration by State'!$C$3)</f>
        <v>76546</v>
      </c>
      <c r="BZ128" s="105">
        <f>GETPIVOTDATA(" Iowa",'Population Migration by State'!$B$5,"Year",'Population Migration by State'!$C$3)</f>
        <v>76546</v>
      </c>
      <c r="CA128" s="105">
        <f>GETPIVOTDATA(" Iowa",'Population Migration by State'!$B$5,"Year",'Population Migration by State'!$C$3)</f>
        <v>76546</v>
      </c>
      <c r="CB128" s="105">
        <f>GETPIVOTDATA(" Iowa",'Population Migration by State'!$B$5,"Year",'Population Migration by State'!$C$3)</f>
        <v>76546</v>
      </c>
      <c r="CC128" s="105">
        <f>GETPIVOTDATA(" Iowa",'Population Migration by State'!$B$5,"Year",'Population Migration by State'!$C$3)</f>
        <v>76546</v>
      </c>
      <c r="CD128" s="105">
        <f>GETPIVOTDATA(" Iowa",'Population Migration by State'!$B$5,"Year",'Population Migration by State'!$C$3)</f>
        <v>76546</v>
      </c>
      <c r="CE128" s="99"/>
      <c r="CF128" s="105">
        <f>GETPIVOTDATA(" Wisconsin",'Population Migration by State'!$B$5,"Year",'Population Migration by State'!$C$3)</f>
        <v>100167</v>
      </c>
      <c r="CG128" s="105">
        <f>GETPIVOTDATA(" Wisconsin",'Population Migration by State'!$B$5,"Year",'Population Migration by State'!$C$3)</f>
        <v>100167</v>
      </c>
      <c r="CH128" s="105">
        <f>GETPIVOTDATA(" Wisconsin",'Population Migration by State'!$B$5,"Year",'Population Migration by State'!$C$3)</f>
        <v>100167</v>
      </c>
      <c r="CI128" s="105">
        <f>GETPIVOTDATA(" Wisconsin",'Population Migration by State'!$B$5,"Year",'Population Migration by State'!$C$3)</f>
        <v>100167</v>
      </c>
      <c r="CJ128" s="105">
        <f>GETPIVOTDATA(" Wisconsin",'Population Migration by State'!$B$5,"Year",'Population Migration by State'!$C$3)</f>
        <v>100167</v>
      </c>
      <c r="CK128" s="105">
        <f>GETPIVOTDATA(" Wisconsin",'Population Migration by State'!$B$5,"Year",'Population Migration by State'!$C$3)</f>
        <v>100167</v>
      </c>
      <c r="CL128" s="105">
        <f>GETPIVOTDATA(" Wisconsin",'Population Migration by State'!$B$5,"Year",'Population Migration by State'!$C$3)</f>
        <v>100167</v>
      </c>
      <c r="CM128" s="105">
        <f>GETPIVOTDATA(" Wisconsin",'Population Migration by State'!$B$5,"Year",'Population Migration by State'!$C$3)</f>
        <v>100167</v>
      </c>
      <c r="CN128" s="92"/>
      <c r="CO128" s="105"/>
      <c r="CP128" s="105"/>
      <c r="CQ128" s="92">
        <f>GETPIVOTDATA(" Michigan",'Population Migration by State'!$B$5,"Year",'Population Migration by State'!$C$3)</f>
        <v>134763</v>
      </c>
      <c r="CR128" s="105">
        <f>GETPIVOTDATA(" Michigan",'Population Migration by State'!$B$5,"Year",'Population Migration by State'!$C$3)</f>
        <v>134763</v>
      </c>
      <c r="CS128" s="105">
        <f>GETPIVOTDATA(" Michigan",'Population Migration by State'!$B$5,"Year",'Population Migration by State'!$C$3)</f>
        <v>134763</v>
      </c>
      <c r="CT128" s="105">
        <f>GETPIVOTDATA(" Michigan",'Population Migration by State'!$B$5,"Year",'Population Migration by State'!$C$3)</f>
        <v>134763</v>
      </c>
      <c r="CU128" s="105">
        <f>GETPIVOTDATA(" Michigan",'Population Migration by State'!$B$5,"Year",'Population Migration by State'!$C$3)</f>
        <v>134763</v>
      </c>
      <c r="CV128" s="105">
        <f>GETPIVOTDATA(" Michigan",'Population Migration by State'!$B$5,"Year",'Population Migration by State'!$C$3)</f>
        <v>134763</v>
      </c>
      <c r="CW128" s="105">
        <f>GETPIVOTDATA(" Michigan",'Population Migration by State'!$B$5,"Year",'Population Migration by State'!$C$3)</f>
        <v>134763</v>
      </c>
      <c r="CX128" s="105">
        <f>GETPIVOTDATA(" Michigan",'Population Migration by State'!$B$5,"Year",'Population Migration by State'!$C$3)</f>
        <v>134763</v>
      </c>
      <c r="CY128" s="105">
        <f>GETPIVOTDATA(" Michigan",'Population Migration by State'!$B$5,"Year",'Population Migration by State'!$C$3)</f>
        <v>134763</v>
      </c>
      <c r="CZ128" s="92"/>
      <c r="DA128" s="105"/>
      <c r="DB128" s="105"/>
      <c r="DC128" s="105"/>
      <c r="DD128" s="105"/>
      <c r="DE128" s="105"/>
      <c r="DF128" s="105"/>
      <c r="DG128" s="105"/>
      <c r="DH128" s="92">
        <f>GETPIVOTDATA(" New York",'Population Migration by State'!$B$5,"Year",'Population Migration by State'!$C$3)</f>
        <v>277374</v>
      </c>
      <c r="DI128" s="105">
        <f>GETPIVOTDATA(" New York",'Population Migration by State'!$B$5,"Year",'Population Migration by State'!$C$3)</f>
        <v>277374</v>
      </c>
      <c r="DJ128" s="105">
        <f>GETPIVOTDATA(" New York",'Population Migration by State'!$B$5,"Year",'Population Migration by State'!$C$3)</f>
        <v>277374</v>
      </c>
      <c r="DK128" s="105">
        <f>GETPIVOTDATA(" New York",'Population Migration by State'!$B$5,"Year",'Population Migration by State'!$C$3)</f>
        <v>277374</v>
      </c>
      <c r="DL128" s="105">
        <f>GETPIVOTDATA(" New York",'Population Migration by State'!$B$5,"Year",'Population Migration by State'!$C$3)</f>
        <v>277374</v>
      </c>
      <c r="DM128" s="105">
        <f>GETPIVOTDATA(" New York",'Population Migration by State'!$B$5,"Year",'Population Migration by State'!$C$3)</f>
        <v>277374</v>
      </c>
      <c r="DN128" s="105">
        <f>GETPIVOTDATA(" New York",'Population Migration by State'!$B$5,"Year",'Population Migration by State'!$C$3)</f>
        <v>277374</v>
      </c>
      <c r="DO128" s="105">
        <f>GETPIVOTDATA(" New York",'Population Migration by State'!$B$5,"Year",'Population Migration by State'!$C$3)</f>
        <v>277374</v>
      </c>
      <c r="DP128" s="105">
        <f>GETPIVOTDATA(" New York",'Population Migration by State'!$B$5,"Year",'Population Migration by State'!$C$3)</f>
        <v>277374</v>
      </c>
      <c r="DQ128" s="105">
        <f>GETPIVOTDATA(" New York",'Population Migration by State'!$B$5,"Year",'Population Migration by State'!$C$3)</f>
        <v>277374</v>
      </c>
      <c r="DR128" s="105">
        <f>GETPIVOTDATA(" New York",'Population Migration by State'!$B$5,"Year",'Population Migration by State'!$C$3)</f>
        <v>277374</v>
      </c>
      <c r="DS128" s="105">
        <f>GETPIVOTDATA(" New York",'Population Migration by State'!$B$5,"Year",'Population Migration by State'!$C$3)</f>
        <v>277374</v>
      </c>
      <c r="DT128" s="105">
        <f>GETPIVOTDATA(" New York",'Population Migration by State'!$B$5,"Year",'Population Migration by State'!$C$3)</f>
        <v>277374</v>
      </c>
      <c r="DU128" s="105">
        <f>GETPIVOTDATA(" New York",'Population Migration by State'!$B$5,"Year",'Population Migration by State'!$C$3)</f>
        <v>277374</v>
      </c>
      <c r="DV128" s="105">
        <f>GETPIVOTDATA(" New York",'Population Migration by State'!$B$5,"Year",'Population Migration by State'!$C$3)</f>
        <v>277374</v>
      </c>
      <c r="DW128" s="105">
        <f>GETPIVOTDATA(" New York",'Population Migration by State'!$B$5,"Year",'Population Migration by State'!$C$3)</f>
        <v>277374</v>
      </c>
      <c r="DX128" s="105">
        <f>GETPIVOTDATA(" New York",'Population Migration by State'!$B$5,"Year",'Population Migration by State'!$C$3)</f>
        <v>277374</v>
      </c>
      <c r="DY128" s="105">
        <f>GETPIVOTDATA(" New York",'Population Migration by State'!$B$5,"Year",'Population Migration by State'!$C$3)</f>
        <v>277374</v>
      </c>
      <c r="DZ128" s="92">
        <f>GETPIVOTDATA(" Massachusetts",'Population Migration by State'!$B$5,"Year",'Population Migration by State'!$C$3)</f>
        <v>146633</v>
      </c>
      <c r="EA128" s="121">
        <f>GETPIVOTDATA(" Massachusetts",'Population Migration by State'!$B$5,"Year",'Population Migration by State'!$C$3)</f>
        <v>146633</v>
      </c>
      <c r="EB128" s="121">
        <f>GETPIVOTDATA(" Massachusetts",'Population Migration by State'!$B$5,"Year",'Population Migration by State'!$C$3)</f>
        <v>146633</v>
      </c>
      <c r="EC128" s="121">
        <f>GETPIVOTDATA(" Massachusetts",'Population Migration by State'!$B$5,"Year",'Population Migration by State'!$C$3)</f>
        <v>146633</v>
      </c>
      <c r="ED128" s="121">
        <f>GETPIVOTDATA(" Massachusetts",'Population Migration by State'!$B$5,"Year",'Population Migration by State'!$C$3)</f>
        <v>146633</v>
      </c>
      <c r="EE128" s="105">
        <f>GETPIVOTDATA(" Massachusetts",'Population Migration by State'!$B$5,"Year",'Population Migration by State'!$C$3)</f>
        <v>146633</v>
      </c>
      <c r="EF128" s="92"/>
      <c r="EG128" s="105"/>
      <c r="EH128" s="105"/>
      <c r="EI128" s="105"/>
      <c r="EJ128" s="105"/>
      <c r="EK128" s="105"/>
      <c r="EL128" s="105"/>
      <c r="EM128" s="105"/>
      <c r="EN128" s="105"/>
      <c r="EO128" s="105"/>
      <c r="EP128" s="105"/>
      <c r="EQ128" s="56"/>
      <c r="ER128" s="56"/>
      <c r="ES128" s="56"/>
      <c r="ET128" s="56"/>
      <c r="EU128" s="56"/>
      <c r="EV128" s="56"/>
      <c r="EW128" s="105"/>
      <c r="EX128" s="105"/>
      <c r="EY128" s="105"/>
      <c r="EZ128" s="105"/>
      <c r="FA128" s="105"/>
      <c r="FB128" s="105"/>
      <c r="FC128" s="105"/>
      <c r="FD128" s="105"/>
      <c r="FE128" s="105"/>
      <c r="FF128" s="105"/>
      <c r="FG128" s="105"/>
      <c r="FH128" s="105"/>
      <c r="FI128" s="105"/>
      <c r="FJ128" s="105"/>
      <c r="FK128" s="105"/>
      <c r="FL128" s="105"/>
      <c r="FM128" s="105"/>
      <c r="FN128" s="105"/>
      <c r="FO128" s="105"/>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c r="GQ128" s="56"/>
      <c r="GR128" s="56"/>
      <c r="GS128" s="56"/>
      <c r="GT128" s="56"/>
      <c r="GU128" s="56"/>
      <c r="GV128" s="56"/>
      <c r="GW128" s="56"/>
      <c r="GX128" s="56"/>
      <c r="GY128" s="56"/>
      <c r="GZ128" s="56"/>
      <c r="HA128" s="56"/>
      <c r="HB128" s="56"/>
      <c r="HC128" s="56"/>
      <c r="HD128" s="56"/>
      <c r="HE128" s="56"/>
      <c r="HF128" s="56"/>
      <c r="HG128" s="56"/>
      <c r="HH128" s="217"/>
    </row>
    <row r="129" spans="2:216" ht="15" customHeight="1" thickTop="1" thickBot="1" x14ac:dyDescent="0.3">
      <c r="B129" s="221"/>
      <c r="C129" s="56"/>
      <c r="D129" s="56"/>
      <c r="E129" s="105"/>
      <c r="F129" s="105"/>
      <c r="G129" s="105"/>
      <c r="H129" s="105"/>
      <c r="I129" s="105"/>
      <c r="J129" s="105"/>
      <c r="K129" s="92">
        <f>GETPIVOTDATA(" Oregon",'Population Migration by State'!$B$5,"Year",'Population Migration by State'!$C$3)</f>
        <v>119077</v>
      </c>
      <c r="L129" s="105">
        <f>GETPIVOTDATA(" Oregon",'Population Migration by State'!$B$5,"Year",'Population Migration by State'!$C$3)</f>
        <v>119077</v>
      </c>
      <c r="M129" s="105">
        <f>GETPIVOTDATA(" Oregon",'Population Migration by State'!$B$5,"Year",'Population Migration by State'!$C$3)</f>
        <v>119077</v>
      </c>
      <c r="N129" s="105">
        <f>GETPIVOTDATA(" Oregon",'Population Migration by State'!$B$5,"Year",'Population Migration by State'!$C$3)</f>
        <v>119077</v>
      </c>
      <c r="O129" s="105">
        <f>GETPIVOTDATA(" Oregon",'Population Migration by State'!$B$5,"Year",'Population Migration by State'!$C$3)</f>
        <v>119077</v>
      </c>
      <c r="P129" s="105">
        <f>GETPIVOTDATA(" Oregon",'Population Migration by State'!$B$5,"Year",'Population Migration by State'!$C$3)</f>
        <v>119077</v>
      </c>
      <c r="Q129" s="105">
        <f>GETPIVOTDATA(" Oregon",'Population Migration by State'!$B$5,"Year",'Population Migration by State'!$C$3)</f>
        <v>119077</v>
      </c>
      <c r="R129" s="105">
        <f>GETPIVOTDATA(" Oregon",'Population Migration by State'!$B$5,"Year",'Population Migration by State'!$C$3)</f>
        <v>119077</v>
      </c>
      <c r="S129" s="105">
        <f>GETPIVOTDATA(" Oregon",'Population Migration by State'!$B$5,"Year",'Population Migration by State'!$C$3)</f>
        <v>119077</v>
      </c>
      <c r="T129" s="105">
        <f>GETPIVOTDATA(" Oregon",'Population Migration by State'!$B$5,"Year",'Population Migration by State'!$C$3)</f>
        <v>119077</v>
      </c>
      <c r="U129" s="105">
        <f>GETPIVOTDATA(" Oregon",'Population Migration by State'!$B$5,"Year",'Population Migration by State'!$C$3)</f>
        <v>119077</v>
      </c>
      <c r="V129" s="105">
        <f>GETPIVOTDATA(" Oregon",'Population Migration by State'!$B$5,"Year",'Population Migration by State'!$C$3)</f>
        <v>119077</v>
      </c>
      <c r="W129" s="105">
        <f>GETPIVOTDATA(" Oregon",'Population Migration by State'!$B$5,"Year",'Population Migration by State'!$C$3)</f>
        <v>119077</v>
      </c>
      <c r="X129" s="105">
        <f>GETPIVOTDATA(" Oregon",'Population Migration by State'!$B$5,"Year",'Population Migration by State'!$C$3)</f>
        <v>119077</v>
      </c>
      <c r="Y129" s="105">
        <f>GETPIVOTDATA(" Oregon",'Population Migration by State'!$B$5,"Year",'Population Migration by State'!$C$3)</f>
        <v>119077</v>
      </c>
      <c r="Z129" s="92">
        <f>GETPIVOTDATA(" Idaho",'Population Migration by State'!$B$5,"Year",'Population Migration by State'!$C$3)</f>
        <v>59419</v>
      </c>
      <c r="AA129" s="105">
        <f>GETPIVOTDATA(" Idaho",'Population Migration by State'!$B$5,"Year",'Population Migration by State'!$C$3)</f>
        <v>59419</v>
      </c>
      <c r="AB129" s="105">
        <f>GETPIVOTDATA(" Idaho",'Population Migration by State'!$B$5,"Year",'Population Migration by State'!$C$3)</f>
        <v>59419</v>
      </c>
      <c r="AC129" s="105">
        <f>GETPIVOTDATA(" Idaho",'Population Migration by State'!$B$5,"Year",'Population Migration by State'!$C$3)</f>
        <v>59419</v>
      </c>
      <c r="AD129" s="105">
        <f>GETPIVOTDATA(" Idaho",'Population Migration by State'!$B$5,"Year",'Population Migration by State'!$C$3)</f>
        <v>59419</v>
      </c>
      <c r="AE129" s="105">
        <f>GETPIVOTDATA(" Idaho",'Population Migration by State'!$B$5,"Year",'Population Migration by State'!$C$3)</f>
        <v>59419</v>
      </c>
      <c r="AF129" s="105">
        <f>GETPIVOTDATA(" Idaho",'Population Migration by State'!$B$5,"Year",'Population Migration by State'!$C$3)</f>
        <v>59419</v>
      </c>
      <c r="AG129" s="105">
        <f>GETPIVOTDATA(" Idaho",'Population Migration by State'!$B$5,"Year",'Population Migration by State'!$C$3)</f>
        <v>59419</v>
      </c>
      <c r="AH129" s="105">
        <f>GETPIVOTDATA(" Idaho",'Population Migration by State'!$B$5,"Year",'Population Migration by State'!$C$3)</f>
        <v>59419</v>
      </c>
      <c r="AI129" s="105">
        <f>GETPIVOTDATA(" Idaho",'Population Migration by State'!$B$5,"Year",'Population Migration by State'!$C$3)</f>
        <v>59419</v>
      </c>
      <c r="AJ129" s="92">
        <f>GETPIVOTDATA(" Wyoming",'Population Migration by State'!$B$5,"Year",'Population Migration by State'!$C$3)</f>
        <v>31165</v>
      </c>
      <c r="AK129" s="105">
        <f>GETPIVOTDATA(" Wyoming",'Population Migration by State'!$B$5,"Year",'Population Migration by State'!$C$3)</f>
        <v>31165</v>
      </c>
      <c r="AL129" s="105">
        <f>GETPIVOTDATA(" Wyoming",'Population Migration by State'!$B$5,"Year",'Population Migration by State'!$C$3)</f>
        <v>31165</v>
      </c>
      <c r="AM129" s="105">
        <f>GETPIVOTDATA(" Wyoming",'Population Migration by State'!$B$5,"Year",'Population Migration by State'!$C$3)</f>
        <v>31165</v>
      </c>
      <c r="AN129" s="105">
        <f>GETPIVOTDATA(" Wyoming",'Population Migration by State'!$B$5,"Year",'Population Migration by State'!$C$3)</f>
        <v>31165</v>
      </c>
      <c r="AO129" s="105">
        <f>GETPIVOTDATA(" Wyoming",'Population Migration by State'!$B$5,"Year",'Population Migration by State'!$C$3)</f>
        <v>31165</v>
      </c>
      <c r="AP129" s="105">
        <f>GETPIVOTDATA(" Wyoming",'Population Migration by State'!$B$5,"Year",'Population Migration by State'!$C$3)</f>
        <v>31165</v>
      </c>
      <c r="AQ129" s="105">
        <f>GETPIVOTDATA(" Wyoming",'Population Migration by State'!$B$5,"Year",'Population Migration by State'!$C$3)</f>
        <v>31165</v>
      </c>
      <c r="AR129" s="105">
        <f>GETPIVOTDATA(" Wyoming",'Population Migration by State'!$B$5,"Year",'Population Migration by State'!$C$3)</f>
        <v>31165</v>
      </c>
      <c r="AS129" s="105">
        <f>GETPIVOTDATA(" Wyoming",'Population Migration by State'!$B$5,"Year",'Population Migration by State'!$C$3)</f>
        <v>31165</v>
      </c>
      <c r="AT129" s="105">
        <f>GETPIVOTDATA(" Wyoming",'Population Migration by State'!$B$5,"Year",'Population Migration by State'!$C$3)</f>
        <v>31165</v>
      </c>
      <c r="AU129" s="105">
        <f>GETPIVOTDATA(" Wyoming",'Population Migration by State'!$B$5,"Year",'Population Migration by State'!$C$3)</f>
        <v>31165</v>
      </c>
      <c r="AV129" s="105">
        <f>GETPIVOTDATA(" Wyoming",'Population Migration by State'!$B$5,"Year",'Population Migration by State'!$C$3)</f>
        <v>31165</v>
      </c>
      <c r="AW129" s="105">
        <f>GETPIVOTDATA(" Wyoming",'Population Migration by State'!$B$5,"Year",'Population Migration by State'!$C$3)</f>
        <v>31165</v>
      </c>
      <c r="AX129" s="105">
        <f>GETPIVOTDATA(" Wyoming",'Population Migration by State'!$B$5,"Year",'Population Migration by State'!$C$3)</f>
        <v>31165</v>
      </c>
      <c r="AY129" s="105">
        <f>GETPIVOTDATA(" Wyoming",'Population Migration by State'!$B$5,"Year",'Population Migration by State'!$C$3)</f>
        <v>31165</v>
      </c>
      <c r="AZ129" s="105">
        <f>GETPIVOTDATA(" Wyoming",'Population Migration by State'!$B$5,"Year",'Population Migration by State'!$C$3)</f>
        <v>31165</v>
      </c>
      <c r="BA129" s="92">
        <f>GETPIVOTDATA(" Nebraska",'Population Migration by State'!$B$5,"Year",'Population Migration by State'!$C$3)</f>
        <v>43266</v>
      </c>
      <c r="BB129" s="105">
        <f>GETPIVOTDATA(" Nebraska",'Population Migration by State'!$B$5,"Year",'Population Migration by State'!$C$3)</f>
        <v>43266</v>
      </c>
      <c r="BC129" s="105">
        <f>GETPIVOTDATA(" Nebraska",'Population Migration by State'!$B$5,"Year",'Population Migration by State'!$C$3)</f>
        <v>43266</v>
      </c>
      <c r="BD129" s="105">
        <f>GETPIVOTDATA(" Nebraska",'Population Migration by State'!$B$5,"Year",'Population Migration by State'!$C$3)</f>
        <v>43266</v>
      </c>
      <c r="BE129" s="105">
        <f>GETPIVOTDATA(" Nebraska",'Population Migration by State'!$B$5,"Year",'Population Migration by State'!$C$3)</f>
        <v>43266</v>
      </c>
      <c r="BF129" s="105">
        <f>GETPIVOTDATA(" Nebraska",'Population Migration by State'!$B$5,"Year",'Population Migration by State'!$C$3)</f>
        <v>43266</v>
      </c>
      <c r="BG129" s="105">
        <f>GETPIVOTDATA(" Nebraska",'Population Migration by State'!$B$5,"Year",'Population Migration by State'!$C$3)</f>
        <v>43266</v>
      </c>
      <c r="BH129" s="105">
        <f>GETPIVOTDATA(" Nebraska",'Population Migration by State'!$B$5,"Year",'Population Migration by State'!$C$3)</f>
        <v>43266</v>
      </c>
      <c r="BI129" s="105">
        <f>GETPIVOTDATA(" Nebraska",'Population Migration by State'!$B$5,"Year",'Population Migration by State'!$C$3)</f>
        <v>43266</v>
      </c>
      <c r="BJ129" s="105">
        <f>GETPIVOTDATA(" Nebraska",'Population Migration by State'!$B$5,"Year",'Population Migration by State'!$C$3)</f>
        <v>43266</v>
      </c>
      <c r="BK129" s="105">
        <f>GETPIVOTDATA(" Nebraska",'Population Migration by State'!$B$5,"Year",'Population Migration by State'!$C$3)</f>
        <v>43266</v>
      </c>
      <c r="BL129" s="105">
        <f>GETPIVOTDATA(" Nebraska",'Population Migration by State'!$B$5,"Year",'Population Migration by State'!$C$3)</f>
        <v>43266</v>
      </c>
      <c r="BM129" s="99"/>
      <c r="BN129" s="103">
        <f>GETPIVOTDATA(" South Dakota",'Population Migration by State'!$B$5,"Year",'Population Migration by State'!$C$3)</f>
        <v>26185</v>
      </c>
      <c r="BO129" s="105">
        <f>GETPIVOTDATA(" South Dakota",'Population Migration by State'!$B$5,"Year",'Population Migration by State'!$C$3)</f>
        <v>26185</v>
      </c>
      <c r="BP129" s="105">
        <f>GETPIVOTDATA(" South Dakota",'Population Migration by State'!$B$5,"Year",'Population Migration by State'!$C$3)</f>
        <v>26185</v>
      </c>
      <c r="BQ129" s="92">
        <f>GETPIVOTDATA(" Iowa",'Population Migration by State'!$B$5,"Year",'Population Migration by State'!$C$3)</f>
        <v>76546</v>
      </c>
      <c r="BR129" s="105">
        <f>GETPIVOTDATA(" Iowa",'Population Migration by State'!$B$5,"Year",'Population Migration by State'!$C$3)</f>
        <v>76546</v>
      </c>
      <c r="BS129" s="105">
        <f>GETPIVOTDATA(" Iowa",'Population Migration by State'!$B$5,"Year",'Population Migration by State'!$C$3)</f>
        <v>76546</v>
      </c>
      <c r="BT129" s="105">
        <f>GETPIVOTDATA(" Iowa",'Population Migration by State'!$B$5,"Year",'Population Migration by State'!$C$3)</f>
        <v>76546</v>
      </c>
      <c r="BU129" s="105">
        <f>GETPIVOTDATA(" Iowa",'Population Migration by State'!$B$5,"Year",'Population Migration by State'!$C$3)</f>
        <v>76546</v>
      </c>
      <c r="BV129" s="105">
        <f>GETPIVOTDATA(" Iowa",'Population Migration by State'!$B$5,"Year",'Population Migration by State'!$C$3)</f>
        <v>76546</v>
      </c>
      <c r="BW129" s="105">
        <f>GETPIVOTDATA(" Iowa",'Population Migration by State'!$B$5,"Year",'Population Migration by State'!$C$3)</f>
        <v>76546</v>
      </c>
      <c r="BX129" s="105">
        <f>GETPIVOTDATA(" Iowa",'Population Migration by State'!$B$5,"Year",'Population Migration by State'!$C$3)</f>
        <v>76546</v>
      </c>
      <c r="BY129" s="105">
        <f>GETPIVOTDATA(" Iowa",'Population Migration by State'!$B$5,"Year",'Population Migration by State'!$C$3)</f>
        <v>76546</v>
      </c>
      <c r="BZ129" s="105">
        <f>GETPIVOTDATA(" Iowa",'Population Migration by State'!$B$5,"Year",'Population Migration by State'!$C$3)</f>
        <v>76546</v>
      </c>
      <c r="CA129" s="105">
        <f>GETPIVOTDATA(" Iowa",'Population Migration by State'!$B$5,"Year",'Population Migration by State'!$C$3)</f>
        <v>76546</v>
      </c>
      <c r="CB129" s="105">
        <f>GETPIVOTDATA(" Iowa",'Population Migration by State'!$B$5,"Year",'Population Migration by State'!$C$3)</f>
        <v>76546</v>
      </c>
      <c r="CC129" s="105">
        <f>GETPIVOTDATA(" Iowa",'Population Migration by State'!$B$5,"Year",'Population Migration by State'!$C$3)</f>
        <v>76546</v>
      </c>
      <c r="CD129" s="105">
        <f>GETPIVOTDATA(" Iowa",'Population Migration by State'!$B$5,"Year",'Population Migration by State'!$C$3)</f>
        <v>76546</v>
      </c>
      <c r="CE129" s="105">
        <f>GETPIVOTDATA(" Iowa",'Population Migration by State'!$B$5,"Year",'Population Migration by State'!$C$3)</f>
        <v>76546</v>
      </c>
      <c r="CF129" s="110"/>
      <c r="CG129" s="101">
        <f>GETPIVOTDATA(" Illinois",'Population Migration by State'!$B$5,"Year",'Population Migration by State'!$C$3)</f>
        <v>210804</v>
      </c>
      <c r="CH129" s="101">
        <f>GETPIVOTDATA(" Illinois",'Population Migration by State'!$B$5,"Year",'Population Migration by State'!$C$3)</f>
        <v>210804</v>
      </c>
      <c r="CI129" s="101">
        <f>GETPIVOTDATA(" Illinois",'Population Migration by State'!$B$5,"Year",'Population Migration by State'!$C$3)</f>
        <v>210804</v>
      </c>
      <c r="CJ129" s="101">
        <f>GETPIVOTDATA(" Illinois",'Population Migration by State'!$B$5,"Year",'Population Migration by State'!$C$3)</f>
        <v>210804</v>
      </c>
      <c r="CK129" s="101">
        <f>GETPIVOTDATA(" Illinois",'Population Migration by State'!$B$5,"Year",'Population Migration by State'!$C$3)</f>
        <v>210804</v>
      </c>
      <c r="CL129" s="101">
        <f>GETPIVOTDATA(" Illinois",'Population Migration by State'!$B$5,"Year",'Population Migration by State'!$C$3)</f>
        <v>210804</v>
      </c>
      <c r="CM129" s="100">
        <f>GETPIVOTDATA(" Illinois",'Population Migration by State'!$B$5,"Year",'Population Migration by State'!$C$3)</f>
        <v>210804</v>
      </c>
      <c r="CN129" s="105"/>
      <c r="CO129" s="105"/>
      <c r="CP129" s="105"/>
      <c r="CQ129" s="92">
        <f>GETPIVOTDATA(" Michigan",'Population Migration by State'!$B$5,"Year",'Population Migration by State'!$C$3)</f>
        <v>134763</v>
      </c>
      <c r="CR129" s="105">
        <f>GETPIVOTDATA(" Michigan",'Population Migration by State'!$B$5,"Year",'Population Migration by State'!$C$3)</f>
        <v>134763</v>
      </c>
      <c r="CS129" s="105">
        <f>GETPIVOTDATA(" Michigan",'Population Migration by State'!$B$5,"Year",'Population Migration by State'!$C$3)</f>
        <v>134763</v>
      </c>
      <c r="CT129" s="105">
        <f>GETPIVOTDATA(" Michigan",'Population Migration by State'!$B$5,"Year",'Population Migration by State'!$C$3)</f>
        <v>134763</v>
      </c>
      <c r="CU129" s="105">
        <f>GETPIVOTDATA(" Michigan",'Population Migration by State'!$B$5,"Year",'Population Migration by State'!$C$3)</f>
        <v>134763</v>
      </c>
      <c r="CV129" s="105">
        <f>GETPIVOTDATA(" Michigan",'Population Migration by State'!$B$5,"Year",'Population Migration by State'!$C$3)</f>
        <v>134763</v>
      </c>
      <c r="CW129" s="105">
        <f>GETPIVOTDATA(" Michigan",'Population Migration by State'!$B$5,"Year",'Population Migration by State'!$C$3)</f>
        <v>134763</v>
      </c>
      <c r="CX129" s="105">
        <f>GETPIVOTDATA(" Michigan",'Population Migration by State'!$B$5,"Year",'Population Migration by State'!$C$3)</f>
        <v>134763</v>
      </c>
      <c r="CY129" s="97"/>
      <c r="CZ129" s="105"/>
      <c r="DA129" s="105"/>
      <c r="DB129" s="105"/>
      <c r="DC129" s="97"/>
      <c r="DD129" s="101">
        <f>GETPIVOTDATA(" Ohio",'Population Migration by State'!$B$5,"Year",'Population Migration by State'!$C$3)</f>
        <v>197794</v>
      </c>
      <c r="DE129" s="100">
        <f>GETPIVOTDATA(" Ohio",'Population Migration by State'!$B$5,"Year",'Population Migration by State'!$C$3)</f>
        <v>197794</v>
      </c>
      <c r="DF129" s="95">
        <f>GETPIVOTDATA(" Pennsylvania",'Population Migration by State'!$B$5,"Year",'Population Migration by State'!$C$3)</f>
        <v>223347</v>
      </c>
      <c r="DG129" s="101">
        <f>GETPIVOTDATA(" Pennsylvania",'Population Migration by State'!$B$5,"Year",'Population Migration by State'!$C$3)</f>
        <v>223347</v>
      </c>
      <c r="DH129" s="92">
        <f>GETPIVOTDATA(" New York",'Population Migration by State'!$B$5,"Year",'Population Migration by State'!$C$3)</f>
        <v>277374</v>
      </c>
      <c r="DI129" s="105">
        <f>GETPIVOTDATA(" New York",'Population Migration by State'!$B$5,"Year",'Population Migration by State'!$C$3)</f>
        <v>277374</v>
      </c>
      <c r="DJ129" s="105">
        <f>GETPIVOTDATA(" New York",'Population Migration by State'!$B$5,"Year",'Population Migration by State'!$C$3)</f>
        <v>277374</v>
      </c>
      <c r="DK129" s="105">
        <f>GETPIVOTDATA(" New York",'Population Migration by State'!$B$5,"Year",'Population Migration by State'!$C$3)</f>
        <v>277374</v>
      </c>
      <c r="DL129" s="105">
        <f>GETPIVOTDATA(" New York",'Population Migration by State'!$B$5,"Year",'Population Migration by State'!$C$3)</f>
        <v>277374</v>
      </c>
      <c r="DM129" s="105">
        <f>GETPIVOTDATA(" New York",'Population Migration by State'!$B$5,"Year",'Population Migration by State'!$C$3)</f>
        <v>277374</v>
      </c>
      <c r="DN129" s="105">
        <f>GETPIVOTDATA(" New York",'Population Migration by State'!$B$5,"Year",'Population Migration by State'!$C$3)</f>
        <v>277374</v>
      </c>
      <c r="DO129" s="105">
        <f>GETPIVOTDATA(" New York",'Population Migration by State'!$B$5,"Year",'Population Migration by State'!$C$3)</f>
        <v>277374</v>
      </c>
      <c r="DP129" s="105">
        <f>GETPIVOTDATA(" New York",'Population Migration by State'!$B$5,"Year",'Population Migration by State'!$C$3)</f>
        <v>277374</v>
      </c>
      <c r="DQ129" s="105">
        <f>GETPIVOTDATA(" New York",'Population Migration by State'!$B$5,"Year",'Population Migration by State'!$C$3)</f>
        <v>277374</v>
      </c>
      <c r="DR129" s="105">
        <f>GETPIVOTDATA(" New York",'Population Migration by State'!$B$5,"Year",'Population Migration by State'!$C$3)</f>
        <v>277374</v>
      </c>
      <c r="DS129" s="105">
        <f>GETPIVOTDATA(" New York",'Population Migration by State'!$B$5,"Year",'Population Migration by State'!$C$3)</f>
        <v>277374</v>
      </c>
      <c r="DT129" s="105">
        <f>GETPIVOTDATA(" New York",'Population Migration by State'!$B$5,"Year",'Population Migration by State'!$C$3)</f>
        <v>277374</v>
      </c>
      <c r="DU129" s="105">
        <f>GETPIVOTDATA(" New York",'Population Migration by State'!$B$5,"Year",'Population Migration by State'!$C$3)</f>
        <v>277374</v>
      </c>
      <c r="DV129" s="105">
        <f>GETPIVOTDATA(" New York",'Population Migration by State'!$B$5,"Year",'Population Migration by State'!$C$3)</f>
        <v>277374</v>
      </c>
      <c r="DW129" s="105">
        <f>GETPIVOTDATA(" New York",'Population Migration by State'!$B$5,"Year",'Population Migration by State'!$C$3)</f>
        <v>277374</v>
      </c>
      <c r="DX129" s="105">
        <f>GETPIVOTDATA(" New York",'Population Migration by State'!$B$5,"Year",'Population Migration by State'!$C$3)</f>
        <v>277374</v>
      </c>
      <c r="DY129" s="105">
        <f>GETPIVOTDATA(" New York",'Population Migration by State'!$B$5,"Year",'Population Migration by State'!$C$3)</f>
        <v>277374</v>
      </c>
      <c r="DZ129" s="92">
        <f>GETPIVOTDATA(" Massachusetts",'Population Migration by State'!$B$5,"Year",'Population Migration by State'!$C$3)</f>
        <v>146633</v>
      </c>
      <c r="EA129" s="121">
        <f>GETPIVOTDATA(" Massachusetts",'Population Migration by State'!$B$5,"Year",'Population Migration by State'!$C$3)</f>
        <v>146633</v>
      </c>
      <c r="EB129" s="121">
        <f>GETPIVOTDATA(" Massachusetts",'Population Migration by State'!$B$5,"Year",'Population Migration by State'!$C$3)</f>
        <v>146633</v>
      </c>
      <c r="EC129" s="121">
        <f>GETPIVOTDATA(" Massachusetts",'Population Migration by State'!$B$5,"Year",'Population Migration by State'!$C$3)</f>
        <v>146633</v>
      </c>
      <c r="ED129" s="121">
        <f>GETPIVOTDATA(" Massachusetts",'Population Migration by State'!$B$5,"Year",'Population Migration by State'!$C$3)</f>
        <v>146633</v>
      </c>
      <c r="EE129" s="105">
        <f>GETPIVOTDATA(" Massachusetts",'Population Migration by State'!$B$5,"Year",'Population Migration by State'!$C$3)</f>
        <v>146633</v>
      </c>
      <c r="EF129" s="99"/>
      <c r="EG129" s="105"/>
      <c r="EH129" s="105"/>
      <c r="EI129" s="105"/>
      <c r="EJ129" s="105"/>
      <c r="EK129" s="105"/>
      <c r="EL129" s="105"/>
      <c r="EM129" s="105"/>
      <c r="EN129" s="105"/>
      <c r="EO129" s="105"/>
      <c r="EP129" s="105"/>
      <c r="EQ129" s="56"/>
      <c r="ER129" s="56"/>
      <c r="ES129" s="56"/>
      <c r="ET129" s="56"/>
      <c r="EU129" s="56"/>
      <c r="EV129" s="56"/>
      <c r="EW129" s="105"/>
      <c r="EX129" s="105"/>
      <c r="EY129" s="105"/>
      <c r="EZ129" s="105"/>
      <c r="FA129" s="105"/>
      <c r="FB129" s="105"/>
      <c r="FC129" s="105"/>
      <c r="FD129" s="105"/>
      <c r="FE129" s="105"/>
      <c r="FF129" s="105"/>
      <c r="FG129" s="105"/>
      <c r="FH129" s="105"/>
      <c r="FI129" s="105"/>
      <c r="FJ129" s="105"/>
      <c r="FK129" s="105"/>
      <c r="FL129" s="105"/>
      <c r="FM129" s="105"/>
      <c r="FN129" s="105"/>
      <c r="FO129" s="105"/>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217"/>
    </row>
    <row r="130" spans="2:216" ht="16.5" thickTop="1" thickBot="1" x14ac:dyDescent="0.3">
      <c r="B130" s="221"/>
      <c r="C130" s="56"/>
      <c r="D130" s="56"/>
      <c r="E130" s="105"/>
      <c r="F130" s="105"/>
      <c r="G130" s="105"/>
      <c r="H130" s="105"/>
      <c r="I130" s="105"/>
      <c r="J130" s="105"/>
      <c r="K130" s="99"/>
      <c r="L130" s="103">
        <f>GETPIVOTDATA(" Oregon",'Population Migration by State'!$B$5,"Year",'Population Migration by State'!$C$3)</f>
        <v>119077</v>
      </c>
      <c r="M130" s="105">
        <f>GETPIVOTDATA(" Oregon",'Population Migration by State'!$B$5,"Year",'Population Migration by State'!$C$3)</f>
        <v>119077</v>
      </c>
      <c r="N130" s="105">
        <f>GETPIVOTDATA(" Oregon",'Population Migration by State'!$B$5,"Year",'Population Migration by State'!$C$3)</f>
        <v>119077</v>
      </c>
      <c r="O130" s="105">
        <f>GETPIVOTDATA(" Oregon",'Population Migration by State'!$B$5,"Year",'Population Migration by State'!$C$3)</f>
        <v>119077</v>
      </c>
      <c r="P130" s="105">
        <f>GETPIVOTDATA(" Oregon",'Population Migration by State'!$B$5,"Year",'Population Migration by State'!$C$3)</f>
        <v>119077</v>
      </c>
      <c r="Q130" s="105">
        <f>GETPIVOTDATA(" Oregon",'Population Migration by State'!$B$5,"Year",'Population Migration by State'!$C$3)</f>
        <v>119077</v>
      </c>
      <c r="R130" s="105">
        <f>GETPIVOTDATA(" Oregon",'Population Migration by State'!$B$5,"Year",'Population Migration by State'!$C$3)</f>
        <v>119077</v>
      </c>
      <c r="S130" s="105">
        <f>GETPIVOTDATA(" Oregon",'Population Migration by State'!$B$5,"Year",'Population Migration by State'!$C$3)</f>
        <v>119077</v>
      </c>
      <c r="T130" s="105">
        <f>GETPIVOTDATA(" Oregon",'Population Migration by State'!$B$5,"Year",'Population Migration by State'!$C$3)</f>
        <v>119077</v>
      </c>
      <c r="U130" s="105">
        <f>GETPIVOTDATA(" Oregon",'Population Migration by State'!$B$5,"Year",'Population Migration by State'!$C$3)</f>
        <v>119077</v>
      </c>
      <c r="V130" s="105">
        <f>GETPIVOTDATA(" Oregon",'Population Migration by State'!$B$5,"Year",'Population Migration by State'!$C$3)</f>
        <v>119077</v>
      </c>
      <c r="W130" s="105">
        <f>GETPIVOTDATA(" Oregon",'Population Migration by State'!$B$5,"Year",'Population Migration by State'!$C$3)</f>
        <v>119077</v>
      </c>
      <c r="X130" s="105">
        <f>GETPIVOTDATA(" Oregon",'Population Migration by State'!$B$5,"Year",'Population Migration by State'!$C$3)</f>
        <v>119077</v>
      </c>
      <c r="Y130" s="105">
        <f>GETPIVOTDATA(" Oregon",'Population Migration by State'!$B$5,"Year",'Population Migration by State'!$C$3)</f>
        <v>119077</v>
      </c>
      <c r="Z130" s="107">
        <f>GETPIVOTDATA(" Idaho",'Population Migration by State'!$B$5,"Year",'Population Migration by State'!$C$3)</f>
        <v>59419</v>
      </c>
      <c r="AA130" s="105">
        <f>GETPIVOTDATA(" Idaho",'Population Migration by State'!$B$5,"Year",'Population Migration by State'!$C$3)</f>
        <v>59419</v>
      </c>
      <c r="AB130" s="105">
        <f>GETPIVOTDATA(" Idaho",'Population Migration by State'!$B$5,"Year",'Population Migration by State'!$C$3)</f>
        <v>59419</v>
      </c>
      <c r="AC130" s="105">
        <f>GETPIVOTDATA(" Idaho",'Population Migration by State'!$B$5,"Year",'Population Migration by State'!$C$3)</f>
        <v>59419</v>
      </c>
      <c r="AD130" s="105">
        <f>GETPIVOTDATA(" Idaho",'Population Migration by State'!$B$5,"Year",'Population Migration by State'!$C$3)</f>
        <v>59419</v>
      </c>
      <c r="AE130" s="105">
        <f>GETPIVOTDATA(" Idaho",'Population Migration by State'!$B$5,"Year",'Population Migration by State'!$C$3)</f>
        <v>59419</v>
      </c>
      <c r="AF130" s="105">
        <f>GETPIVOTDATA(" Idaho",'Population Migration by State'!$B$5,"Year",'Population Migration by State'!$C$3)</f>
        <v>59419</v>
      </c>
      <c r="AG130" s="105">
        <f>GETPIVOTDATA(" Idaho",'Population Migration by State'!$B$5,"Year",'Population Migration by State'!$C$3)</f>
        <v>59419</v>
      </c>
      <c r="AH130" s="105">
        <f>GETPIVOTDATA(" Idaho",'Population Migration by State'!$B$5,"Year",'Population Migration by State'!$C$3)</f>
        <v>59419</v>
      </c>
      <c r="AI130" s="105">
        <f>GETPIVOTDATA(" Idaho",'Population Migration by State'!$B$5,"Year",'Population Migration by State'!$C$3)</f>
        <v>59419</v>
      </c>
      <c r="AJ130" s="92">
        <f>GETPIVOTDATA(" Wyoming",'Population Migration by State'!$B$5,"Year",'Population Migration by State'!$C$3)</f>
        <v>31165</v>
      </c>
      <c r="AK130" s="105">
        <f>GETPIVOTDATA(" Wyoming",'Population Migration by State'!$B$5,"Year",'Population Migration by State'!$C$3)</f>
        <v>31165</v>
      </c>
      <c r="AL130" s="105">
        <f>GETPIVOTDATA(" Wyoming",'Population Migration by State'!$B$5,"Year",'Population Migration by State'!$C$3)</f>
        <v>31165</v>
      </c>
      <c r="AM130" s="105">
        <f>GETPIVOTDATA(" Wyoming",'Population Migration by State'!$B$5,"Year",'Population Migration by State'!$C$3)</f>
        <v>31165</v>
      </c>
      <c r="AN130" s="105">
        <f>GETPIVOTDATA(" Wyoming",'Population Migration by State'!$B$5,"Year",'Population Migration by State'!$C$3)</f>
        <v>31165</v>
      </c>
      <c r="AO130" s="105">
        <f>GETPIVOTDATA(" Wyoming",'Population Migration by State'!$B$5,"Year",'Population Migration by State'!$C$3)</f>
        <v>31165</v>
      </c>
      <c r="AP130" s="105">
        <f>GETPIVOTDATA(" Wyoming",'Population Migration by State'!$B$5,"Year",'Population Migration by State'!$C$3)</f>
        <v>31165</v>
      </c>
      <c r="AQ130" s="105">
        <f>GETPIVOTDATA(" Wyoming",'Population Migration by State'!$B$5,"Year",'Population Migration by State'!$C$3)</f>
        <v>31165</v>
      </c>
      <c r="AR130" s="105">
        <f>GETPIVOTDATA(" Wyoming",'Population Migration by State'!$B$5,"Year",'Population Migration by State'!$C$3)</f>
        <v>31165</v>
      </c>
      <c r="AS130" s="105">
        <f>GETPIVOTDATA(" Wyoming",'Population Migration by State'!$B$5,"Year",'Population Migration by State'!$C$3)</f>
        <v>31165</v>
      </c>
      <c r="AT130" s="105">
        <f>GETPIVOTDATA(" Wyoming",'Population Migration by State'!$B$5,"Year",'Population Migration by State'!$C$3)</f>
        <v>31165</v>
      </c>
      <c r="AU130" s="105">
        <f>GETPIVOTDATA(" Wyoming",'Population Migration by State'!$B$5,"Year",'Population Migration by State'!$C$3)</f>
        <v>31165</v>
      </c>
      <c r="AV130" s="105">
        <f>GETPIVOTDATA(" Wyoming",'Population Migration by State'!$B$5,"Year",'Population Migration by State'!$C$3)</f>
        <v>31165</v>
      </c>
      <c r="AW130" s="105">
        <f>GETPIVOTDATA(" Wyoming",'Population Migration by State'!$B$5,"Year",'Population Migration by State'!$C$3)</f>
        <v>31165</v>
      </c>
      <c r="AX130" s="105">
        <f>GETPIVOTDATA(" Wyoming",'Population Migration by State'!$B$5,"Year",'Population Migration by State'!$C$3)</f>
        <v>31165</v>
      </c>
      <c r="AY130" s="105">
        <f>GETPIVOTDATA(" Wyoming",'Population Migration by State'!$B$5,"Year",'Population Migration by State'!$C$3)</f>
        <v>31165</v>
      </c>
      <c r="AZ130" s="105">
        <f>GETPIVOTDATA(" Wyoming",'Population Migration by State'!$B$5,"Year",'Population Migration by State'!$C$3)</f>
        <v>31165</v>
      </c>
      <c r="BA130" s="92">
        <f>GETPIVOTDATA(" Nebraska",'Population Migration by State'!$B$5,"Year",'Population Migration by State'!$C$3)</f>
        <v>43266</v>
      </c>
      <c r="BB130" s="105">
        <f>GETPIVOTDATA(" Nebraska",'Population Migration by State'!$B$5,"Year",'Population Migration by State'!$C$3)</f>
        <v>43266</v>
      </c>
      <c r="BC130" s="105">
        <f>GETPIVOTDATA(" Nebraska",'Population Migration by State'!$B$5,"Year",'Population Migration by State'!$C$3)</f>
        <v>43266</v>
      </c>
      <c r="BD130" s="105">
        <f>GETPIVOTDATA(" Nebraska",'Population Migration by State'!$B$5,"Year",'Population Migration by State'!$C$3)</f>
        <v>43266</v>
      </c>
      <c r="BE130" s="105">
        <f>GETPIVOTDATA(" Nebraska",'Population Migration by State'!$B$5,"Year",'Population Migration by State'!$C$3)</f>
        <v>43266</v>
      </c>
      <c r="BF130" s="105">
        <f>GETPIVOTDATA(" Nebraska",'Population Migration by State'!$B$5,"Year",'Population Migration by State'!$C$3)</f>
        <v>43266</v>
      </c>
      <c r="BG130" s="105">
        <f>GETPIVOTDATA(" Nebraska",'Population Migration by State'!$B$5,"Year",'Population Migration by State'!$C$3)</f>
        <v>43266</v>
      </c>
      <c r="BH130" s="105">
        <f>GETPIVOTDATA(" Nebraska",'Population Migration by State'!$B$5,"Year",'Population Migration by State'!$C$3)</f>
        <v>43266</v>
      </c>
      <c r="BI130" s="105">
        <f>GETPIVOTDATA(" Nebraska",'Population Migration by State'!$B$5,"Year",'Population Migration by State'!$C$3)</f>
        <v>43266</v>
      </c>
      <c r="BJ130" s="105">
        <f>GETPIVOTDATA(" Nebraska",'Population Migration by State'!$B$5,"Year",'Population Migration by State'!$C$3)</f>
        <v>43266</v>
      </c>
      <c r="BK130" s="105">
        <f>GETPIVOTDATA(" Nebraska",'Population Migration by State'!$B$5,"Year",'Population Migration by State'!$C$3)</f>
        <v>43266</v>
      </c>
      <c r="BL130" s="105">
        <f>GETPIVOTDATA(" Nebraska",'Population Migration by State'!$B$5,"Year",'Population Migration by State'!$C$3)</f>
        <v>43266</v>
      </c>
      <c r="BM130" s="105">
        <f>GETPIVOTDATA(" Nebraska",'Population Migration by State'!$B$5,"Year",'Population Migration by State'!$C$3)</f>
        <v>43266</v>
      </c>
      <c r="BN130" s="105">
        <f>GETPIVOTDATA(" Nebraska",'Population Migration by State'!$B$5,"Year",'Population Migration by State'!$C$3)</f>
        <v>43266</v>
      </c>
      <c r="BO130" s="99"/>
      <c r="BP130" s="103">
        <f>GETPIVOTDATA(" South Dakota",'Population Migration by State'!$B$5,"Year",'Population Migration by State'!$C$3)</f>
        <v>26185</v>
      </c>
      <c r="BQ130" s="92">
        <f>GETPIVOTDATA(" Iowa",'Population Migration by State'!$B$5,"Year",'Population Migration by State'!$C$3)</f>
        <v>76546</v>
      </c>
      <c r="BR130" s="105">
        <f>GETPIVOTDATA(" Iowa",'Population Migration by State'!$B$5,"Year",'Population Migration by State'!$C$3)</f>
        <v>76546</v>
      </c>
      <c r="BS130" s="105">
        <f>GETPIVOTDATA(" Iowa",'Population Migration by State'!$B$5,"Year",'Population Migration by State'!$C$3)</f>
        <v>76546</v>
      </c>
      <c r="BT130" s="105">
        <f>GETPIVOTDATA(" Iowa",'Population Migration by State'!$B$5,"Year",'Population Migration by State'!$C$3)</f>
        <v>76546</v>
      </c>
      <c r="BU130" s="105">
        <f>GETPIVOTDATA(" Iowa",'Population Migration by State'!$B$5,"Year",'Population Migration by State'!$C$3)</f>
        <v>76546</v>
      </c>
      <c r="BV130" s="105">
        <f>GETPIVOTDATA(" Iowa",'Population Migration by State'!$B$5,"Year",'Population Migration by State'!$C$3)</f>
        <v>76546</v>
      </c>
      <c r="BW130" s="121">
        <f>GETPIVOTDATA(" Iowa",'Population Migration by State'!$B$5,"Year",'Population Migration by State'!$C$3)</f>
        <v>76546</v>
      </c>
      <c r="BX130" s="121">
        <f>GETPIVOTDATA(" Iowa",'Population Migration by State'!$B$5,"Year",'Population Migration by State'!$C$3)</f>
        <v>76546</v>
      </c>
      <c r="BY130" s="121">
        <f>GETPIVOTDATA(" Iowa",'Population Migration by State'!$B$5,"Year",'Population Migration by State'!$C$3)</f>
        <v>76546</v>
      </c>
      <c r="BZ130" s="121">
        <f>GETPIVOTDATA(" Iowa",'Population Migration by State'!$B$5,"Year",'Population Migration by State'!$C$3)</f>
        <v>76546</v>
      </c>
      <c r="CA130" s="105">
        <f>GETPIVOTDATA(" Iowa",'Population Migration by State'!$B$5,"Year",'Population Migration by State'!$C$3)</f>
        <v>76546</v>
      </c>
      <c r="CB130" s="105">
        <f>GETPIVOTDATA(" Iowa",'Population Migration by State'!$B$5,"Year",'Population Migration by State'!$C$3)</f>
        <v>76546</v>
      </c>
      <c r="CC130" s="105">
        <f>GETPIVOTDATA(" Iowa",'Population Migration by State'!$B$5,"Year",'Population Migration by State'!$C$3)</f>
        <v>76546</v>
      </c>
      <c r="CD130" s="105">
        <f>GETPIVOTDATA(" Iowa",'Population Migration by State'!$B$5,"Year",'Population Migration by State'!$C$3)</f>
        <v>76546</v>
      </c>
      <c r="CE130" s="105">
        <f>GETPIVOTDATA(" Iowa",'Population Migration by State'!$B$5,"Year",'Population Migration by State'!$C$3)</f>
        <v>76546</v>
      </c>
      <c r="CF130" s="105">
        <f>GETPIVOTDATA(" Iowa",'Population Migration by State'!$B$5,"Year",'Population Migration by State'!$C$3)</f>
        <v>76546</v>
      </c>
      <c r="CG130" s="92">
        <f>GETPIVOTDATA(" Illinois",'Population Migration by State'!$B$5,"Year",'Population Migration by State'!$C$3)</f>
        <v>210804</v>
      </c>
      <c r="CH130" s="105">
        <f>GETPIVOTDATA(" Illinois",'Population Migration by State'!$B$5,"Year",'Population Migration by State'!$C$3)</f>
        <v>210804</v>
      </c>
      <c r="CI130" s="105">
        <f>GETPIVOTDATA(" Illinois",'Population Migration by State'!$B$5,"Year",'Population Migration by State'!$C$3)</f>
        <v>210804</v>
      </c>
      <c r="CJ130" s="105">
        <f>GETPIVOTDATA(" Illinois",'Population Migration by State'!$B$5,"Year",'Population Migration by State'!$C$3)</f>
        <v>210804</v>
      </c>
      <c r="CK130" s="105">
        <f>GETPIVOTDATA(" Illinois",'Population Migration by State'!$B$5,"Year",'Population Migration by State'!$C$3)</f>
        <v>210804</v>
      </c>
      <c r="CL130" s="105">
        <f>GETPIVOTDATA(" Illinois",'Population Migration by State'!$B$5,"Year",'Population Migration by State'!$C$3)</f>
        <v>210804</v>
      </c>
      <c r="CM130" s="105">
        <f>GETPIVOTDATA(" Illinois",'Population Migration by State'!$B$5,"Year",'Population Migration by State'!$C$3)</f>
        <v>210804</v>
      </c>
      <c r="CN130" s="92"/>
      <c r="CO130" s="105"/>
      <c r="CP130" s="105"/>
      <c r="CQ130" s="92">
        <f>GETPIVOTDATA(" Michigan",'Population Migration by State'!$B$5,"Year",'Population Migration by State'!$C$3)</f>
        <v>134763</v>
      </c>
      <c r="CR130" s="105">
        <f>GETPIVOTDATA(" Michigan",'Population Migration by State'!$B$5,"Year",'Population Migration by State'!$C$3)</f>
        <v>134763</v>
      </c>
      <c r="CS130" s="105">
        <f>GETPIVOTDATA(" Michigan",'Population Migration by State'!$B$5,"Year",'Population Migration by State'!$C$3)</f>
        <v>134763</v>
      </c>
      <c r="CT130" s="105">
        <f>GETPIVOTDATA(" Michigan",'Population Migration by State'!$B$5,"Year",'Population Migration by State'!$C$3)</f>
        <v>134763</v>
      </c>
      <c r="CU130" s="105">
        <f>GETPIVOTDATA(" Michigan",'Population Migration by State'!$B$5,"Year",'Population Migration by State'!$C$3)</f>
        <v>134763</v>
      </c>
      <c r="CV130" s="105">
        <f>GETPIVOTDATA(" Michigan",'Population Migration by State'!$B$5,"Year",'Population Migration by State'!$C$3)</f>
        <v>134763</v>
      </c>
      <c r="CW130" s="105">
        <f>GETPIVOTDATA(" Michigan",'Population Migration by State'!$B$5,"Year",'Population Migration by State'!$C$3)</f>
        <v>134763</v>
      </c>
      <c r="CX130" s="105">
        <f>GETPIVOTDATA(" Michigan",'Population Migration by State'!$B$5,"Year",'Population Migration by State'!$C$3)</f>
        <v>134763</v>
      </c>
      <c r="CY130" s="92"/>
      <c r="CZ130" s="105"/>
      <c r="DA130" s="105"/>
      <c r="DB130" s="97"/>
      <c r="DC130" s="105">
        <f>GETPIVOTDATA(" Ohio",'Population Migration by State'!$B$5,"Year",'Population Migration by State'!$C$3)</f>
        <v>197794</v>
      </c>
      <c r="DD130" s="105">
        <f>GETPIVOTDATA(" Ohio",'Population Migration by State'!$B$5,"Year",'Population Migration by State'!$C$3)</f>
        <v>197794</v>
      </c>
      <c r="DE130" s="105">
        <f>GETPIVOTDATA(" Ohio",'Population Migration by State'!$B$5,"Year",'Population Migration by State'!$C$3)</f>
        <v>197794</v>
      </c>
      <c r="DF130" s="92">
        <f>GETPIVOTDATA(" Pennsylvania",'Population Migration by State'!$B$5,"Year",'Population Migration by State'!$C$3)</f>
        <v>223347</v>
      </c>
      <c r="DG130" s="105">
        <f>GETPIVOTDATA(" Pennsylvania",'Population Migration by State'!$B$5,"Year",'Population Migration by State'!$C$3)</f>
        <v>223347</v>
      </c>
      <c r="DH130" s="92">
        <f>GETPIVOTDATA(" New York",'Population Migration by State'!$B$5,"Year",'Population Migration by State'!$C$3)</f>
        <v>277374</v>
      </c>
      <c r="DI130" s="105">
        <f>GETPIVOTDATA(" New York",'Population Migration by State'!$B$5,"Year",'Population Migration by State'!$C$3)</f>
        <v>277374</v>
      </c>
      <c r="DJ130" s="105">
        <f>GETPIVOTDATA(" New York",'Population Migration by State'!$B$5,"Year",'Population Migration by State'!$C$3)</f>
        <v>277374</v>
      </c>
      <c r="DK130" s="105">
        <f>GETPIVOTDATA(" New York",'Population Migration by State'!$B$5,"Year",'Population Migration by State'!$C$3)</f>
        <v>277374</v>
      </c>
      <c r="DL130" s="105">
        <f>GETPIVOTDATA(" New York",'Population Migration by State'!$B$5,"Year",'Population Migration by State'!$C$3)</f>
        <v>277374</v>
      </c>
      <c r="DM130" s="105">
        <f>GETPIVOTDATA(" New York",'Population Migration by State'!$B$5,"Year",'Population Migration by State'!$C$3)</f>
        <v>277374</v>
      </c>
      <c r="DN130" s="105">
        <f>GETPIVOTDATA(" New York",'Population Migration by State'!$B$5,"Year",'Population Migration by State'!$C$3)</f>
        <v>277374</v>
      </c>
      <c r="DO130" s="105">
        <f>GETPIVOTDATA(" New York",'Population Migration by State'!$B$5,"Year",'Population Migration by State'!$C$3)</f>
        <v>277374</v>
      </c>
      <c r="DP130" s="105">
        <f>GETPIVOTDATA(" New York",'Population Migration by State'!$B$5,"Year",'Population Migration by State'!$C$3)</f>
        <v>277374</v>
      </c>
      <c r="DQ130" s="105">
        <f>GETPIVOTDATA(" New York",'Population Migration by State'!$B$5,"Year",'Population Migration by State'!$C$3)</f>
        <v>277374</v>
      </c>
      <c r="DR130" s="105">
        <f>GETPIVOTDATA(" New York",'Population Migration by State'!$B$5,"Year",'Population Migration by State'!$C$3)</f>
        <v>277374</v>
      </c>
      <c r="DS130" s="105">
        <f>GETPIVOTDATA(" New York",'Population Migration by State'!$B$5,"Year",'Population Migration by State'!$C$3)</f>
        <v>277374</v>
      </c>
      <c r="DT130" s="105">
        <f>GETPIVOTDATA(" New York",'Population Migration by State'!$B$5,"Year",'Population Migration by State'!$C$3)</f>
        <v>277374</v>
      </c>
      <c r="DU130" s="105">
        <f>GETPIVOTDATA(" New York",'Population Migration by State'!$B$5,"Year",'Population Migration by State'!$C$3)</f>
        <v>277374</v>
      </c>
      <c r="DV130" s="105">
        <f>GETPIVOTDATA(" New York",'Population Migration by State'!$B$5,"Year",'Population Migration by State'!$C$3)</f>
        <v>277374</v>
      </c>
      <c r="DW130" s="105">
        <f>GETPIVOTDATA(" New York",'Population Migration by State'!$B$5,"Year",'Population Migration by State'!$C$3)</f>
        <v>277374</v>
      </c>
      <c r="DX130" s="105">
        <f>GETPIVOTDATA(" New York",'Population Migration by State'!$B$5,"Year",'Population Migration by State'!$C$3)</f>
        <v>277374</v>
      </c>
      <c r="DY130" s="105">
        <f>GETPIVOTDATA(" New York",'Population Migration by State'!$B$5,"Year",'Population Migration by State'!$C$3)</f>
        <v>277374</v>
      </c>
      <c r="DZ130" s="92">
        <f>GETPIVOTDATA(" Massachusetts",'Population Migration by State'!$B$5,"Year",'Population Migration by State'!$C$3)</f>
        <v>146633</v>
      </c>
      <c r="EA130" s="105">
        <f>GETPIVOTDATA(" Massachusetts",'Population Migration by State'!$B$5,"Year",'Population Migration by State'!$C$3)</f>
        <v>146633</v>
      </c>
      <c r="EB130" s="105">
        <f>GETPIVOTDATA(" Massachusetts",'Population Migration by State'!$B$5,"Year",'Population Migration by State'!$C$3)</f>
        <v>146633</v>
      </c>
      <c r="EC130" s="105">
        <f>GETPIVOTDATA(" Massachusetts",'Population Migration by State'!$B$5,"Year",'Population Migration by State'!$C$3)</f>
        <v>146633</v>
      </c>
      <c r="ED130" s="105">
        <f>GETPIVOTDATA(" Massachusetts",'Population Migration by State'!$B$5,"Year",'Population Migration by State'!$C$3)</f>
        <v>146633</v>
      </c>
      <c r="EE130" s="105">
        <f>GETPIVOTDATA(" Massachusetts",'Population Migration by State'!$B$5,"Year",'Population Migration by State'!$C$3)</f>
        <v>146633</v>
      </c>
      <c r="EF130" s="105">
        <f>GETPIVOTDATA(" Massachusetts",'Population Migration by State'!$B$5,"Year",'Population Migration by State'!$C$3)</f>
        <v>146633</v>
      </c>
      <c r="EG130" s="92"/>
      <c r="EH130" s="105"/>
      <c r="EI130" s="105"/>
      <c r="EJ130" s="105"/>
      <c r="EK130" s="105"/>
      <c r="EL130" s="105"/>
      <c r="EM130" s="105"/>
      <c r="EN130" s="105"/>
      <c r="EO130" s="105"/>
      <c r="EP130" s="105"/>
      <c r="EQ130" s="56"/>
      <c r="ER130" s="56"/>
      <c r="ES130" s="56"/>
      <c r="ET130" s="56"/>
      <c r="EU130" s="56"/>
      <c r="EV130" s="56"/>
      <c r="EW130" s="105"/>
      <c r="EX130" s="105"/>
      <c r="EY130" s="105"/>
      <c r="EZ130" s="105"/>
      <c r="FA130" s="105"/>
      <c r="FB130" s="105"/>
      <c r="FC130" s="105"/>
      <c r="FD130" s="105"/>
      <c r="FE130" s="105"/>
      <c r="FF130" s="105"/>
      <c r="FG130" s="105"/>
      <c r="FH130" s="105"/>
      <c r="FI130" s="105"/>
      <c r="FJ130" s="105"/>
      <c r="FK130" s="105"/>
      <c r="FL130" s="105"/>
      <c r="FM130" s="105"/>
      <c r="FN130" s="105"/>
      <c r="FO130" s="105"/>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6"/>
      <c r="GY130" s="56"/>
      <c r="GZ130" s="56"/>
      <c r="HA130" s="56"/>
      <c r="HB130" s="56"/>
      <c r="HC130" s="56"/>
      <c r="HD130" s="56"/>
      <c r="HE130" s="56"/>
      <c r="HF130" s="56"/>
      <c r="HG130" s="56"/>
      <c r="HH130" s="217"/>
    </row>
    <row r="131" spans="2:216" ht="16.5" thickTop="1" thickBot="1" x14ac:dyDescent="0.3">
      <c r="B131" s="221"/>
      <c r="C131" s="56"/>
      <c r="D131" s="56"/>
      <c r="E131" s="105"/>
      <c r="F131" s="105"/>
      <c r="G131" s="105"/>
      <c r="H131" s="105"/>
      <c r="I131" s="105"/>
      <c r="J131" s="105"/>
      <c r="K131" s="105"/>
      <c r="L131" s="95">
        <f>GETPIVOTDATA(" California",'Population Migration by State'!$B$5,"Year",'Population Migration by State'!$C$3)</f>
        <v>495964</v>
      </c>
      <c r="M131" s="101">
        <f>GETPIVOTDATA(" California",'Population Migration by State'!$B$5,"Year",'Population Migration by State'!$C$3)</f>
        <v>495964</v>
      </c>
      <c r="N131" s="101">
        <f>GETPIVOTDATA(" California",'Population Migration by State'!$B$5,"Year",'Population Migration by State'!$C$3)</f>
        <v>495964</v>
      </c>
      <c r="O131" s="101">
        <f>GETPIVOTDATA(" California",'Population Migration by State'!$B$5,"Year",'Population Migration by State'!$C$3)</f>
        <v>495964</v>
      </c>
      <c r="P131" s="101">
        <f>GETPIVOTDATA(" California",'Population Migration by State'!$B$5,"Year",'Population Migration by State'!$C$3)</f>
        <v>495964</v>
      </c>
      <c r="Q131" s="101">
        <f>GETPIVOTDATA(" California",'Population Migration by State'!$B$5,"Year",'Population Migration by State'!$C$3)</f>
        <v>495964</v>
      </c>
      <c r="R131" s="101">
        <f>GETPIVOTDATA(" California",'Population Migration by State'!$B$5,"Year",'Population Migration by State'!$C$3)</f>
        <v>495964</v>
      </c>
      <c r="S131" s="101">
        <f>GETPIVOTDATA(" California",'Population Migration by State'!$B$5,"Year",'Population Migration by State'!$C$3)</f>
        <v>495964</v>
      </c>
      <c r="T131" s="95">
        <f>GETPIVOTDATA(" Nevada",'Population Migration by State'!$B$5,"Year",'Population Migration by State'!$C$3)</f>
        <v>124522</v>
      </c>
      <c r="U131" s="101">
        <f>GETPIVOTDATA(" Nevada",'Population Migration by State'!$B$5,"Year",'Population Migration by State'!$C$3)</f>
        <v>124522</v>
      </c>
      <c r="V131" s="101">
        <f>GETPIVOTDATA(" Nevada",'Population Migration by State'!$B$5,"Year",'Population Migration by State'!$C$3)</f>
        <v>124522</v>
      </c>
      <c r="W131" s="101">
        <f>GETPIVOTDATA(" Nevada",'Population Migration by State'!$B$5,"Year",'Population Migration by State'!$C$3)</f>
        <v>124522</v>
      </c>
      <c r="X131" s="101">
        <f>GETPIVOTDATA(" Nevada",'Population Migration by State'!$B$5,"Year",'Population Migration by State'!$C$3)</f>
        <v>124522</v>
      </c>
      <c r="Y131" s="101">
        <f>GETPIVOTDATA(" Nevada",'Population Migration by State'!$B$5,"Year",'Population Migration by State'!$C$3)</f>
        <v>124522</v>
      </c>
      <c r="Z131" s="101">
        <f>GETPIVOTDATA(" Nevada",'Population Migration by State'!$B$5,"Year",'Population Migration by State'!$C$3)</f>
        <v>124522</v>
      </c>
      <c r="AA131" s="101">
        <f>GETPIVOTDATA(" Nevada",'Population Migration by State'!$B$5,"Year",'Population Migration by State'!$C$3)</f>
        <v>124522</v>
      </c>
      <c r="AB131" s="101">
        <f>GETPIVOTDATA(" Nevada",'Population Migration by State'!$B$5,"Year",'Population Migration by State'!$C$3)</f>
        <v>124522</v>
      </c>
      <c r="AC131" s="95">
        <f>GETPIVOTDATA(" Utah",'Population Migration by State'!$B$5,"Year",'Population Migration by State'!$C$3)</f>
        <v>88109</v>
      </c>
      <c r="AD131" s="101">
        <f>GETPIVOTDATA(" Utah",'Population Migration by State'!$B$5,"Year",'Population Migration by State'!$C$3)</f>
        <v>88109</v>
      </c>
      <c r="AE131" s="101">
        <f>GETPIVOTDATA(" Utah",'Population Migration by State'!$B$5,"Year",'Population Migration by State'!$C$3)</f>
        <v>88109</v>
      </c>
      <c r="AF131" s="101">
        <f>GETPIVOTDATA(" Utah",'Population Migration by State'!$B$5,"Year",'Population Migration by State'!$C$3)</f>
        <v>88109</v>
      </c>
      <c r="AG131" s="101">
        <f>GETPIVOTDATA(" Utah",'Population Migration by State'!$B$5,"Year",'Population Migration by State'!$C$3)</f>
        <v>88109</v>
      </c>
      <c r="AH131" s="101">
        <f>GETPIVOTDATA(" Utah",'Population Migration by State'!$B$5,"Year",'Population Migration by State'!$C$3)</f>
        <v>88109</v>
      </c>
      <c r="AI131" s="101">
        <f>GETPIVOTDATA(" Utah",'Population Migration by State'!$B$5,"Year",'Population Migration by State'!$C$3)</f>
        <v>88109</v>
      </c>
      <c r="AJ131" s="92">
        <f>GETPIVOTDATA(" Wyoming",'Population Migration by State'!$B$5,"Year",'Population Migration by State'!$C$3)</f>
        <v>31165</v>
      </c>
      <c r="AK131" s="105">
        <f>GETPIVOTDATA(" Wyoming",'Population Migration by State'!$B$5,"Year",'Population Migration by State'!$C$3)</f>
        <v>31165</v>
      </c>
      <c r="AL131" s="105">
        <f>GETPIVOTDATA(" Wyoming",'Population Migration by State'!$B$5,"Year",'Population Migration by State'!$C$3)</f>
        <v>31165</v>
      </c>
      <c r="AM131" s="105">
        <f>GETPIVOTDATA(" Wyoming",'Population Migration by State'!$B$5,"Year",'Population Migration by State'!$C$3)</f>
        <v>31165</v>
      </c>
      <c r="AN131" s="105">
        <f>GETPIVOTDATA(" Wyoming",'Population Migration by State'!$B$5,"Year",'Population Migration by State'!$C$3)</f>
        <v>31165</v>
      </c>
      <c r="AO131" s="105">
        <f>GETPIVOTDATA(" Wyoming",'Population Migration by State'!$B$5,"Year",'Population Migration by State'!$C$3)</f>
        <v>31165</v>
      </c>
      <c r="AP131" s="105">
        <f>GETPIVOTDATA(" Wyoming",'Population Migration by State'!$B$5,"Year",'Population Migration by State'!$C$3)</f>
        <v>31165</v>
      </c>
      <c r="AQ131" s="105">
        <f>GETPIVOTDATA(" Wyoming",'Population Migration by State'!$B$5,"Year",'Population Migration by State'!$C$3)</f>
        <v>31165</v>
      </c>
      <c r="AR131" s="105">
        <f>GETPIVOTDATA(" Wyoming",'Population Migration by State'!$B$5,"Year",'Population Migration by State'!$C$3)</f>
        <v>31165</v>
      </c>
      <c r="AS131" s="105">
        <f>GETPIVOTDATA(" Wyoming",'Population Migration by State'!$B$5,"Year",'Population Migration by State'!$C$3)</f>
        <v>31165</v>
      </c>
      <c r="AT131" s="105">
        <f>GETPIVOTDATA(" Wyoming",'Population Migration by State'!$B$5,"Year",'Population Migration by State'!$C$3)</f>
        <v>31165</v>
      </c>
      <c r="AU131" s="105">
        <f>GETPIVOTDATA(" Wyoming",'Population Migration by State'!$B$5,"Year",'Population Migration by State'!$C$3)</f>
        <v>31165</v>
      </c>
      <c r="AV131" s="105">
        <f>GETPIVOTDATA(" Wyoming",'Population Migration by State'!$B$5,"Year",'Population Migration by State'!$C$3)</f>
        <v>31165</v>
      </c>
      <c r="AW131" s="105">
        <f>GETPIVOTDATA(" Wyoming",'Population Migration by State'!$B$5,"Year",'Population Migration by State'!$C$3)</f>
        <v>31165</v>
      </c>
      <c r="AX131" s="105">
        <f>GETPIVOTDATA(" Wyoming",'Population Migration by State'!$B$5,"Year",'Population Migration by State'!$C$3)</f>
        <v>31165</v>
      </c>
      <c r="AY131" s="105">
        <f>GETPIVOTDATA(" Wyoming",'Population Migration by State'!$B$5,"Year",'Population Migration by State'!$C$3)</f>
        <v>31165</v>
      </c>
      <c r="AZ131" s="105">
        <f>GETPIVOTDATA(" Wyoming",'Population Migration by State'!$B$5,"Year",'Population Migration by State'!$C$3)</f>
        <v>31165</v>
      </c>
      <c r="BA131" s="92">
        <f>GETPIVOTDATA(" Nebraska",'Population Migration by State'!$B$5,"Year",'Population Migration by State'!$C$3)</f>
        <v>43266</v>
      </c>
      <c r="BB131" s="105">
        <f>GETPIVOTDATA(" Nebraska",'Population Migration by State'!$B$5,"Year",'Population Migration by State'!$C$3)</f>
        <v>43266</v>
      </c>
      <c r="BC131" s="105">
        <f>GETPIVOTDATA(" Nebraska",'Population Migration by State'!$B$5,"Year",'Population Migration by State'!$C$3)</f>
        <v>43266</v>
      </c>
      <c r="BD131" s="105">
        <f>GETPIVOTDATA(" Nebraska",'Population Migration by State'!$B$5,"Year",'Population Migration by State'!$C$3)</f>
        <v>43266</v>
      </c>
      <c r="BE131" s="105">
        <f>GETPIVOTDATA(" Nebraska",'Population Migration by State'!$B$5,"Year",'Population Migration by State'!$C$3)</f>
        <v>43266</v>
      </c>
      <c r="BF131" s="105">
        <f>GETPIVOTDATA(" Nebraska",'Population Migration by State'!$B$5,"Year",'Population Migration by State'!$C$3)</f>
        <v>43266</v>
      </c>
      <c r="BG131" s="105">
        <f>GETPIVOTDATA(" Nebraska",'Population Migration by State'!$B$5,"Year",'Population Migration by State'!$C$3)</f>
        <v>43266</v>
      </c>
      <c r="BH131" s="105">
        <f>GETPIVOTDATA(" Nebraska",'Population Migration by State'!$B$5,"Year",'Population Migration by State'!$C$3)</f>
        <v>43266</v>
      </c>
      <c r="BI131" s="105">
        <f>GETPIVOTDATA(" Nebraska",'Population Migration by State'!$B$5,"Year",'Population Migration by State'!$C$3)</f>
        <v>43266</v>
      </c>
      <c r="BJ131" s="105">
        <f>GETPIVOTDATA(" Nebraska",'Population Migration by State'!$B$5,"Year",'Population Migration by State'!$C$3)</f>
        <v>43266</v>
      </c>
      <c r="BK131" s="105">
        <f>GETPIVOTDATA(" Nebraska",'Population Migration by State'!$B$5,"Year",'Population Migration by State'!$C$3)</f>
        <v>43266</v>
      </c>
      <c r="BL131" s="105">
        <f>GETPIVOTDATA(" Nebraska",'Population Migration by State'!$B$5,"Year",'Population Migration by State'!$C$3)</f>
        <v>43266</v>
      </c>
      <c r="BM131" s="105">
        <f>GETPIVOTDATA(" Nebraska",'Population Migration by State'!$B$5,"Year",'Population Migration by State'!$C$3)</f>
        <v>43266</v>
      </c>
      <c r="BN131" s="105">
        <f>GETPIVOTDATA(" Nebraska",'Population Migration by State'!$B$5,"Year",'Population Migration by State'!$C$3)</f>
        <v>43266</v>
      </c>
      <c r="BO131" s="105">
        <f>GETPIVOTDATA(" Nebraska",'Population Migration by State'!$B$5,"Year",'Population Migration by State'!$C$3)</f>
        <v>43266</v>
      </c>
      <c r="BP131" s="105">
        <f>GETPIVOTDATA(" Nebraska",'Population Migration by State'!$B$5,"Year",'Population Migration by State'!$C$3)</f>
        <v>43266</v>
      </c>
      <c r="BQ131" s="99"/>
      <c r="BR131" s="105">
        <f>GETPIVOTDATA(" Iowa",'Population Migration by State'!$B$5,"Year",'Population Migration by State'!$C$3)</f>
        <v>76546</v>
      </c>
      <c r="BS131" s="105">
        <f>GETPIVOTDATA(" Iowa",'Population Migration by State'!$B$5,"Year",'Population Migration by State'!$C$3)</f>
        <v>76546</v>
      </c>
      <c r="BT131" s="105">
        <f>GETPIVOTDATA(" Iowa",'Population Migration by State'!$B$5,"Year",'Population Migration by State'!$C$3)</f>
        <v>76546</v>
      </c>
      <c r="BU131" s="105">
        <f>GETPIVOTDATA(" Iowa",'Population Migration by State'!$B$5,"Year",'Population Migration by State'!$C$3)</f>
        <v>76546</v>
      </c>
      <c r="BV131" s="105">
        <f>GETPIVOTDATA(" Iowa",'Population Migration by State'!$B$5,"Year",'Population Migration by State'!$C$3)</f>
        <v>76546</v>
      </c>
      <c r="BW131" s="121">
        <f>GETPIVOTDATA(" Iowa",'Population Migration by State'!$B$5,"Year",'Population Migration by State'!$C$3)</f>
        <v>76546</v>
      </c>
      <c r="BX131" s="121">
        <f>GETPIVOTDATA(" Iowa",'Population Migration by State'!$B$5,"Year",'Population Migration by State'!$C$3)</f>
        <v>76546</v>
      </c>
      <c r="BY131" s="121">
        <f>GETPIVOTDATA(" Iowa",'Population Migration by State'!$B$5,"Year",'Population Migration by State'!$C$3)</f>
        <v>76546</v>
      </c>
      <c r="BZ131" s="121">
        <f>GETPIVOTDATA(" Iowa",'Population Migration by State'!$B$5,"Year",'Population Migration by State'!$C$3)</f>
        <v>76546</v>
      </c>
      <c r="CA131" s="105">
        <f>GETPIVOTDATA(" Iowa",'Population Migration by State'!$B$5,"Year",'Population Migration by State'!$C$3)</f>
        <v>76546</v>
      </c>
      <c r="CB131" s="105">
        <f>GETPIVOTDATA(" Iowa",'Population Migration by State'!$B$5,"Year",'Population Migration by State'!$C$3)</f>
        <v>76546</v>
      </c>
      <c r="CC131" s="105">
        <f>GETPIVOTDATA(" Iowa",'Population Migration by State'!$B$5,"Year",'Population Migration by State'!$C$3)</f>
        <v>76546</v>
      </c>
      <c r="CD131" s="105">
        <f>GETPIVOTDATA(" Iowa",'Population Migration by State'!$B$5,"Year",'Population Migration by State'!$C$3)</f>
        <v>76546</v>
      </c>
      <c r="CE131" s="105">
        <f>GETPIVOTDATA(" Iowa",'Population Migration by State'!$B$5,"Year",'Population Migration by State'!$C$3)</f>
        <v>76546</v>
      </c>
      <c r="CF131" s="105">
        <f>GETPIVOTDATA(" Iowa",'Population Migration by State'!$B$5,"Year",'Population Migration by State'!$C$3)</f>
        <v>76546</v>
      </c>
      <c r="CG131" s="92">
        <f>GETPIVOTDATA(" Illinois",'Population Migration by State'!$B$5,"Year",'Population Migration by State'!$C$3)</f>
        <v>210804</v>
      </c>
      <c r="CH131" s="105">
        <f>GETPIVOTDATA(" Illinois",'Population Migration by State'!$B$5,"Year",'Population Migration by State'!$C$3)</f>
        <v>210804</v>
      </c>
      <c r="CI131" s="105">
        <f>GETPIVOTDATA(" Illinois",'Population Migration by State'!$B$5,"Year",'Population Migration by State'!$C$3)</f>
        <v>210804</v>
      </c>
      <c r="CJ131" s="105">
        <f>GETPIVOTDATA(" Illinois",'Population Migration by State'!$B$5,"Year",'Population Migration by State'!$C$3)</f>
        <v>210804</v>
      </c>
      <c r="CK131" s="105">
        <f>GETPIVOTDATA(" Illinois",'Population Migration by State'!$B$5,"Year",'Population Migration by State'!$C$3)</f>
        <v>210804</v>
      </c>
      <c r="CL131" s="105">
        <f>GETPIVOTDATA(" Illinois",'Population Migration by State'!$B$5,"Year",'Population Migration by State'!$C$3)</f>
        <v>210804</v>
      </c>
      <c r="CM131" s="105">
        <f>GETPIVOTDATA(" Illinois",'Population Migration by State'!$B$5,"Year",'Population Migration by State'!$C$3)</f>
        <v>210804</v>
      </c>
      <c r="CN131" s="99"/>
      <c r="CO131" s="105"/>
      <c r="CP131" s="97"/>
      <c r="CQ131" s="105">
        <f>GETPIVOTDATA(" Michigan",'Population Migration by State'!$B$5,"Year",'Population Migration by State'!$C$3)</f>
        <v>134763</v>
      </c>
      <c r="CR131" s="105">
        <f>GETPIVOTDATA(" Michigan",'Population Migration by State'!$B$5,"Year",'Population Migration by State'!$C$3)</f>
        <v>134763</v>
      </c>
      <c r="CS131" s="105">
        <f>GETPIVOTDATA(" Michigan",'Population Migration by State'!$B$5,"Year",'Population Migration by State'!$C$3)</f>
        <v>134763</v>
      </c>
      <c r="CT131" s="105">
        <f>GETPIVOTDATA(" Michigan",'Population Migration by State'!$B$5,"Year",'Population Migration by State'!$C$3)</f>
        <v>134763</v>
      </c>
      <c r="CU131" s="105">
        <f>GETPIVOTDATA(" Michigan",'Population Migration by State'!$B$5,"Year",'Population Migration by State'!$C$3)</f>
        <v>134763</v>
      </c>
      <c r="CV131" s="105">
        <f>GETPIVOTDATA(" Michigan",'Population Migration by State'!$B$5,"Year",'Population Migration by State'!$C$3)</f>
        <v>134763</v>
      </c>
      <c r="CW131" s="105">
        <f>GETPIVOTDATA(" Michigan",'Population Migration by State'!$B$5,"Year",'Population Migration by State'!$C$3)</f>
        <v>134763</v>
      </c>
      <c r="CX131" s="97"/>
      <c r="CY131" s="105"/>
      <c r="CZ131" s="105"/>
      <c r="DA131" s="97"/>
      <c r="DB131" s="105">
        <f>GETPIVOTDATA(" Ohio",'Population Migration by State'!$B$5,"Year",'Population Migration by State'!$C$3)</f>
        <v>197794</v>
      </c>
      <c r="DC131" s="105">
        <f>GETPIVOTDATA(" Ohio",'Population Migration by State'!$B$5,"Year",'Population Migration by State'!$C$3)</f>
        <v>197794</v>
      </c>
      <c r="DD131" s="105">
        <f>GETPIVOTDATA(" Ohio",'Population Migration by State'!$B$5,"Year",'Population Migration by State'!$C$3)</f>
        <v>197794</v>
      </c>
      <c r="DE131" s="105">
        <f>GETPIVOTDATA(" Ohio",'Population Migration by State'!$B$5,"Year",'Population Migration by State'!$C$3)</f>
        <v>197794</v>
      </c>
      <c r="DF131" s="92">
        <f>GETPIVOTDATA(" Pennsylvania",'Population Migration by State'!$B$5,"Year",'Population Migration by State'!$C$3)</f>
        <v>223347</v>
      </c>
      <c r="DG131" s="105">
        <f>GETPIVOTDATA(" Pennsylvania",'Population Migration by State'!$B$5,"Year",'Population Migration by State'!$C$3)</f>
        <v>223347</v>
      </c>
      <c r="DH131" s="107">
        <f>GETPIVOTDATA(" New York",'Population Migration by State'!$B$5,"Year",'Population Migration by State'!$C$3)</f>
        <v>277374</v>
      </c>
      <c r="DI131" s="105">
        <f>GETPIVOTDATA(" New York",'Population Migration by State'!$B$5,"Year",'Population Migration by State'!$C$3)</f>
        <v>277374</v>
      </c>
      <c r="DJ131" s="105">
        <f>GETPIVOTDATA(" New York",'Population Migration by State'!$B$5,"Year",'Population Migration by State'!$C$3)</f>
        <v>277374</v>
      </c>
      <c r="DK131" s="105">
        <f>GETPIVOTDATA(" New York",'Population Migration by State'!$B$5,"Year",'Population Migration by State'!$C$3)</f>
        <v>277374</v>
      </c>
      <c r="DL131" s="105">
        <f>GETPIVOTDATA(" New York",'Population Migration by State'!$B$5,"Year",'Population Migration by State'!$C$3)</f>
        <v>277374</v>
      </c>
      <c r="DM131" s="103">
        <f>GETPIVOTDATA(" New York",'Population Migration by State'!$B$5,"Year",'Population Migration by State'!$C$3)</f>
        <v>277374</v>
      </c>
      <c r="DN131" s="103">
        <f>GETPIVOTDATA(" New York",'Population Migration by State'!$B$5,"Year",'Population Migration by State'!$C$3)</f>
        <v>277374</v>
      </c>
      <c r="DO131" s="103">
        <f>GETPIVOTDATA(" New York",'Population Migration by State'!$B$5,"Year",'Population Migration by State'!$C$3)</f>
        <v>277374</v>
      </c>
      <c r="DP131" s="103">
        <f>GETPIVOTDATA(" New York",'Population Migration by State'!$B$5,"Year",'Population Migration by State'!$C$3)</f>
        <v>277374</v>
      </c>
      <c r="DQ131" s="103">
        <f>GETPIVOTDATA(" New York",'Population Migration by State'!$B$5,"Year",'Population Migration by State'!$C$3)</f>
        <v>277374</v>
      </c>
      <c r="DR131" s="103">
        <f>GETPIVOTDATA(" New York",'Population Migration by State'!$B$5,"Year",'Population Migration by State'!$C$3)</f>
        <v>277374</v>
      </c>
      <c r="DS131" s="103">
        <f>GETPIVOTDATA(" New York",'Population Migration by State'!$B$5,"Year",'Population Migration by State'!$C$3)</f>
        <v>277374</v>
      </c>
      <c r="DT131" s="105">
        <f>GETPIVOTDATA(" New York",'Population Migration by State'!$B$5,"Year",'Population Migration by State'!$C$3)</f>
        <v>277374</v>
      </c>
      <c r="DU131" s="105">
        <f>GETPIVOTDATA(" New York",'Population Migration by State'!$B$5,"Year",'Population Migration by State'!$C$3)</f>
        <v>277374</v>
      </c>
      <c r="DV131" s="105">
        <f>GETPIVOTDATA(" New York",'Population Migration by State'!$B$5,"Year",'Population Migration by State'!$C$3)</f>
        <v>277374</v>
      </c>
      <c r="DW131" s="105">
        <f>GETPIVOTDATA(" New York",'Population Migration by State'!$B$5,"Year",'Population Migration by State'!$C$3)</f>
        <v>277374</v>
      </c>
      <c r="DX131" s="105">
        <f>GETPIVOTDATA(" New York",'Population Migration by State'!$B$5,"Year",'Population Migration by State'!$C$3)</f>
        <v>277374</v>
      </c>
      <c r="DY131" s="105">
        <f>GETPIVOTDATA(" New York",'Population Migration by State'!$B$5,"Year",'Population Migration by State'!$C$3)</f>
        <v>277374</v>
      </c>
      <c r="DZ131" s="92">
        <f>GETPIVOTDATA(" Massachusetts",'Population Migration by State'!$B$5,"Year",'Population Migration by State'!$C$3)</f>
        <v>146633</v>
      </c>
      <c r="EA131" s="105">
        <f>GETPIVOTDATA(" Massachusetts",'Population Migration by State'!$B$5,"Year",'Population Migration by State'!$C$3)</f>
        <v>146633</v>
      </c>
      <c r="EB131" s="105">
        <f>GETPIVOTDATA(" Massachusetts",'Population Migration by State'!$B$5,"Year",'Population Migration by State'!$C$3)</f>
        <v>146633</v>
      </c>
      <c r="EC131" s="105">
        <f>GETPIVOTDATA(" Massachusetts",'Population Migration by State'!$B$5,"Year",'Population Migration by State'!$C$3)</f>
        <v>146633</v>
      </c>
      <c r="ED131" s="105">
        <f>GETPIVOTDATA(" Massachusetts",'Population Migration by State'!$B$5,"Year",'Population Migration by State'!$C$3)</f>
        <v>146633</v>
      </c>
      <c r="EE131" s="105">
        <f>GETPIVOTDATA(" Massachusetts",'Population Migration by State'!$B$5,"Year",'Population Migration by State'!$C$3)</f>
        <v>146633</v>
      </c>
      <c r="EF131" s="105">
        <f>GETPIVOTDATA(" Massachusetts",'Population Migration by State'!$B$5,"Year",'Population Migration by State'!$C$3)</f>
        <v>146633</v>
      </c>
      <c r="EG131" s="92"/>
      <c r="EH131" s="105"/>
      <c r="EI131" s="105"/>
      <c r="EJ131" s="105"/>
      <c r="EK131" s="105"/>
      <c r="EL131" s="105"/>
      <c r="EM131" s="105"/>
      <c r="EN131" s="105"/>
      <c r="EO131" s="105"/>
      <c r="EP131" s="105"/>
      <c r="EQ131" s="56"/>
      <c r="ER131" s="56"/>
      <c r="ES131" s="56"/>
      <c r="ET131" s="56"/>
      <c r="EU131" s="56"/>
      <c r="EV131" s="56"/>
      <c r="EW131" s="105"/>
      <c r="EX131" s="105"/>
      <c r="EY131" s="105"/>
      <c r="EZ131" s="105"/>
      <c r="FA131" s="105"/>
      <c r="FB131" s="105"/>
      <c r="FC131" s="105"/>
      <c r="FD131" s="105"/>
      <c r="FE131" s="105"/>
      <c r="FF131" s="105"/>
      <c r="FG131" s="105"/>
      <c r="FH131" s="105"/>
      <c r="FI131" s="105"/>
      <c r="FJ131" s="105"/>
      <c r="FK131" s="105"/>
      <c r="FL131" s="105"/>
      <c r="FM131" s="105"/>
      <c r="FN131" s="105"/>
      <c r="FO131" s="105"/>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c r="GQ131" s="56"/>
      <c r="GR131" s="56"/>
      <c r="GS131" s="56"/>
      <c r="GT131" s="56"/>
      <c r="GU131" s="56"/>
      <c r="GV131" s="56"/>
      <c r="GW131" s="56"/>
      <c r="GX131" s="56"/>
      <c r="GY131" s="56"/>
      <c r="GZ131" s="56"/>
      <c r="HA131" s="56"/>
      <c r="HB131" s="56"/>
      <c r="HC131" s="56"/>
      <c r="HD131" s="56"/>
      <c r="HE131" s="56"/>
      <c r="HF131" s="56"/>
      <c r="HG131" s="56"/>
      <c r="HH131" s="217"/>
    </row>
    <row r="132" spans="2:216" ht="15" customHeight="1" thickTop="1" thickBot="1" x14ac:dyDescent="0.3">
      <c r="B132" s="221"/>
      <c r="C132" s="56"/>
      <c r="D132" s="56"/>
      <c r="E132" s="105"/>
      <c r="F132" s="105"/>
      <c r="G132" s="105"/>
      <c r="H132" s="105"/>
      <c r="I132" s="105"/>
      <c r="J132" s="105"/>
      <c r="K132" s="105"/>
      <c r="L132" s="92">
        <f>GETPIVOTDATA(" California",'Population Migration by State'!$B$5,"Year",'Population Migration by State'!$C$3)</f>
        <v>495964</v>
      </c>
      <c r="M132" s="105">
        <f>GETPIVOTDATA(" California",'Population Migration by State'!$B$5,"Year",'Population Migration by State'!$C$3)</f>
        <v>495964</v>
      </c>
      <c r="N132" s="105">
        <f>GETPIVOTDATA(" California",'Population Migration by State'!$B$5,"Year",'Population Migration by State'!$C$3)</f>
        <v>495964</v>
      </c>
      <c r="O132" s="105">
        <f>GETPIVOTDATA(" California",'Population Migration by State'!$B$5,"Year",'Population Migration by State'!$C$3)</f>
        <v>495964</v>
      </c>
      <c r="P132" s="105">
        <f>GETPIVOTDATA(" California",'Population Migration by State'!$B$5,"Year",'Population Migration by State'!$C$3)</f>
        <v>495964</v>
      </c>
      <c r="Q132" s="105">
        <f>GETPIVOTDATA(" California",'Population Migration by State'!$B$5,"Year",'Population Migration by State'!$C$3)</f>
        <v>495964</v>
      </c>
      <c r="R132" s="105">
        <f>GETPIVOTDATA(" California",'Population Migration by State'!$B$5,"Year",'Population Migration by State'!$C$3)</f>
        <v>495964</v>
      </c>
      <c r="S132" s="105">
        <f>GETPIVOTDATA(" California",'Population Migration by State'!$B$5,"Year",'Population Migration by State'!$C$3)</f>
        <v>495964</v>
      </c>
      <c r="T132" s="92">
        <f>GETPIVOTDATA(" Nevada",'Population Migration by State'!$B$5,"Year",'Population Migration by State'!$C$3)</f>
        <v>124522</v>
      </c>
      <c r="U132" s="105">
        <f>GETPIVOTDATA(" Nevada",'Population Migration by State'!$B$5,"Year",'Population Migration by State'!$C$3)</f>
        <v>124522</v>
      </c>
      <c r="V132" s="105">
        <f>GETPIVOTDATA(" Nevada",'Population Migration by State'!$B$5,"Year",'Population Migration by State'!$C$3)</f>
        <v>124522</v>
      </c>
      <c r="W132" s="105">
        <f>GETPIVOTDATA(" Nevada",'Population Migration by State'!$B$5,"Year",'Population Migration by State'!$C$3)</f>
        <v>124522</v>
      </c>
      <c r="X132" s="105">
        <f>GETPIVOTDATA(" Nevada",'Population Migration by State'!$B$5,"Year",'Population Migration by State'!$C$3)</f>
        <v>124522</v>
      </c>
      <c r="Y132" s="105">
        <f>GETPIVOTDATA(" Nevada",'Population Migration by State'!$B$5,"Year",'Population Migration by State'!$C$3)</f>
        <v>124522</v>
      </c>
      <c r="Z132" s="105">
        <f>GETPIVOTDATA(" Nevada",'Population Migration by State'!$B$5,"Year",'Population Migration by State'!$C$3)</f>
        <v>124522</v>
      </c>
      <c r="AA132" s="105">
        <f>GETPIVOTDATA(" Nevada",'Population Migration by State'!$B$5,"Year",'Population Migration by State'!$C$3)</f>
        <v>124522</v>
      </c>
      <c r="AB132" s="105">
        <f>GETPIVOTDATA(" Nevada",'Population Migration by State'!$B$5,"Year",'Population Migration by State'!$C$3)</f>
        <v>124522</v>
      </c>
      <c r="AC132" s="92">
        <f>GETPIVOTDATA(" Utah",'Population Migration by State'!$B$5,"Year",'Population Migration by State'!$C$3)</f>
        <v>88109</v>
      </c>
      <c r="AD132" s="105">
        <f>GETPIVOTDATA(" Utah",'Population Migration by State'!$B$5,"Year",'Population Migration by State'!$C$3)</f>
        <v>88109</v>
      </c>
      <c r="AE132" s="105">
        <f>GETPIVOTDATA(" Utah",'Population Migration by State'!$B$5,"Year",'Population Migration by State'!$C$3)</f>
        <v>88109</v>
      </c>
      <c r="AF132" s="105">
        <f>GETPIVOTDATA(" Utah",'Population Migration by State'!$B$5,"Year",'Population Migration by State'!$C$3)</f>
        <v>88109</v>
      </c>
      <c r="AG132" s="105">
        <f>GETPIVOTDATA(" Utah",'Population Migration by State'!$B$5,"Year",'Population Migration by State'!$C$3)</f>
        <v>88109</v>
      </c>
      <c r="AH132" s="105">
        <f>GETPIVOTDATA(" Utah",'Population Migration by State'!$B$5,"Year",'Population Migration by State'!$C$3)</f>
        <v>88109</v>
      </c>
      <c r="AI132" s="105">
        <f>GETPIVOTDATA(" Utah",'Population Migration by State'!$B$5,"Year",'Population Migration by State'!$C$3)</f>
        <v>88109</v>
      </c>
      <c r="AJ132" s="92">
        <f>GETPIVOTDATA(" Wyoming",'Population Migration by State'!$B$5,"Year",'Population Migration by State'!$C$3)</f>
        <v>31165</v>
      </c>
      <c r="AK132" s="105">
        <f>GETPIVOTDATA(" Wyoming",'Population Migration by State'!$B$5,"Year",'Population Migration by State'!$C$3)</f>
        <v>31165</v>
      </c>
      <c r="AL132" s="105">
        <f>GETPIVOTDATA(" Wyoming",'Population Migration by State'!$B$5,"Year",'Population Migration by State'!$C$3)</f>
        <v>31165</v>
      </c>
      <c r="AM132" s="105">
        <f>GETPIVOTDATA(" Wyoming",'Population Migration by State'!$B$5,"Year",'Population Migration by State'!$C$3)</f>
        <v>31165</v>
      </c>
      <c r="AN132" s="105">
        <f>GETPIVOTDATA(" Wyoming",'Population Migration by State'!$B$5,"Year",'Population Migration by State'!$C$3)</f>
        <v>31165</v>
      </c>
      <c r="AO132" s="105">
        <f>GETPIVOTDATA(" Wyoming",'Population Migration by State'!$B$5,"Year",'Population Migration by State'!$C$3)</f>
        <v>31165</v>
      </c>
      <c r="AP132" s="105">
        <f>GETPIVOTDATA(" Wyoming",'Population Migration by State'!$B$5,"Year",'Population Migration by State'!$C$3)</f>
        <v>31165</v>
      </c>
      <c r="AQ132" s="105">
        <f>GETPIVOTDATA(" Wyoming",'Population Migration by State'!$B$5,"Year",'Population Migration by State'!$C$3)</f>
        <v>31165</v>
      </c>
      <c r="AR132" s="105">
        <f>GETPIVOTDATA(" Wyoming",'Population Migration by State'!$B$5,"Year",'Population Migration by State'!$C$3)</f>
        <v>31165</v>
      </c>
      <c r="AS132" s="105">
        <f>GETPIVOTDATA(" Wyoming",'Population Migration by State'!$B$5,"Year",'Population Migration by State'!$C$3)</f>
        <v>31165</v>
      </c>
      <c r="AT132" s="105">
        <f>GETPIVOTDATA(" Wyoming",'Population Migration by State'!$B$5,"Year",'Population Migration by State'!$C$3)</f>
        <v>31165</v>
      </c>
      <c r="AU132" s="105">
        <f>GETPIVOTDATA(" Wyoming",'Population Migration by State'!$B$5,"Year",'Population Migration by State'!$C$3)</f>
        <v>31165</v>
      </c>
      <c r="AV132" s="105">
        <f>GETPIVOTDATA(" Wyoming",'Population Migration by State'!$B$5,"Year",'Population Migration by State'!$C$3)</f>
        <v>31165</v>
      </c>
      <c r="AW132" s="105">
        <f>GETPIVOTDATA(" Wyoming",'Population Migration by State'!$B$5,"Year",'Population Migration by State'!$C$3)</f>
        <v>31165</v>
      </c>
      <c r="AX132" s="105">
        <f>GETPIVOTDATA(" Wyoming",'Population Migration by State'!$B$5,"Year",'Population Migration by State'!$C$3)</f>
        <v>31165</v>
      </c>
      <c r="AY132" s="105">
        <f>GETPIVOTDATA(" Wyoming",'Population Migration by State'!$B$5,"Year",'Population Migration by State'!$C$3)</f>
        <v>31165</v>
      </c>
      <c r="AZ132" s="105">
        <f>GETPIVOTDATA(" Wyoming",'Population Migration by State'!$B$5,"Year",'Population Migration by State'!$C$3)</f>
        <v>31165</v>
      </c>
      <c r="BA132" s="92">
        <f>GETPIVOTDATA(" Nebraska",'Population Migration by State'!$B$5,"Year",'Population Migration by State'!$C$3)</f>
        <v>43266</v>
      </c>
      <c r="BB132" s="105">
        <f>GETPIVOTDATA(" Nebraska",'Population Migration by State'!$B$5,"Year",'Population Migration by State'!$C$3)</f>
        <v>43266</v>
      </c>
      <c r="BC132" s="105">
        <f>GETPIVOTDATA(" Nebraska",'Population Migration by State'!$B$5,"Year",'Population Migration by State'!$C$3)</f>
        <v>43266</v>
      </c>
      <c r="BD132" s="105">
        <f>GETPIVOTDATA(" Nebraska",'Population Migration by State'!$B$5,"Year",'Population Migration by State'!$C$3)</f>
        <v>43266</v>
      </c>
      <c r="BE132" s="105">
        <f>GETPIVOTDATA(" Nebraska",'Population Migration by State'!$B$5,"Year",'Population Migration by State'!$C$3)</f>
        <v>43266</v>
      </c>
      <c r="BF132" s="105">
        <f>GETPIVOTDATA(" Nebraska",'Population Migration by State'!$B$5,"Year",'Population Migration by State'!$C$3)</f>
        <v>43266</v>
      </c>
      <c r="BG132" s="105">
        <f>GETPIVOTDATA(" Nebraska",'Population Migration by State'!$B$5,"Year",'Population Migration by State'!$C$3)</f>
        <v>43266</v>
      </c>
      <c r="BH132" s="105">
        <f>GETPIVOTDATA(" Nebraska",'Population Migration by State'!$B$5,"Year",'Population Migration by State'!$C$3)</f>
        <v>43266</v>
      </c>
      <c r="BI132" s="105">
        <f>GETPIVOTDATA(" Nebraska",'Population Migration by State'!$B$5,"Year",'Population Migration by State'!$C$3)</f>
        <v>43266</v>
      </c>
      <c r="BJ132" s="105">
        <f>GETPIVOTDATA(" Nebraska",'Population Migration by State'!$B$5,"Year",'Population Migration by State'!$C$3)</f>
        <v>43266</v>
      </c>
      <c r="BK132" s="105">
        <f>GETPIVOTDATA(" Nebraska",'Population Migration by State'!$B$5,"Year",'Population Migration by State'!$C$3)</f>
        <v>43266</v>
      </c>
      <c r="BL132" s="105">
        <f>GETPIVOTDATA(" Nebraska",'Population Migration by State'!$B$5,"Year",'Population Migration by State'!$C$3)</f>
        <v>43266</v>
      </c>
      <c r="BM132" s="105">
        <f>GETPIVOTDATA(" Nebraska",'Population Migration by State'!$B$5,"Year",'Population Migration by State'!$C$3)</f>
        <v>43266</v>
      </c>
      <c r="BN132" s="105">
        <f>GETPIVOTDATA(" Nebraska",'Population Migration by State'!$B$5,"Year",'Population Migration by State'!$C$3)</f>
        <v>43266</v>
      </c>
      <c r="BO132" s="105">
        <f>GETPIVOTDATA(" Nebraska",'Population Migration by State'!$B$5,"Year",'Population Migration by State'!$C$3)</f>
        <v>43266</v>
      </c>
      <c r="BP132" s="105">
        <f>GETPIVOTDATA(" Nebraska",'Population Migration by State'!$B$5,"Year",'Population Migration by State'!$C$3)</f>
        <v>43266</v>
      </c>
      <c r="BQ132" s="105">
        <f>GETPIVOTDATA(" Nebraska",'Population Migration by State'!$B$5,"Year",'Population Migration by State'!$C$3)</f>
        <v>43266</v>
      </c>
      <c r="BR132" s="92">
        <f>GETPIVOTDATA(" Iowa",'Population Migration by State'!$B$5,"Year",'Population Migration by State'!$C$3)</f>
        <v>76546</v>
      </c>
      <c r="BS132" s="105">
        <f>GETPIVOTDATA(" Iowa",'Population Migration by State'!$B$5,"Year",'Population Migration by State'!$C$3)</f>
        <v>76546</v>
      </c>
      <c r="BT132" s="105">
        <f>GETPIVOTDATA(" Iowa",'Population Migration by State'!$B$5,"Year",'Population Migration by State'!$C$3)</f>
        <v>76546</v>
      </c>
      <c r="BU132" s="105">
        <f>GETPIVOTDATA(" Iowa",'Population Migration by State'!$B$5,"Year",'Population Migration by State'!$C$3)</f>
        <v>76546</v>
      </c>
      <c r="BV132" s="105">
        <f>GETPIVOTDATA(" Iowa",'Population Migration by State'!$B$5,"Year",'Population Migration by State'!$C$3)</f>
        <v>76546</v>
      </c>
      <c r="BW132" s="121">
        <f>GETPIVOTDATA(" Iowa",'Population Migration by State'!$B$5,"Year",'Population Migration by State'!$C$3)</f>
        <v>76546</v>
      </c>
      <c r="BX132" s="121">
        <f>GETPIVOTDATA(" Iowa",'Population Migration by State'!$B$5,"Year",'Population Migration by State'!$C$3)</f>
        <v>76546</v>
      </c>
      <c r="BY132" s="121">
        <f>GETPIVOTDATA(" Iowa",'Population Migration by State'!$B$5,"Year",'Population Migration by State'!$C$3)</f>
        <v>76546</v>
      </c>
      <c r="BZ132" s="121">
        <f>GETPIVOTDATA(" Iowa",'Population Migration by State'!$B$5,"Year",'Population Migration by State'!$C$3)</f>
        <v>76546</v>
      </c>
      <c r="CA132" s="105">
        <f>GETPIVOTDATA(" Iowa",'Population Migration by State'!$B$5,"Year",'Population Migration by State'!$C$3)</f>
        <v>76546</v>
      </c>
      <c r="CB132" s="105">
        <f>GETPIVOTDATA(" Iowa",'Population Migration by State'!$B$5,"Year",'Population Migration by State'!$C$3)</f>
        <v>76546</v>
      </c>
      <c r="CC132" s="105">
        <f>GETPIVOTDATA(" Iowa",'Population Migration by State'!$B$5,"Year",'Population Migration by State'!$C$3)</f>
        <v>76546</v>
      </c>
      <c r="CD132" s="105">
        <f>GETPIVOTDATA(" Iowa",'Population Migration by State'!$B$5,"Year",'Population Migration by State'!$C$3)</f>
        <v>76546</v>
      </c>
      <c r="CE132" s="105">
        <f>GETPIVOTDATA(" Iowa",'Population Migration by State'!$B$5,"Year",'Population Migration by State'!$C$3)</f>
        <v>76546</v>
      </c>
      <c r="CF132" s="97"/>
      <c r="CG132" s="105">
        <f>GETPIVOTDATA(" Illinois",'Population Migration by State'!$B$5,"Year",'Population Migration by State'!$C$3)</f>
        <v>210804</v>
      </c>
      <c r="CH132" s="105">
        <f>GETPIVOTDATA(" Illinois",'Population Migration by State'!$B$5,"Year",'Population Migration by State'!$C$3)</f>
        <v>210804</v>
      </c>
      <c r="CI132" s="105">
        <f>GETPIVOTDATA(" Illinois",'Population Migration by State'!$B$5,"Year",'Population Migration by State'!$C$3)</f>
        <v>210804</v>
      </c>
      <c r="CJ132" s="105">
        <f>GETPIVOTDATA(" Illinois",'Population Migration by State'!$B$5,"Year",'Population Migration by State'!$C$3)</f>
        <v>210804</v>
      </c>
      <c r="CK132" s="105">
        <f>GETPIVOTDATA(" Illinois",'Population Migration by State'!$B$5,"Year",'Population Migration by State'!$C$3)</f>
        <v>210804</v>
      </c>
      <c r="CL132" s="105">
        <f>GETPIVOTDATA(" Illinois",'Population Migration by State'!$B$5,"Year",'Population Migration by State'!$C$3)</f>
        <v>210804</v>
      </c>
      <c r="CM132" s="105">
        <f>GETPIVOTDATA(" Illinois",'Population Migration by State'!$B$5,"Year",'Population Migration by State'!$C$3)</f>
        <v>210804</v>
      </c>
      <c r="CN132" s="105">
        <f>GETPIVOTDATA(" Illinois",'Population Migration by State'!$B$5,"Year",'Population Migration by State'!$C$3)</f>
        <v>210804</v>
      </c>
      <c r="CO132" s="92"/>
      <c r="CP132" s="107">
        <f>GETPIVOTDATA(" Michigan",'Population Migration by State'!$B$5,"Year",'Population Migration by State'!$C$3)</f>
        <v>134763</v>
      </c>
      <c r="CQ132" s="105">
        <f>GETPIVOTDATA(" Michigan",'Population Migration by State'!$B$5,"Year",'Population Migration by State'!$C$3)</f>
        <v>134763</v>
      </c>
      <c r="CR132" s="105">
        <f>GETPIVOTDATA(" Michigan",'Population Migration by State'!$B$5,"Year",'Population Migration by State'!$C$3)</f>
        <v>134763</v>
      </c>
      <c r="CS132" s="105">
        <f>GETPIVOTDATA(" Michigan",'Population Migration by State'!$B$5,"Year",'Population Migration by State'!$C$3)</f>
        <v>134763</v>
      </c>
      <c r="CT132" s="105">
        <f>GETPIVOTDATA(" Michigan",'Population Migration by State'!$B$5,"Year",'Population Migration by State'!$C$3)</f>
        <v>134763</v>
      </c>
      <c r="CU132" s="105">
        <f>GETPIVOTDATA(" Michigan",'Population Migration by State'!$B$5,"Year",'Population Migration by State'!$C$3)</f>
        <v>134763</v>
      </c>
      <c r="CV132" s="105">
        <f>GETPIVOTDATA(" Michigan",'Population Migration by State'!$B$5,"Year",'Population Migration by State'!$C$3)</f>
        <v>134763</v>
      </c>
      <c r="CW132" s="105">
        <f>GETPIVOTDATA(" Michigan",'Population Migration by State'!$B$5,"Year",'Population Migration by State'!$C$3)</f>
        <v>134763</v>
      </c>
      <c r="CX132" s="107"/>
      <c r="CY132" s="105"/>
      <c r="CZ132" s="97"/>
      <c r="DA132" s="105">
        <f>GETPIVOTDATA(" Ohio",'Population Migration by State'!$B$5,"Year",'Population Migration by State'!$C$3)</f>
        <v>197794</v>
      </c>
      <c r="DB132" s="105">
        <f>GETPIVOTDATA(" Ohio",'Population Migration by State'!$B$5,"Year",'Population Migration by State'!$C$3)</f>
        <v>197794</v>
      </c>
      <c r="DC132" s="105">
        <f>GETPIVOTDATA(" Ohio",'Population Migration by State'!$B$5,"Year",'Population Migration by State'!$C$3)</f>
        <v>197794</v>
      </c>
      <c r="DD132" s="105">
        <f>GETPIVOTDATA(" Ohio",'Population Migration by State'!$B$5,"Year",'Population Migration by State'!$C$3)</f>
        <v>197794</v>
      </c>
      <c r="DE132" s="105">
        <f>GETPIVOTDATA(" Ohio",'Population Migration by State'!$B$5,"Year",'Population Migration by State'!$C$3)</f>
        <v>197794</v>
      </c>
      <c r="DF132" s="92">
        <f>GETPIVOTDATA(" Pennsylvania",'Population Migration by State'!$B$5,"Year",'Population Migration by State'!$C$3)</f>
        <v>223347</v>
      </c>
      <c r="DG132" s="105">
        <f>GETPIVOTDATA(" Pennsylvania",'Population Migration by State'!$B$5,"Year",'Population Migration by State'!$C$3)</f>
        <v>223347</v>
      </c>
      <c r="DH132" s="101">
        <f>GETPIVOTDATA(" Pennsylvania",'Population Migration by State'!$B$5,"Year",'Population Migration by State'!$C$3)</f>
        <v>223347</v>
      </c>
      <c r="DI132" s="101">
        <f>GETPIVOTDATA(" Pennsylvania",'Population Migration by State'!$B$5,"Year",'Population Migration by State'!$C$3)</f>
        <v>223347</v>
      </c>
      <c r="DJ132" s="101">
        <f>GETPIVOTDATA(" Pennsylvania",'Population Migration by State'!$B$5,"Year",'Population Migration by State'!$C$3)</f>
        <v>223347</v>
      </c>
      <c r="DK132" s="101">
        <f>GETPIVOTDATA(" Pennsylvania",'Population Migration by State'!$B$5,"Year",'Population Migration by State'!$C$3)</f>
        <v>223347</v>
      </c>
      <c r="DL132" s="101">
        <f>GETPIVOTDATA(" Pennsylvania",'Population Migration by State'!$B$5,"Year",'Population Migration by State'!$C$3)</f>
        <v>223347</v>
      </c>
      <c r="DM132" s="105">
        <f>GETPIVOTDATA(" Pennsylvania",'Population Migration by State'!$B$5,"Year",'Population Migration by State'!$C$3)</f>
        <v>223347</v>
      </c>
      <c r="DN132" s="105">
        <f>GETPIVOTDATA(" Pennsylvania",'Population Migration by State'!$B$5,"Year",'Population Migration by State'!$C$3)</f>
        <v>223347</v>
      </c>
      <c r="DO132" s="105">
        <f>GETPIVOTDATA(" Pennsylvania",'Population Migration by State'!$B$5,"Year",'Population Migration by State'!$C$3)</f>
        <v>223347</v>
      </c>
      <c r="DP132" s="105">
        <f>GETPIVOTDATA(" Pennsylvania",'Population Migration by State'!$B$5,"Year",'Population Migration by State'!$C$3)</f>
        <v>223347</v>
      </c>
      <c r="DQ132" s="105">
        <f>GETPIVOTDATA(" Pennsylvania",'Population Migration by State'!$B$5,"Year",'Population Migration by State'!$C$3)</f>
        <v>223347</v>
      </c>
      <c r="DR132" s="105">
        <f>GETPIVOTDATA(" Pennsylvania",'Population Migration by State'!$B$5,"Year",'Population Migration by State'!$C$3)</f>
        <v>223347</v>
      </c>
      <c r="DS132" s="105">
        <f>GETPIVOTDATA(" Pennsylvania",'Population Migration by State'!$B$5,"Year",'Population Migration by State'!$C$3)</f>
        <v>223347</v>
      </c>
      <c r="DT132" s="99"/>
      <c r="DU132" s="105">
        <f>GETPIVOTDATA(" New York",'Population Migration by State'!$B$5,"Year",'Population Migration by State'!$C$3)</f>
        <v>277374</v>
      </c>
      <c r="DV132" s="105">
        <f>GETPIVOTDATA(" New York",'Population Migration by State'!$B$5,"Year",'Population Migration by State'!$C$3)</f>
        <v>277374</v>
      </c>
      <c r="DW132" s="105">
        <f>GETPIVOTDATA(" New York",'Population Migration by State'!$B$5,"Year",'Population Migration by State'!$C$3)</f>
        <v>277374</v>
      </c>
      <c r="DX132" s="105">
        <f>GETPIVOTDATA(" New York",'Population Migration by State'!$B$5,"Year",'Population Migration by State'!$C$3)</f>
        <v>277374</v>
      </c>
      <c r="DY132" s="105">
        <f>GETPIVOTDATA(" New York",'Population Migration by State'!$B$5,"Year",'Population Migration by State'!$C$3)</f>
        <v>277374</v>
      </c>
      <c r="DZ132" s="92">
        <f>GETPIVOTDATA(" Massachusetts",'Population Migration by State'!$B$5,"Year",'Population Migration by State'!$C$3)</f>
        <v>146633</v>
      </c>
      <c r="EA132" s="105">
        <f>GETPIVOTDATA(" Massachusetts",'Population Migration by State'!$B$5,"Year",'Population Migration by State'!$C$3)</f>
        <v>146633</v>
      </c>
      <c r="EB132" s="105">
        <f>GETPIVOTDATA(" Massachusetts",'Population Migration by State'!$B$5,"Year",'Population Migration by State'!$C$3)</f>
        <v>146633</v>
      </c>
      <c r="EC132" s="105">
        <f>GETPIVOTDATA(" Massachusetts",'Population Migration by State'!$B$5,"Year",'Population Migration by State'!$C$3)</f>
        <v>146633</v>
      </c>
      <c r="ED132" s="105">
        <f>GETPIVOTDATA(" Massachusetts",'Population Migration by State'!$B$5,"Year",'Population Migration by State'!$C$3)</f>
        <v>146633</v>
      </c>
      <c r="EE132" s="105">
        <f>GETPIVOTDATA(" Massachusetts",'Population Migration by State'!$B$5,"Year",'Population Migration by State'!$C$3)</f>
        <v>146633</v>
      </c>
      <c r="EF132" s="105">
        <f>GETPIVOTDATA(" Massachusetts",'Population Migration by State'!$B$5,"Year",'Population Migration by State'!$C$3)</f>
        <v>146633</v>
      </c>
      <c r="EG132" s="99"/>
      <c r="EH132" s="105"/>
      <c r="EI132" s="105"/>
      <c r="EJ132" s="105"/>
      <c r="EK132" s="105"/>
      <c r="EL132" s="105"/>
      <c r="EM132" s="105"/>
      <c r="EN132" s="105"/>
      <c r="EO132" s="105"/>
      <c r="EP132" s="105"/>
      <c r="EQ132" s="56"/>
      <c r="ER132" s="56"/>
      <c r="ES132" s="56"/>
      <c r="ET132" s="56"/>
      <c r="EU132" s="56"/>
      <c r="EV132" s="56"/>
      <c r="EW132" s="105"/>
      <c r="EX132" s="105"/>
      <c r="EY132" s="105"/>
      <c r="EZ132" s="105"/>
      <c r="FA132" s="105"/>
      <c r="FB132" s="105"/>
      <c r="FC132" s="105"/>
      <c r="FD132" s="105"/>
      <c r="FE132" s="105"/>
      <c r="FF132" s="105"/>
      <c r="FG132" s="105"/>
      <c r="FH132" s="105"/>
      <c r="FI132" s="105"/>
      <c r="FJ132" s="105"/>
      <c r="FK132" s="105"/>
      <c r="FL132" s="105"/>
      <c r="FM132" s="105"/>
      <c r="FN132" s="105"/>
      <c r="FO132" s="105"/>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c r="GQ132" s="56"/>
      <c r="GR132" s="56"/>
      <c r="GS132" s="56"/>
      <c r="GT132" s="56"/>
      <c r="GU132" s="56"/>
      <c r="GV132" s="56"/>
      <c r="GW132" s="56"/>
      <c r="GX132" s="56"/>
      <c r="GY132" s="56"/>
      <c r="GZ132" s="56"/>
      <c r="HA132" s="56"/>
      <c r="HB132" s="56"/>
      <c r="HC132" s="56"/>
      <c r="HD132" s="56"/>
      <c r="HE132" s="56"/>
      <c r="HF132" s="56"/>
      <c r="HG132" s="56"/>
      <c r="HH132" s="217"/>
    </row>
    <row r="133" spans="2:216" ht="15" customHeight="1" thickTop="1" x14ac:dyDescent="0.25">
      <c r="B133" s="221"/>
      <c r="C133" s="56"/>
      <c r="D133" s="56"/>
      <c r="E133" s="105"/>
      <c r="F133" s="105"/>
      <c r="G133" s="105"/>
      <c r="H133" s="105"/>
      <c r="I133" s="105"/>
      <c r="J133" s="105"/>
      <c r="K133" s="105"/>
      <c r="L133" s="92">
        <f>GETPIVOTDATA(" California",'Population Migration by State'!$B$5,"Year",'Population Migration by State'!$C$3)</f>
        <v>495964</v>
      </c>
      <c r="M133" s="105">
        <f>GETPIVOTDATA(" California",'Population Migration by State'!$B$5,"Year",'Population Migration by State'!$C$3)</f>
        <v>495964</v>
      </c>
      <c r="N133" s="105">
        <f>GETPIVOTDATA(" California",'Population Migration by State'!$B$5,"Year",'Population Migration by State'!$C$3)</f>
        <v>495964</v>
      </c>
      <c r="O133" s="105">
        <f>GETPIVOTDATA(" California",'Population Migration by State'!$B$5,"Year",'Population Migration by State'!$C$3)</f>
        <v>495964</v>
      </c>
      <c r="P133" s="105">
        <f>GETPIVOTDATA(" California",'Population Migration by State'!$B$5,"Year",'Population Migration by State'!$C$3)</f>
        <v>495964</v>
      </c>
      <c r="Q133" s="105">
        <f>GETPIVOTDATA(" California",'Population Migration by State'!$B$5,"Year",'Population Migration by State'!$C$3)</f>
        <v>495964</v>
      </c>
      <c r="R133" s="105">
        <f>GETPIVOTDATA(" California",'Population Migration by State'!$B$5,"Year",'Population Migration by State'!$C$3)</f>
        <v>495964</v>
      </c>
      <c r="S133" s="105">
        <f>GETPIVOTDATA(" California",'Population Migration by State'!$B$5,"Year",'Population Migration by State'!$C$3)</f>
        <v>495964</v>
      </c>
      <c r="T133" s="92">
        <f>GETPIVOTDATA(" Nevada",'Population Migration by State'!$B$5,"Year",'Population Migration by State'!$C$3)</f>
        <v>124522</v>
      </c>
      <c r="U133" s="105">
        <f>GETPIVOTDATA(" Nevada",'Population Migration by State'!$B$5,"Year",'Population Migration by State'!$C$3)</f>
        <v>124522</v>
      </c>
      <c r="V133" s="105">
        <f>GETPIVOTDATA(" Nevada",'Population Migration by State'!$B$5,"Year",'Population Migration by State'!$C$3)</f>
        <v>124522</v>
      </c>
      <c r="W133" s="105">
        <f>GETPIVOTDATA(" Nevada",'Population Migration by State'!$B$5,"Year",'Population Migration by State'!$C$3)</f>
        <v>124522</v>
      </c>
      <c r="X133" s="105">
        <f>GETPIVOTDATA(" Nevada",'Population Migration by State'!$B$5,"Year",'Population Migration by State'!$C$3)</f>
        <v>124522</v>
      </c>
      <c r="Y133" s="105">
        <f>GETPIVOTDATA(" Nevada",'Population Migration by State'!$B$5,"Year",'Population Migration by State'!$C$3)</f>
        <v>124522</v>
      </c>
      <c r="Z133" s="105">
        <f>GETPIVOTDATA(" Nevada",'Population Migration by State'!$B$5,"Year",'Population Migration by State'!$C$3)</f>
        <v>124522</v>
      </c>
      <c r="AA133" s="105">
        <f>GETPIVOTDATA(" Nevada",'Population Migration by State'!$B$5,"Year",'Population Migration by State'!$C$3)</f>
        <v>124522</v>
      </c>
      <c r="AB133" s="105">
        <f>GETPIVOTDATA(" Nevada",'Population Migration by State'!$B$5,"Year",'Population Migration by State'!$C$3)</f>
        <v>124522</v>
      </c>
      <c r="AC133" s="92">
        <f>GETPIVOTDATA(" Utah",'Population Migration by State'!$B$5,"Year",'Population Migration by State'!$C$3)</f>
        <v>88109</v>
      </c>
      <c r="AD133" s="105">
        <f>GETPIVOTDATA(" Utah",'Population Migration by State'!$B$5,"Year",'Population Migration by State'!$C$3)</f>
        <v>88109</v>
      </c>
      <c r="AE133" s="105">
        <f>GETPIVOTDATA(" Utah",'Population Migration by State'!$B$5,"Year",'Population Migration by State'!$C$3)</f>
        <v>88109</v>
      </c>
      <c r="AF133" s="105">
        <f>GETPIVOTDATA(" Utah",'Population Migration by State'!$B$5,"Year",'Population Migration by State'!$C$3)</f>
        <v>88109</v>
      </c>
      <c r="AG133" s="105">
        <f>GETPIVOTDATA(" Utah",'Population Migration by State'!$B$5,"Year",'Population Migration by State'!$C$3)</f>
        <v>88109</v>
      </c>
      <c r="AH133" s="105">
        <f>GETPIVOTDATA(" Utah",'Population Migration by State'!$B$5,"Year",'Population Migration by State'!$C$3)</f>
        <v>88109</v>
      </c>
      <c r="AI133" s="105">
        <f>GETPIVOTDATA(" Utah",'Population Migration by State'!$B$5,"Year",'Population Migration by State'!$C$3)</f>
        <v>88109</v>
      </c>
      <c r="AJ133" s="92">
        <f>GETPIVOTDATA(" Wyoming",'Population Migration by State'!$B$5,"Year",'Population Migration by State'!$C$3)</f>
        <v>31165</v>
      </c>
      <c r="AK133" s="105">
        <f>GETPIVOTDATA(" Wyoming",'Population Migration by State'!$B$5,"Year",'Population Migration by State'!$C$3)</f>
        <v>31165</v>
      </c>
      <c r="AL133" s="105">
        <f>GETPIVOTDATA(" Wyoming",'Population Migration by State'!$B$5,"Year",'Population Migration by State'!$C$3)</f>
        <v>31165</v>
      </c>
      <c r="AM133" s="105">
        <f>GETPIVOTDATA(" Wyoming",'Population Migration by State'!$B$5,"Year",'Population Migration by State'!$C$3)</f>
        <v>31165</v>
      </c>
      <c r="AN133" s="105">
        <f>GETPIVOTDATA(" Wyoming",'Population Migration by State'!$B$5,"Year",'Population Migration by State'!$C$3)</f>
        <v>31165</v>
      </c>
      <c r="AO133" s="105">
        <f>GETPIVOTDATA(" Wyoming",'Population Migration by State'!$B$5,"Year",'Population Migration by State'!$C$3)</f>
        <v>31165</v>
      </c>
      <c r="AP133" s="105">
        <f>GETPIVOTDATA(" Wyoming",'Population Migration by State'!$B$5,"Year",'Population Migration by State'!$C$3)</f>
        <v>31165</v>
      </c>
      <c r="AQ133" s="105">
        <f>GETPIVOTDATA(" Wyoming",'Population Migration by State'!$B$5,"Year",'Population Migration by State'!$C$3)</f>
        <v>31165</v>
      </c>
      <c r="AR133" s="105">
        <f>GETPIVOTDATA(" Wyoming",'Population Migration by State'!$B$5,"Year",'Population Migration by State'!$C$3)</f>
        <v>31165</v>
      </c>
      <c r="AS133" s="105">
        <f>GETPIVOTDATA(" Wyoming",'Population Migration by State'!$B$5,"Year",'Population Migration by State'!$C$3)</f>
        <v>31165</v>
      </c>
      <c r="AT133" s="105">
        <f>GETPIVOTDATA(" Wyoming",'Population Migration by State'!$B$5,"Year",'Population Migration by State'!$C$3)</f>
        <v>31165</v>
      </c>
      <c r="AU133" s="105">
        <f>GETPIVOTDATA(" Wyoming",'Population Migration by State'!$B$5,"Year",'Population Migration by State'!$C$3)</f>
        <v>31165</v>
      </c>
      <c r="AV133" s="105">
        <f>GETPIVOTDATA(" Wyoming",'Population Migration by State'!$B$5,"Year",'Population Migration by State'!$C$3)</f>
        <v>31165</v>
      </c>
      <c r="AW133" s="105">
        <f>GETPIVOTDATA(" Wyoming",'Population Migration by State'!$B$5,"Year",'Population Migration by State'!$C$3)</f>
        <v>31165</v>
      </c>
      <c r="AX133" s="105">
        <f>GETPIVOTDATA(" Wyoming",'Population Migration by State'!$B$5,"Year",'Population Migration by State'!$C$3)</f>
        <v>31165</v>
      </c>
      <c r="AY133" s="105">
        <f>GETPIVOTDATA(" Wyoming",'Population Migration by State'!$B$5,"Year",'Population Migration by State'!$C$3)</f>
        <v>31165</v>
      </c>
      <c r="AZ133" s="105">
        <f>GETPIVOTDATA(" Wyoming",'Population Migration by State'!$B$5,"Year",'Population Migration by State'!$C$3)</f>
        <v>31165</v>
      </c>
      <c r="BA133" s="92">
        <f>GETPIVOTDATA(" Nebraska",'Population Migration by State'!$B$5,"Year",'Population Migration by State'!$C$3)</f>
        <v>43266</v>
      </c>
      <c r="BB133" s="105">
        <f>GETPIVOTDATA(" Nebraska",'Population Migration by State'!$B$5,"Year",'Population Migration by State'!$C$3)</f>
        <v>43266</v>
      </c>
      <c r="BC133" s="105">
        <f>GETPIVOTDATA(" Nebraska",'Population Migration by State'!$B$5,"Year",'Population Migration by State'!$C$3)</f>
        <v>43266</v>
      </c>
      <c r="BD133" s="105">
        <f>GETPIVOTDATA(" Nebraska",'Population Migration by State'!$B$5,"Year",'Population Migration by State'!$C$3)</f>
        <v>43266</v>
      </c>
      <c r="BE133" s="105">
        <f>GETPIVOTDATA(" Nebraska",'Population Migration by State'!$B$5,"Year",'Population Migration by State'!$C$3)</f>
        <v>43266</v>
      </c>
      <c r="BF133" s="105">
        <f>GETPIVOTDATA(" Nebraska",'Population Migration by State'!$B$5,"Year",'Population Migration by State'!$C$3)</f>
        <v>43266</v>
      </c>
      <c r="BG133" s="105">
        <f>GETPIVOTDATA(" Nebraska",'Population Migration by State'!$B$5,"Year",'Population Migration by State'!$C$3)</f>
        <v>43266</v>
      </c>
      <c r="BH133" s="105">
        <f>GETPIVOTDATA(" Nebraska",'Population Migration by State'!$B$5,"Year",'Population Migration by State'!$C$3)</f>
        <v>43266</v>
      </c>
      <c r="BI133" s="105">
        <f>GETPIVOTDATA(" Nebraska",'Population Migration by State'!$B$5,"Year",'Population Migration by State'!$C$3)</f>
        <v>43266</v>
      </c>
      <c r="BJ133" s="105">
        <f>GETPIVOTDATA(" Nebraska",'Population Migration by State'!$B$5,"Year",'Population Migration by State'!$C$3)</f>
        <v>43266</v>
      </c>
      <c r="BK133" s="105">
        <f>GETPIVOTDATA(" Nebraska",'Population Migration by State'!$B$5,"Year",'Population Migration by State'!$C$3)</f>
        <v>43266</v>
      </c>
      <c r="BL133" s="105">
        <f>GETPIVOTDATA(" Nebraska",'Population Migration by State'!$B$5,"Year",'Population Migration by State'!$C$3)</f>
        <v>43266</v>
      </c>
      <c r="BM133" s="105">
        <f>GETPIVOTDATA(" Nebraska",'Population Migration by State'!$B$5,"Year",'Population Migration by State'!$C$3)</f>
        <v>43266</v>
      </c>
      <c r="BN133" s="105">
        <f>GETPIVOTDATA(" Nebraska",'Population Migration by State'!$B$5,"Year",'Population Migration by State'!$C$3)</f>
        <v>43266</v>
      </c>
      <c r="BO133" s="105">
        <f>GETPIVOTDATA(" Nebraska",'Population Migration by State'!$B$5,"Year",'Population Migration by State'!$C$3)</f>
        <v>43266</v>
      </c>
      <c r="BP133" s="105">
        <f>GETPIVOTDATA(" Nebraska",'Population Migration by State'!$B$5,"Year",'Population Migration by State'!$C$3)</f>
        <v>43266</v>
      </c>
      <c r="BQ133" s="105">
        <f>GETPIVOTDATA(" Nebraska",'Population Migration by State'!$B$5,"Year",'Population Migration by State'!$C$3)</f>
        <v>43266</v>
      </c>
      <c r="BR133" s="92">
        <f>GETPIVOTDATA(" Iowa",'Population Migration by State'!$B$5,"Year",'Population Migration by State'!$C$3)</f>
        <v>76546</v>
      </c>
      <c r="BS133" s="105">
        <f>GETPIVOTDATA(" Iowa",'Population Migration by State'!$B$5,"Year",'Population Migration by State'!$C$3)</f>
        <v>76546</v>
      </c>
      <c r="BT133" s="105">
        <f>GETPIVOTDATA(" Iowa",'Population Migration by State'!$B$5,"Year",'Population Migration by State'!$C$3)</f>
        <v>76546</v>
      </c>
      <c r="BU133" s="105">
        <f>GETPIVOTDATA(" Iowa",'Population Migration by State'!$B$5,"Year",'Population Migration by State'!$C$3)</f>
        <v>76546</v>
      </c>
      <c r="BV133" s="105">
        <f>GETPIVOTDATA(" Iowa",'Population Migration by State'!$B$5,"Year",'Population Migration by State'!$C$3)</f>
        <v>76546</v>
      </c>
      <c r="BW133" s="121">
        <f>GETPIVOTDATA(" Iowa",'Population Migration by State'!$B$5,"Year",'Population Migration by State'!$C$3)</f>
        <v>76546</v>
      </c>
      <c r="BX133" s="121">
        <f>GETPIVOTDATA(" Iowa",'Population Migration by State'!$B$5,"Year",'Population Migration by State'!$C$3)</f>
        <v>76546</v>
      </c>
      <c r="BY133" s="121">
        <f>GETPIVOTDATA(" Iowa",'Population Migration by State'!$B$5,"Year",'Population Migration by State'!$C$3)</f>
        <v>76546</v>
      </c>
      <c r="BZ133" s="121">
        <f>GETPIVOTDATA(" Iowa",'Population Migration by State'!$B$5,"Year",'Population Migration by State'!$C$3)</f>
        <v>76546</v>
      </c>
      <c r="CA133" s="105">
        <f>GETPIVOTDATA(" Iowa",'Population Migration by State'!$B$5,"Year",'Population Migration by State'!$C$3)</f>
        <v>76546</v>
      </c>
      <c r="CB133" s="105">
        <f>GETPIVOTDATA(" Iowa",'Population Migration by State'!$B$5,"Year",'Population Migration by State'!$C$3)</f>
        <v>76546</v>
      </c>
      <c r="CC133" s="105">
        <f>GETPIVOTDATA(" Iowa",'Population Migration by State'!$B$5,"Year",'Population Migration by State'!$C$3)</f>
        <v>76546</v>
      </c>
      <c r="CD133" s="105">
        <f>GETPIVOTDATA(" Iowa",'Population Migration by State'!$B$5,"Year",'Population Migration by State'!$C$3)</f>
        <v>76546</v>
      </c>
      <c r="CE133" s="105">
        <f>GETPIVOTDATA(" Iowa",'Population Migration by State'!$B$5,"Year",'Population Migration by State'!$C$3)</f>
        <v>76546</v>
      </c>
      <c r="CF133" s="92">
        <f>GETPIVOTDATA(" Illinois",'Population Migration by State'!$B$5,"Year",'Population Migration by State'!$C$3)</f>
        <v>210804</v>
      </c>
      <c r="CG133" s="105">
        <f>GETPIVOTDATA(" Illinois",'Population Migration by State'!$B$5,"Year",'Population Migration by State'!$C$3)</f>
        <v>210804</v>
      </c>
      <c r="CH133" s="105">
        <f>GETPIVOTDATA(" Illinois",'Population Migration by State'!$B$5,"Year",'Population Migration by State'!$C$3)</f>
        <v>210804</v>
      </c>
      <c r="CI133" s="105">
        <f>GETPIVOTDATA(" Illinois",'Population Migration by State'!$B$5,"Year",'Population Migration by State'!$C$3)</f>
        <v>210804</v>
      </c>
      <c r="CJ133" s="105">
        <f>GETPIVOTDATA(" Illinois",'Population Migration by State'!$B$5,"Year",'Population Migration by State'!$C$3)</f>
        <v>210804</v>
      </c>
      <c r="CK133" s="105">
        <f>GETPIVOTDATA(" Illinois",'Population Migration by State'!$B$5,"Year",'Population Migration by State'!$C$3)</f>
        <v>210804</v>
      </c>
      <c r="CL133" s="105">
        <f>GETPIVOTDATA(" Illinois",'Population Migration by State'!$B$5,"Year",'Population Migration by State'!$C$3)</f>
        <v>210804</v>
      </c>
      <c r="CM133" s="105">
        <f>GETPIVOTDATA(" Illinois",'Population Migration by State'!$B$5,"Year",'Population Migration by State'!$C$3)</f>
        <v>210804</v>
      </c>
      <c r="CN133" s="105">
        <f>GETPIVOTDATA(" Illinois",'Population Migration by State'!$B$5,"Year",'Population Migration by State'!$C$3)</f>
        <v>210804</v>
      </c>
      <c r="CO133" s="95">
        <f>GETPIVOTDATA(" Indiana",'Population Migration by State'!$B$5,"Year",'Population Migration by State'!$C$3)</f>
        <v>134273</v>
      </c>
      <c r="CP133" s="101">
        <f>GETPIVOTDATA(" Indiana",'Population Migration by State'!$B$5,"Year",'Population Migration by State'!$C$3)</f>
        <v>134273</v>
      </c>
      <c r="CQ133" s="101">
        <f>GETPIVOTDATA(" Indiana",'Population Migration by State'!$B$5,"Year",'Population Migration by State'!$C$3)</f>
        <v>134273</v>
      </c>
      <c r="CR133" s="101">
        <f>GETPIVOTDATA(" Indiana",'Population Migration by State'!$B$5,"Year",'Population Migration by State'!$C$3)</f>
        <v>134273</v>
      </c>
      <c r="CS133" s="101">
        <f>GETPIVOTDATA(" Indiana",'Population Migration by State'!$B$5,"Year",'Population Migration by State'!$C$3)</f>
        <v>134273</v>
      </c>
      <c r="CT133" s="101">
        <f>GETPIVOTDATA(" Indiana",'Population Migration by State'!$B$5,"Year",'Population Migration by State'!$C$3)</f>
        <v>134273</v>
      </c>
      <c r="CU133" s="95">
        <f>GETPIVOTDATA(" Ohio",'Population Migration by State'!$B$5,"Year",'Population Migration by State'!$C$3)</f>
        <v>197794</v>
      </c>
      <c r="CV133" s="101">
        <f>GETPIVOTDATA(" Ohio",'Population Migration by State'!$B$5,"Year",'Population Migration by State'!$C$3)</f>
        <v>197794</v>
      </c>
      <c r="CW133" s="101">
        <f>GETPIVOTDATA(" Ohio",'Population Migration by State'!$B$5,"Year",'Population Migration by State'!$C$3)</f>
        <v>197794</v>
      </c>
      <c r="CX133" s="101">
        <f>GETPIVOTDATA(" Ohio",'Population Migration by State'!$B$5,"Year",'Population Migration by State'!$C$3)</f>
        <v>197794</v>
      </c>
      <c r="CY133" s="101">
        <f>GETPIVOTDATA(" Ohio",'Population Migration by State'!$B$5,"Year",'Population Migration by State'!$C$3)</f>
        <v>197794</v>
      </c>
      <c r="CZ133" s="105">
        <f>GETPIVOTDATA(" Ohio",'Population Migration by State'!$B$5,"Year",'Population Migration by State'!$C$3)</f>
        <v>197794</v>
      </c>
      <c r="DA133" s="105">
        <f>GETPIVOTDATA(" Ohio",'Population Migration by State'!$B$5,"Year",'Population Migration by State'!$C$3)</f>
        <v>197794</v>
      </c>
      <c r="DB133" s="105">
        <f>GETPIVOTDATA(" Ohio",'Population Migration by State'!$B$5,"Year",'Population Migration by State'!$C$3)</f>
        <v>197794</v>
      </c>
      <c r="DC133" s="105">
        <f>GETPIVOTDATA(" Ohio",'Population Migration by State'!$B$5,"Year",'Population Migration by State'!$C$3)</f>
        <v>197794</v>
      </c>
      <c r="DD133" s="105">
        <f>GETPIVOTDATA(" Ohio",'Population Migration by State'!$B$5,"Year",'Population Migration by State'!$C$3)</f>
        <v>197794</v>
      </c>
      <c r="DE133" s="105">
        <f>GETPIVOTDATA(" Ohio",'Population Migration by State'!$B$5,"Year",'Population Migration by State'!$C$3)</f>
        <v>197794</v>
      </c>
      <c r="DF133" s="92">
        <f>GETPIVOTDATA(" Pennsylvania",'Population Migration by State'!$B$5,"Year",'Population Migration by State'!$C$3)</f>
        <v>223347</v>
      </c>
      <c r="DG133" s="105">
        <f>GETPIVOTDATA(" Pennsylvania",'Population Migration by State'!$B$5,"Year",'Population Migration by State'!$C$3)</f>
        <v>223347</v>
      </c>
      <c r="DH133" s="105">
        <f>GETPIVOTDATA(" Pennsylvania",'Population Migration by State'!$B$5,"Year",'Population Migration by State'!$C$3)</f>
        <v>223347</v>
      </c>
      <c r="DI133" s="105">
        <f>GETPIVOTDATA(" Pennsylvania",'Population Migration by State'!$B$5,"Year",'Population Migration by State'!$C$3)</f>
        <v>223347</v>
      </c>
      <c r="DJ133" s="105">
        <f>GETPIVOTDATA(" Pennsylvania",'Population Migration by State'!$B$5,"Year",'Population Migration by State'!$C$3)</f>
        <v>223347</v>
      </c>
      <c r="DK133" s="105">
        <f>GETPIVOTDATA(" Pennsylvania",'Population Migration by State'!$B$5,"Year",'Population Migration by State'!$C$3)</f>
        <v>223347</v>
      </c>
      <c r="DL133" s="105">
        <f>GETPIVOTDATA(" Pennsylvania",'Population Migration by State'!$B$5,"Year",'Population Migration by State'!$C$3)</f>
        <v>223347</v>
      </c>
      <c r="DM133" s="105">
        <f>GETPIVOTDATA(" Pennsylvania",'Population Migration by State'!$B$5,"Year",'Population Migration by State'!$C$3)</f>
        <v>223347</v>
      </c>
      <c r="DN133" s="105">
        <f>GETPIVOTDATA(" Pennsylvania",'Population Migration by State'!$B$5,"Year",'Population Migration by State'!$C$3)</f>
        <v>223347</v>
      </c>
      <c r="DO133" s="105">
        <f>GETPIVOTDATA(" Pennsylvania",'Population Migration by State'!$B$5,"Year",'Population Migration by State'!$C$3)</f>
        <v>223347</v>
      </c>
      <c r="DP133" s="105">
        <f>GETPIVOTDATA(" Pennsylvania",'Population Migration by State'!$B$5,"Year",'Population Migration by State'!$C$3)</f>
        <v>223347</v>
      </c>
      <c r="DQ133" s="105">
        <f>GETPIVOTDATA(" Pennsylvania",'Population Migration by State'!$B$5,"Year",'Population Migration by State'!$C$3)</f>
        <v>223347</v>
      </c>
      <c r="DR133" s="105">
        <f>GETPIVOTDATA(" Pennsylvania",'Population Migration by State'!$B$5,"Year",'Population Migration by State'!$C$3)</f>
        <v>223347</v>
      </c>
      <c r="DS133" s="105">
        <f>GETPIVOTDATA(" Pennsylvania",'Population Migration by State'!$B$5,"Year",'Population Migration by State'!$C$3)</f>
        <v>223347</v>
      </c>
      <c r="DT133" s="105">
        <f>GETPIVOTDATA(" Pennsylvania",'Population Migration by State'!$B$5,"Year",'Population Migration by State'!$C$3)</f>
        <v>223347</v>
      </c>
      <c r="DU133" s="92">
        <f>GETPIVOTDATA(" New York",'Population Migration by State'!$B$5,"Year",'Population Migration by State'!$C$3)</f>
        <v>277374</v>
      </c>
      <c r="DV133" s="105">
        <f>GETPIVOTDATA(" New York",'Population Migration by State'!$B$5,"Year",'Population Migration by State'!$C$3)</f>
        <v>277374</v>
      </c>
      <c r="DW133" s="105">
        <f>GETPIVOTDATA(" New York",'Population Migration by State'!$B$5,"Year",'Population Migration by State'!$C$3)</f>
        <v>277374</v>
      </c>
      <c r="DX133" s="105">
        <f>GETPIVOTDATA(" New York",'Population Migration by State'!$B$5,"Year",'Population Migration by State'!$C$3)</f>
        <v>277374</v>
      </c>
      <c r="DY133" s="105">
        <f>GETPIVOTDATA(" New York",'Population Migration by State'!$B$5,"Year",'Population Migration by State'!$C$3)</f>
        <v>277374</v>
      </c>
      <c r="DZ133" s="95">
        <f>GETPIVOTDATA(" Connecticut",'Population Migration by State'!$B$5,"Year",'Population Migration by State'!$C$3)</f>
        <v>83539</v>
      </c>
      <c r="EA133" s="101">
        <f>GETPIVOTDATA(" Connecticut",'Population Migration by State'!$B$5,"Year",'Population Migration by State'!$C$3)</f>
        <v>83539</v>
      </c>
      <c r="EB133" s="101">
        <f>GETPIVOTDATA(" Connecticut",'Population Migration by State'!$B$5,"Year",'Population Migration by State'!$C$3)</f>
        <v>83539</v>
      </c>
      <c r="EC133" s="95">
        <f>GETPIVOTDATA(" Rhode Island",'Population Migration by State'!$B$5,"Year",'Population Migration by State'!$C$3)</f>
        <v>33562</v>
      </c>
      <c r="ED133" s="101">
        <f>GETPIVOTDATA(" Rhode Island",'Population Migration by State'!$B$5,"Year",'Population Migration by State'!$C$3)</f>
        <v>33562</v>
      </c>
      <c r="EE133" s="92">
        <f>GETPIVOTDATA(" Massachusetts",'Population Migration by State'!$B$5,"Year",'Population Migration by State'!$C$3)</f>
        <v>146633</v>
      </c>
      <c r="EF133" s="105">
        <f>GETPIVOTDATA(" Massachusetts",'Population Migration by State'!$B$5,"Year",'Population Migration by State'!$C$3)</f>
        <v>146633</v>
      </c>
      <c r="EG133" s="105">
        <f>GETPIVOTDATA(" Massachusetts",'Population Migration by State'!$B$5,"Year",'Population Migration by State'!$C$3)</f>
        <v>146633</v>
      </c>
      <c r="EH133" s="92"/>
      <c r="EI133" s="105"/>
      <c r="EJ133" s="106">
        <f>GETPIVOTDATA(" Massachusetts",'Population Migration by State'!$B$5,"Year",'Population Migration by State'!$C$3)</f>
        <v>146633</v>
      </c>
      <c r="EK133" s="105"/>
      <c r="EL133" s="105"/>
      <c r="EM133" s="105"/>
      <c r="EN133" s="105"/>
      <c r="EO133" s="105"/>
      <c r="EP133" s="105"/>
      <c r="EQ133" s="56"/>
      <c r="ER133" s="56"/>
      <c r="ES133" s="56"/>
      <c r="ET133" s="56"/>
      <c r="EU133" s="56"/>
      <c r="EV133" s="56"/>
      <c r="EW133" s="105"/>
      <c r="EX133" s="105"/>
      <c r="EY133" s="105"/>
      <c r="EZ133" s="105"/>
      <c r="FA133" s="105"/>
      <c r="FB133" s="105"/>
      <c r="FC133" s="105"/>
      <c r="FD133" s="105"/>
      <c r="FE133" s="105"/>
      <c r="FF133" s="105"/>
      <c r="FG133" s="105"/>
      <c r="FH133" s="105"/>
      <c r="FI133" s="105"/>
      <c r="FJ133" s="105"/>
      <c r="FK133" s="105"/>
      <c r="FL133" s="105"/>
      <c r="FM133" s="105"/>
      <c r="FN133" s="105"/>
      <c r="FO133" s="105"/>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217"/>
    </row>
    <row r="134" spans="2:216" ht="15.75" customHeight="1" x14ac:dyDescent="0.25">
      <c r="B134" s="221"/>
      <c r="C134" s="56"/>
      <c r="D134" s="56"/>
      <c r="E134" s="105"/>
      <c r="F134" s="105"/>
      <c r="G134" s="105"/>
      <c r="H134" s="105"/>
      <c r="I134" s="105"/>
      <c r="J134" s="105"/>
      <c r="K134" s="105"/>
      <c r="L134" s="92">
        <f>GETPIVOTDATA(" California",'Population Migration by State'!$B$5,"Year",'Population Migration by State'!$C$3)</f>
        <v>495964</v>
      </c>
      <c r="M134" s="105">
        <f>GETPIVOTDATA(" California",'Population Migration by State'!$B$5,"Year",'Population Migration by State'!$C$3)</f>
        <v>495964</v>
      </c>
      <c r="N134" s="105">
        <f>GETPIVOTDATA(" California",'Population Migration by State'!$B$5,"Year",'Population Migration by State'!$C$3)</f>
        <v>495964</v>
      </c>
      <c r="O134" s="105">
        <f>GETPIVOTDATA(" California",'Population Migration by State'!$B$5,"Year",'Population Migration by State'!$C$3)</f>
        <v>495964</v>
      </c>
      <c r="P134" s="105">
        <f>GETPIVOTDATA(" California",'Population Migration by State'!$B$5,"Year",'Population Migration by State'!$C$3)</f>
        <v>495964</v>
      </c>
      <c r="Q134" s="105">
        <f>GETPIVOTDATA(" California",'Population Migration by State'!$B$5,"Year",'Population Migration by State'!$C$3)</f>
        <v>495964</v>
      </c>
      <c r="R134" s="105">
        <f>GETPIVOTDATA(" California",'Population Migration by State'!$B$5,"Year",'Population Migration by State'!$C$3)</f>
        <v>495964</v>
      </c>
      <c r="S134" s="105">
        <f>GETPIVOTDATA(" California",'Population Migration by State'!$B$5,"Year",'Population Migration by State'!$C$3)</f>
        <v>495964</v>
      </c>
      <c r="T134" s="92">
        <f>GETPIVOTDATA(" Nevada",'Population Migration by State'!$B$5,"Year",'Population Migration by State'!$C$3)</f>
        <v>124522</v>
      </c>
      <c r="U134" s="105">
        <f>GETPIVOTDATA(" Nevada",'Population Migration by State'!$B$5,"Year",'Population Migration by State'!$C$3)</f>
        <v>124522</v>
      </c>
      <c r="V134" s="105">
        <f>GETPIVOTDATA(" Nevada",'Population Migration by State'!$B$5,"Year",'Population Migration by State'!$C$3)</f>
        <v>124522</v>
      </c>
      <c r="W134" s="105">
        <f>GETPIVOTDATA(" Nevada",'Population Migration by State'!$B$5,"Year",'Population Migration by State'!$C$3)</f>
        <v>124522</v>
      </c>
      <c r="X134" s="105">
        <f>GETPIVOTDATA(" Nevada",'Population Migration by State'!$B$5,"Year",'Population Migration by State'!$C$3)</f>
        <v>124522</v>
      </c>
      <c r="Y134" s="105">
        <f>GETPIVOTDATA(" Nevada",'Population Migration by State'!$B$5,"Year",'Population Migration by State'!$C$3)</f>
        <v>124522</v>
      </c>
      <c r="Z134" s="105">
        <f>GETPIVOTDATA(" Nevada",'Population Migration by State'!$B$5,"Year",'Population Migration by State'!$C$3)</f>
        <v>124522</v>
      </c>
      <c r="AA134" s="105">
        <f>GETPIVOTDATA(" Nevada",'Population Migration by State'!$B$5,"Year",'Population Migration by State'!$C$3)</f>
        <v>124522</v>
      </c>
      <c r="AB134" s="105">
        <f>GETPIVOTDATA(" Nevada",'Population Migration by State'!$B$5,"Year",'Population Migration by State'!$C$3)</f>
        <v>124522</v>
      </c>
      <c r="AC134" s="92">
        <f>GETPIVOTDATA(" Utah",'Population Migration by State'!$B$5,"Year",'Population Migration by State'!$C$3)</f>
        <v>88109</v>
      </c>
      <c r="AD134" s="105">
        <f>GETPIVOTDATA(" Utah",'Population Migration by State'!$B$5,"Year",'Population Migration by State'!$C$3)</f>
        <v>88109</v>
      </c>
      <c r="AE134" s="105">
        <f>GETPIVOTDATA(" Utah",'Population Migration by State'!$B$5,"Year",'Population Migration by State'!$C$3)</f>
        <v>88109</v>
      </c>
      <c r="AF134" s="105">
        <f>GETPIVOTDATA(" Utah",'Population Migration by State'!$B$5,"Year",'Population Migration by State'!$C$3)</f>
        <v>88109</v>
      </c>
      <c r="AG134" s="105">
        <f>GETPIVOTDATA(" Utah",'Population Migration by State'!$B$5,"Year",'Population Migration by State'!$C$3)</f>
        <v>88109</v>
      </c>
      <c r="AH134" s="105">
        <f>GETPIVOTDATA(" Utah",'Population Migration by State'!$B$5,"Year",'Population Migration by State'!$C$3)</f>
        <v>88109</v>
      </c>
      <c r="AI134" s="105">
        <f>GETPIVOTDATA(" Utah",'Population Migration by State'!$B$5,"Year",'Population Migration by State'!$C$3)</f>
        <v>88109</v>
      </c>
      <c r="AJ134" s="92">
        <f>GETPIVOTDATA(" Wyoming",'Population Migration by State'!$B$5,"Year",'Population Migration by State'!$C$3)</f>
        <v>31165</v>
      </c>
      <c r="AK134" s="105">
        <f>GETPIVOTDATA(" Wyoming",'Population Migration by State'!$B$5,"Year",'Population Migration by State'!$C$3)</f>
        <v>31165</v>
      </c>
      <c r="AL134" s="105">
        <f>GETPIVOTDATA(" Wyoming",'Population Migration by State'!$B$5,"Year",'Population Migration by State'!$C$3)</f>
        <v>31165</v>
      </c>
      <c r="AM134" s="105">
        <f>GETPIVOTDATA(" Wyoming",'Population Migration by State'!$B$5,"Year",'Population Migration by State'!$C$3)</f>
        <v>31165</v>
      </c>
      <c r="AN134" s="105">
        <f>GETPIVOTDATA(" Wyoming",'Population Migration by State'!$B$5,"Year",'Population Migration by State'!$C$3)</f>
        <v>31165</v>
      </c>
      <c r="AO134" s="105">
        <f>GETPIVOTDATA(" Wyoming",'Population Migration by State'!$B$5,"Year",'Population Migration by State'!$C$3)</f>
        <v>31165</v>
      </c>
      <c r="AP134" s="105">
        <f>GETPIVOTDATA(" Wyoming",'Population Migration by State'!$B$5,"Year",'Population Migration by State'!$C$3)</f>
        <v>31165</v>
      </c>
      <c r="AQ134" s="105">
        <f>GETPIVOTDATA(" Wyoming",'Population Migration by State'!$B$5,"Year",'Population Migration by State'!$C$3)</f>
        <v>31165</v>
      </c>
      <c r="AR134" s="105">
        <f>GETPIVOTDATA(" Wyoming",'Population Migration by State'!$B$5,"Year",'Population Migration by State'!$C$3)</f>
        <v>31165</v>
      </c>
      <c r="AS134" s="105">
        <f>GETPIVOTDATA(" Wyoming",'Population Migration by State'!$B$5,"Year",'Population Migration by State'!$C$3)</f>
        <v>31165</v>
      </c>
      <c r="AT134" s="105">
        <f>GETPIVOTDATA(" Wyoming",'Population Migration by State'!$B$5,"Year",'Population Migration by State'!$C$3)</f>
        <v>31165</v>
      </c>
      <c r="AU134" s="105">
        <f>GETPIVOTDATA(" Wyoming",'Population Migration by State'!$B$5,"Year",'Population Migration by State'!$C$3)</f>
        <v>31165</v>
      </c>
      <c r="AV134" s="105">
        <f>GETPIVOTDATA(" Wyoming",'Population Migration by State'!$B$5,"Year",'Population Migration by State'!$C$3)</f>
        <v>31165</v>
      </c>
      <c r="AW134" s="105">
        <f>GETPIVOTDATA(" Wyoming",'Population Migration by State'!$B$5,"Year",'Population Migration by State'!$C$3)</f>
        <v>31165</v>
      </c>
      <c r="AX134" s="105">
        <f>GETPIVOTDATA(" Wyoming",'Population Migration by State'!$B$5,"Year",'Population Migration by State'!$C$3)</f>
        <v>31165</v>
      </c>
      <c r="AY134" s="105">
        <f>GETPIVOTDATA(" Wyoming",'Population Migration by State'!$B$5,"Year",'Population Migration by State'!$C$3)</f>
        <v>31165</v>
      </c>
      <c r="AZ134" s="105">
        <f>GETPIVOTDATA(" Wyoming",'Population Migration by State'!$B$5,"Year",'Population Migration by State'!$C$3)</f>
        <v>31165</v>
      </c>
      <c r="BA134" s="92">
        <f>GETPIVOTDATA(" Nebraska",'Population Migration by State'!$B$5,"Year",'Population Migration by State'!$C$3)</f>
        <v>43266</v>
      </c>
      <c r="BB134" s="105">
        <f>GETPIVOTDATA(" Nebraska",'Population Migration by State'!$B$5,"Year",'Population Migration by State'!$C$3)</f>
        <v>43266</v>
      </c>
      <c r="BC134" s="105">
        <f>GETPIVOTDATA(" Nebraska",'Population Migration by State'!$B$5,"Year",'Population Migration by State'!$C$3)</f>
        <v>43266</v>
      </c>
      <c r="BD134" s="105">
        <f>GETPIVOTDATA(" Nebraska",'Population Migration by State'!$B$5,"Year",'Population Migration by State'!$C$3)</f>
        <v>43266</v>
      </c>
      <c r="BE134" s="105">
        <f>GETPIVOTDATA(" Nebraska",'Population Migration by State'!$B$5,"Year",'Population Migration by State'!$C$3)</f>
        <v>43266</v>
      </c>
      <c r="BF134" s="105">
        <f>GETPIVOTDATA(" Nebraska",'Population Migration by State'!$B$5,"Year",'Population Migration by State'!$C$3)</f>
        <v>43266</v>
      </c>
      <c r="BG134" s="105">
        <f>GETPIVOTDATA(" Nebraska",'Population Migration by State'!$B$5,"Year",'Population Migration by State'!$C$3)</f>
        <v>43266</v>
      </c>
      <c r="BH134" s="105">
        <f>GETPIVOTDATA(" Nebraska",'Population Migration by State'!$B$5,"Year",'Population Migration by State'!$C$3)</f>
        <v>43266</v>
      </c>
      <c r="BI134" s="105">
        <f>GETPIVOTDATA(" Nebraska",'Population Migration by State'!$B$5,"Year",'Population Migration by State'!$C$3)</f>
        <v>43266</v>
      </c>
      <c r="BJ134" s="105">
        <f>GETPIVOTDATA(" Nebraska",'Population Migration by State'!$B$5,"Year",'Population Migration by State'!$C$3)</f>
        <v>43266</v>
      </c>
      <c r="BK134" s="105">
        <f>GETPIVOTDATA(" Nebraska",'Population Migration by State'!$B$5,"Year",'Population Migration by State'!$C$3)</f>
        <v>43266</v>
      </c>
      <c r="BL134" s="105">
        <f>GETPIVOTDATA(" Nebraska",'Population Migration by State'!$B$5,"Year",'Population Migration by State'!$C$3)</f>
        <v>43266</v>
      </c>
      <c r="BM134" s="105">
        <f>GETPIVOTDATA(" Nebraska",'Population Migration by State'!$B$5,"Year",'Population Migration by State'!$C$3)</f>
        <v>43266</v>
      </c>
      <c r="BN134" s="105">
        <f>GETPIVOTDATA(" Nebraska",'Population Migration by State'!$B$5,"Year",'Population Migration by State'!$C$3)</f>
        <v>43266</v>
      </c>
      <c r="BO134" s="105">
        <f>GETPIVOTDATA(" Nebraska",'Population Migration by State'!$B$5,"Year",'Population Migration by State'!$C$3)</f>
        <v>43266</v>
      </c>
      <c r="BP134" s="105">
        <f>GETPIVOTDATA(" Nebraska",'Population Migration by State'!$B$5,"Year",'Population Migration by State'!$C$3)</f>
        <v>43266</v>
      </c>
      <c r="BQ134" s="105">
        <f>GETPIVOTDATA(" Nebraska",'Population Migration by State'!$B$5,"Year",'Population Migration by State'!$C$3)</f>
        <v>43266</v>
      </c>
      <c r="BR134" s="92">
        <f>GETPIVOTDATA(" Iowa",'Population Migration by State'!$B$5,"Year",'Population Migration by State'!$C$3)</f>
        <v>76546</v>
      </c>
      <c r="BS134" s="105">
        <f>GETPIVOTDATA(" Iowa",'Population Migration by State'!$B$5,"Year",'Population Migration by State'!$C$3)</f>
        <v>76546</v>
      </c>
      <c r="BT134" s="105">
        <f>GETPIVOTDATA(" Iowa",'Population Migration by State'!$B$5,"Year",'Population Migration by State'!$C$3)</f>
        <v>76546</v>
      </c>
      <c r="BU134" s="105">
        <f>GETPIVOTDATA(" Iowa",'Population Migration by State'!$B$5,"Year",'Population Migration by State'!$C$3)</f>
        <v>76546</v>
      </c>
      <c r="BV134" s="105">
        <f>GETPIVOTDATA(" Iowa",'Population Migration by State'!$B$5,"Year",'Population Migration by State'!$C$3)</f>
        <v>76546</v>
      </c>
      <c r="BW134" s="121">
        <f>GETPIVOTDATA(" Iowa",'Population Migration by State'!$B$5,"Year",'Population Migration by State'!$C$3)</f>
        <v>76546</v>
      </c>
      <c r="BX134" s="121">
        <f>GETPIVOTDATA(" Iowa",'Population Migration by State'!$B$5,"Year",'Population Migration by State'!$C$3)</f>
        <v>76546</v>
      </c>
      <c r="BY134" s="121">
        <f>GETPIVOTDATA(" Iowa",'Population Migration by State'!$B$5,"Year",'Population Migration by State'!$C$3)</f>
        <v>76546</v>
      </c>
      <c r="BZ134" s="121">
        <f>GETPIVOTDATA(" Iowa",'Population Migration by State'!$B$5,"Year",'Population Migration by State'!$C$3)</f>
        <v>76546</v>
      </c>
      <c r="CA134" s="105">
        <f>GETPIVOTDATA(" Iowa",'Population Migration by State'!$B$5,"Year",'Population Migration by State'!$C$3)</f>
        <v>76546</v>
      </c>
      <c r="CB134" s="105">
        <f>GETPIVOTDATA(" Iowa",'Population Migration by State'!$B$5,"Year",'Population Migration by State'!$C$3)</f>
        <v>76546</v>
      </c>
      <c r="CC134" s="105">
        <f>GETPIVOTDATA(" Iowa",'Population Migration by State'!$B$5,"Year",'Population Migration by State'!$C$3)</f>
        <v>76546</v>
      </c>
      <c r="CD134" s="105">
        <f>GETPIVOTDATA(" Iowa",'Population Migration by State'!$B$5,"Year",'Population Migration by State'!$C$3)</f>
        <v>76546</v>
      </c>
      <c r="CE134" s="97"/>
      <c r="CF134" s="105">
        <f>GETPIVOTDATA(" Illinois",'Population Migration by State'!$B$5,"Year",'Population Migration by State'!$C$3)</f>
        <v>210804</v>
      </c>
      <c r="CG134" s="105">
        <f>GETPIVOTDATA(" Illinois",'Population Migration by State'!$B$5,"Year",'Population Migration by State'!$C$3)</f>
        <v>210804</v>
      </c>
      <c r="CH134" s="105">
        <f>GETPIVOTDATA(" Illinois",'Population Migration by State'!$B$5,"Year",'Population Migration by State'!$C$3)</f>
        <v>210804</v>
      </c>
      <c r="CI134" s="105">
        <f>GETPIVOTDATA(" Illinois",'Population Migration by State'!$B$5,"Year",'Population Migration by State'!$C$3)</f>
        <v>210804</v>
      </c>
      <c r="CJ134" s="105">
        <f>GETPIVOTDATA(" Illinois",'Population Migration by State'!$B$5,"Year",'Population Migration by State'!$C$3)</f>
        <v>210804</v>
      </c>
      <c r="CK134" s="105">
        <f>GETPIVOTDATA(" Illinois",'Population Migration by State'!$B$5,"Year",'Population Migration by State'!$C$3)</f>
        <v>210804</v>
      </c>
      <c r="CL134" s="105">
        <f>GETPIVOTDATA(" Illinois",'Population Migration by State'!$B$5,"Year",'Population Migration by State'!$C$3)</f>
        <v>210804</v>
      </c>
      <c r="CM134" s="105">
        <f>GETPIVOTDATA(" Illinois",'Population Migration by State'!$B$5,"Year",'Population Migration by State'!$C$3)</f>
        <v>210804</v>
      </c>
      <c r="CN134" s="105">
        <f>GETPIVOTDATA(" Illinois",'Population Migration by State'!$B$5,"Year",'Population Migration by State'!$C$3)</f>
        <v>210804</v>
      </c>
      <c r="CO134" s="92">
        <f>GETPIVOTDATA(" Indiana",'Population Migration by State'!$B$5,"Year",'Population Migration by State'!$C$3)</f>
        <v>134273</v>
      </c>
      <c r="CP134" s="105">
        <f>GETPIVOTDATA(" Indiana",'Population Migration by State'!$B$5,"Year",'Population Migration by State'!$C$3)</f>
        <v>134273</v>
      </c>
      <c r="CQ134" s="105">
        <f>GETPIVOTDATA(" Indiana",'Population Migration by State'!$B$5,"Year",'Population Migration by State'!$C$3)</f>
        <v>134273</v>
      </c>
      <c r="CR134" s="105">
        <f>GETPIVOTDATA(" Indiana",'Population Migration by State'!$B$5,"Year",'Population Migration by State'!$C$3)</f>
        <v>134273</v>
      </c>
      <c r="CS134" s="105">
        <f>GETPIVOTDATA(" Indiana",'Population Migration by State'!$B$5,"Year",'Population Migration by State'!$C$3)</f>
        <v>134273</v>
      </c>
      <c r="CT134" s="105">
        <f>GETPIVOTDATA(" Indiana",'Population Migration by State'!$B$5,"Year",'Population Migration by State'!$C$3)</f>
        <v>134273</v>
      </c>
      <c r="CU134" s="92">
        <f>GETPIVOTDATA(" Ohio",'Population Migration by State'!$B$5,"Year",'Population Migration by State'!$C$3)</f>
        <v>197794</v>
      </c>
      <c r="CV134" s="105">
        <f>GETPIVOTDATA(" Ohio",'Population Migration by State'!$B$5,"Year",'Population Migration by State'!$C$3)</f>
        <v>197794</v>
      </c>
      <c r="CW134" s="105">
        <f>GETPIVOTDATA(" Ohio",'Population Migration by State'!$B$5,"Year",'Population Migration by State'!$C$3)</f>
        <v>197794</v>
      </c>
      <c r="CX134" s="105">
        <f>GETPIVOTDATA(" Ohio",'Population Migration by State'!$B$5,"Year",'Population Migration by State'!$C$3)</f>
        <v>197794</v>
      </c>
      <c r="CY134" s="105">
        <f>GETPIVOTDATA(" Ohio",'Population Migration by State'!$B$5,"Year",'Population Migration by State'!$C$3)</f>
        <v>197794</v>
      </c>
      <c r="CZ134" s="105">
        <f>GETPIVOTDATA(" Ohio",'Population Migration by State'!$B$5,"Year",'Population Migration by State'!$C$3)</f>
        <v>197794</v>
      </c>
      <c r="DA134" s="105">
        <f>GETPIVOTDATA(" Ohio",'Population Migration by State'!$B$5,"Year",'Population Migration by State'!$C$3)</f>
        <v>197794</v>
      </c>
      <c r="DB134" s="105">
        <f>GETPIVOTDATA(" Ohio",'Population Migration by State'!$B$5,"Year",'Population Migration by State'!$C$3)</f>
        <v>197794</v>
      </c>
      <c r="DC134" s="105">
        <f>GETPIVOTDATA(" Ohio",'Population Migration by State'!$B$5,"Year",'Population Migration by State'!$C$3)</f>
        <v>197794</v>
      </c>
      <c r="DD134" s="105">
        <f>GETPIVOTDATA(" Ohio",'Population Migration by State'!$B$5,"Year",'Population Migration by State'!$C$3)</f>
        <v>197794</v>
      </c>
      <c r="DE134" s="105">
        <f>GETPIVOTDATA(" Ohio",'Population Migration by State'!$B$5,"Year",'Population Migration by State'!$C$3)</f>
        <v>197794</v>
      </c>
      <c r="DF134" s="92">
        <f>GETPIVOTDATA(" Pennsylvania",'Population Migration by State'!$B$5,"Year",'Population Migration by State'!$C$3)</f>
        <v>223347</v>
      </c>
      <c r="DG134" s="105">
        <f>GETPIVOTDATA(" Pennsylvania",'Population Migration by State'!$B$5,"Year",'Population Migration by State'!$C$3)</f>
        <v>223347</v>
      </c>
      <c r="DH134" s="105">
        <f>GETPIVOTDATA(" Pennsylvania",'Population Migration by State'!$B$5,"Year",'Population Migration by State'!$C$3)</f>
        <v>223347</v>
      </c>
      <c r="DI134" s="105">
        <f>GETPIVOTDATA(" Pennsylvania",'Population Migration by State'!$B$5,"Year",'Population Migration by State'!$C$3)</f>
        <v>223347</v>
      </c>
      <c r="DJ134" s="105">
        <f>GETPIVOTDATA(" Pennsylvania",'Population Migration by State'!$B$5,"Year",'Population Migration by State'!$C$3)</f>
        <v>223347</v>
      </c>
      <c r="DK134" s="105">
        <f>GETPIVOTDATA(" Pennsylvania",'Population Migration by State'!$B$5,"Year",'Population Migration by State'!$C$3)</f>
        <v>223347</v>
      </c>
      <c r="DL134" s="105">
        <f>GETPIVOTDATA(" Pennsylvania",'Population Migration by State'!$B$5,"Year",'Population Migration by State'!$C$3)</f>
        <v>223347</v>
      </c>
      <c r="DM134" s="105">
        <f>GETPIVOTDATA(" Pennsylvania",'Population Migration by State'!$B$5,"Year",'Population Migration by State'!$C$3)</f>
        <v>223347</v>
      </c>
      <c r="DN134" s="105">
        <f>GETPIVOTDATA(" Pennsylvania",'Population Migration by State'!$B$5,"Year",'Population Migration by State'!$C$3)</f>
        <v>223347</v>
      </c>
      <c r="DO134" s="105">
        <f>GETPIVOTDATA(" Pennsylvania",'Population Migration by State'!$B$5,"Year",'Population Migration by State'!$C$3)</f>
        <v>223347</v>
      </c>
      <c r="DP134" s="105">
        <f>GETPIVOTDATA(" Pennsylvania",'Population Migration by State'!$B$5,"Year",'Population Migration by State'!$C$3)</f>
        <v>223347</v>
      </c>
      <c r="DQ134" s="105">
        <f>GETPIVOTDATA(" Pennsylvania",'Population Migration by State'!$B$5,"Year",'Population Migration by State'!$C$3)</f>
        <v>223347</v>
      </c>
      <c r="DR134" s="105">
        <f>GETPIVOTDATA(" Pennsylvania",'Population Migration by State'!$B$5,"Year",'Population Migration by State'!$C$3)</f>
        <v>223347</v>
      </c>
      <c r="DS134" s="105">
        <f>GETPIVOTDATA(" Pennsylvania",'Population Migration by State'!$B$5,"Year",'Population Migration by State'!$C$3)</f>
        <v>223347</v>
      </c>
      <c r="DT134" s="105">
        <f>GETPIVOTDATA(" Pennsylvania",'Population Migration by State'!$B$5,"Year",'Population Migration by State'!$C$3)</f>
        <v>223347</v>
      </c>
      <c r="DU134" s="99"/>
      <c r="DV134" s="105">
        <f>GETPIVOTDATA(" New York",'Population Migration by State'!$B$5,"Year",'Population Migration by State'!$C$3)</f>
        <v>277374</v>
      </c>
      <c r="DW134" s="105">
        <f>GETPIVOTDATA(" New York",'Population Migration by State'!$B$5,"Year",'Population Migration by State'!$C$3)</f>
        <v>277374</v>
      </c>
      <c r="DX134" s="105">
        <f>GETPIVOTDATA(" New York",'Population Migration by State'!$B$5,"Year",'Population Migration by State'!$C$3)</f>
        <v>277374</v>
      </c>
      <c r="DY134" s="105">
        <f>GETPIVOTDATA(" New York",'Population Migration by State'!$B$5,"Year",'Population Migration by State'!$C$3)</f>
        <v>277374</v>
      </c>
      <c r="DZ134" s="92">
        <f>GETPIVOTDATA(" Connecticut",'Population Migration by State'!$B$5,"Year",'Population Migration by State'!$C$3)</f>
        <v>83539</v>
      </c>
      <c r="EA134" s="121">
        <f>GETPIVOTDATA(" Connecticut",'Population Migration by State'!$B$5,"Year",'Population Migration by State'!$C$3)</f>
        <v>83539</v>
      </c>
      <c r="EB134" s="121">
        <f>GETPIVOTDATA(" Connecticut",'Population Migration by State'!$B$5,"Year",'Population Migration by State'!$C$3)</f>
        <v>83539</v>
      </c>
      <c r="EC134" s="129">
        <f>GETPIVOTDATA(" Rhode Island",'Population Migration by State'!$B$5,"Year",'Population Migration by State'!$C$3)</f>
        <v>33562</v>
      </c>
      <c r="ED134" s="121">
        <f>GETPIVOTDATA(" Rhode Island",'Population Migration by State'!$B$5,"Year",'Population Migration by State'!$C$3)</f>
        <v>33562</v>
      </c>
      <c r="EE134" s="129">
        <f>GETPIVOTDATA(" Massachusetts",'Population Migration by State'!$B$5,"Year",'Population Migration by State'!$C$3)</f>
        <v>146633</v>
      </c>
      <c r="EF134" s="121">
        <f>GETPIVOTDATA(" Massachusetts",'Population Migration by State'!$B$5,"Year",'Population Migration by State'!$C$3)</f>
        <v>146633</v>
      </c>
      <c r="EG134" s="105">
        <f>GETPIVOTDATA(" Massachusetts",'Population Migration by State'!$B$5,"Year",'Population Migration by State'!$C$3)</f>
        <v>146633</v>
      </c>
      <c r="EH134" s="92"/>
      <c r="EI134" s="105"/>
      <c r="EJ134" s="96">
        <f>GETPIVOTDATA(" Massachusetts",'Population Migration by State'!$B$5,"Year",'Population Migration by State'!$C$3)</f>
        <v>146633</v>
      </c>
      <c r="EK134" s="105"/>
      <c r="EL134" s="105"/>
      <c r="EM134" s="105"/>
      <c r="EN134" s="105"/>
      <c r="EO134" s="105"/>
      <c r="EP134" s="105"/>
      <c r="EQ134" s="56"/>
      <c r="ER134" s="56"/>
      <c r="ES134" s="56"/>
      <c r="ET134" s="56"/>
      <c r="EU134" s="56"/>
      <c r="EV134" s="56"/>
      <c r="EW134" s="105"/>
      <c r="EX134" s="105"/>
      <c r="EY134" s="105"/>
      <c r="EZ134" s="105"/>
      <c r="FA134" s="105"/>
      <c r="FB134" s="105"/>
      <c r="FC134" s="105"/>
      <c r="FD134" s="105"/>
      <c r="FE134" s="105"/>
      <c r="FF134" s="105"/>
      <c r="FG134" s="105"/>
      <c r="FH134" s="105"/>
      <c r="FI134" s="105"/>
      <c r="FJ134" s="105"/>
      <c r="FK134" s="105"/>
      <c r="FL134" s="105"/>
      <c r="FM134" s="105"/>
      <c r="FN134" s="105"/>
      <c r="FO134" s="105"/>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217"/>
    </row>
    <row r="135" spans="2:216" ht="15.75" customHeight="1" thickBot="1" x14ac:dyDescent="0.3">
      <c r="B135" s="221"/>
      <c r="C135" s="56"/>
      <c r="D135" s="56"/>
      <c r="E135" s="105"/>
      <c r="F135" s="105"/>
      <c r="G135" s="105"/>
      <c r="H135" s="105"/>
      <c r="I135" s="105"/>
      <c r="J135" s="105"/>
      <c r="K135" s="105"/>
      <c r="L135" s="92">
        <f>GETPIVOTDATA(" California",'Population Migration by State'!$B$5,"Year",'Population Migration by State'!$C$3)</f>
        <v>495964</v>
      </c>
      <c r="M135" s="105">
        <f>GETPIVOTDATA(" California",'Population Migration by State'!$B$5,"Year",'Population Migration by State'!$C$3)</f>
        <v>495964</v>
      </c>
      <c r="N135" s="105">
        <f>GETPIVOTDATA(" California",'Population Migration by State'!$B$5,"Year",'Population Migration by State'!$C$3)</f>
        <v>495964</v>
      </c>
      <c r="O135" s="105">
        <f>GETPIVOTDATA(" California",'Population Migration by State'!$B$5,"Year",'Population Migration by State'!$C$3)</f>
        <v>495964</v>
      </c>
      <c r="P135" s="105">
        <f>GETPIVOTDATA(" California",'Population Migration by State'!$B$5,"Year",'Population Migration by State'!$C$3)</f>
        <v>495964</v>
      </c>
      <c r="Q135" s="105">
        <f>GETPIVOTDATA(" California",'Population Migration by State'!$B$5,"Year",'Population Migration by State'!$C$3)</f>
        <v>495964</v>
      </c>
      <c r="R135" s="105">
        <f>GETPIVOTDATA(" California",'Population Migration by State'!$B$5,"Year",'Population Migration by State'!$C$3)</f>
        <v>495964</v>
      </c>
      <c r="S135" s="105">
        <f>GETPIVOTDATA(" California",'Population Migration by State'!$B$5,"Year",'Population Migration by State'!$C$3)</f>
        <v>495964</v>
      </c>
      <c r="T135" s="92">
        <f>GETPIVOTDATA(" Nevada",'Population Migration by State'!$B$5,"Year",'Population Migration by State'!$C$3)</f>
        <v>124522</v>
      </c>
      <c r="U135" s="105">
        <f>GETPIVOTDATA(" Nevada",'Population Migration by State'!$B$5,"Year",'Population Migration by State'!$C$3)</f>
        <v>124522</v>
      </c>
      <c r="V135" s="105">
        <f>GETPIVOTDATA(" Nevada",'Population Migration by State'!$B$5,"Year",'Population Migration by State'!$C$3)</f>
        <v>124522</v>
      </c>
      <c r="W135" s="105">
        <f>GETPIVOTDATA(" Nevada",'Population Migration by State'!$B$5,"Year",'Population Migration by State'!$C$3)</f>
        <v>124522</v>
      </c>
      <c r="X135" s="105">
        <f>GETPIVOTDATA(" Nevada",'Population Migration by State'!$B$5,"Year",'Population Migration by State'!$C$3)</f>
        <v>124522</v>
      </c>
      <c r="Y135" s="105">
        <f>GETPIVOTDATA(" Nevada",'Population Migration by State'!$B$5,"Year",'Population Migration by State'!$C$3)</f>
        <v>124522</v>
      </c>
      <c r="Z135" s="105">
        <f>GETPIVOTDATA(" Nevada",'Population Migration by State'!$B$5,"Year",'Population Migration by State'!$C$3)</f>
        <v>124522</v>
      </c>
      <c r="AA135" s="105">
        <f>GETPIVOTDATA(" Nevada",'Population Migration by State'!$B$5,"Year",'Population Migration by State'!$C$3)</f>
        <v>124522</v>
      </c>
      <c r="AB135" s="105">
        <f>GETPIVOTDATA(" Nevada",'Population Migration by State'!$B$5,"Year",'Population Migration by State'!$C$3)</f>
        <v>124522</v>
      </c>
      <c r="AC135" s="92">
        <f>GETPIVOTDATA(" Utah",'Population Migration by State'!$B$5,"Year",'Population Migration by State'!$C$3)</f>
        <v>88109</v>
      </c>
      <c r="AD135" s="105">
        <f>GETPIVOTDATA(" Utah",'Population Migration by State'!$B$5,"Year",'Population Migration by State'!$C$3)</f>
        <v>88109</v>
      </c>
      <c r="AE135" s="105">
        <f>GETPIVOTDATA(" Utah",'Population Migration by State'!$B$5,"Year",'Population Migration by State'!$C$3)</f>
        <v>88109</v>
      </c>
      <c r="AF135" s="105">
        <f>GETPIVOTDATA(" Utah",'Population Migration by State'!$B$5,"Year",'Population Migration by State'!$C$3)</f>
        <v>88109</v>
      </c>
      <c r="AG135" s="105">
        <f>GETPIVOTDATA(" Utah",'Population Migration by State'!$B$5,"Year",'Population Migration by State'!$C$3)</f>
        <v>88109</v>
      </c>
      <c r="AH135" s="105">
        <f>GETPIVOTDATA(" Utah",'Population Migration by State'!$B$5,"Year",'Population Migration by State'!$C$3)</f>
        <v>88109</v>
      </c>
      <c r="AI135" s="105">
        <f>GETPIVOTDATA(" Utah",'Population Migration by State'!$B$5,"Year",'Population Migration by State'!$C$3)</f>
        <v>88109</v>
      </c>
      <c r="AJ135" s="92">
        <f>GETPIVOTDATA(" Wyoming",'Population Migration by State'!$B$5,"Year",'Population Migration by State'!$C$3)</f>
        <v>31165</v>
      </c>
      <c r="AK135" s="105">
        <f>GETPIVOTDATA(" Wyoming",'Population Migration by State'!$B$5,"Year",'Population Migration by State'!$C$3)</f>
        <v>31165</v>
      </c>
      <c r="AL135" s="105">
        <f>GETPIVOTDATA(" Wyoming",'Population Migration by State'!$B$5,"Year",'Population Migration by State'!$C$3)</f>
        <v>31165</v>
      </c>
      <c r="AM135" s="105">
        <f>GETPIVOTDATA(" Wyoming",'Population Migration by State'!$B$5,"Year",'Population Migration by State'!$C$3)</f>
        <v>31165</v>
      </c>
      <c r="AN135" s="105">
        <f>GETPIVOTDATA(" Wyoming",'Population Migration by State'!$B$5,"Year",'Population Migration by State'!$C$3)</f>
        <v>31165</v>
      </c>
      <c r="AO135" s="105">
        <f>GETPIVOTDATA(" Wyoming",'Population Migration by State'!$B$5,"Year",'Population Migration by State'!$C$3)</f>
        <v>31165</v>
      </c>
      <c r="AP135" s="105">
        <f>GETPIVOTDATA(" Wyoming",'Population Migration by State'!$B$5,"Year",'Population Migration by State'!$C$3)</f>
        <v>31165</v>
      </c>
      <c r="AQ135" s="105">
        <f>GETPIVOTDATA(" Wyoming",'Population Migration by State'!$B$5,"Year",'Population Migration by State'!$C$3)</f>
        <v>31165</v>
      </c>
      <c r="AR135" s="105">
        <f>GETPIVOTDATA(" Wyoming",'Population Migration by State'!$B$5,"Year",'Population Migration by State'!$C$3)</f>
        <v>31165</v>
      </c>
      <c r="AS135" s="105">
        <f>GETPIVOTDATA(" Wyoming",'Population Migration by State'!$B$5,"Year",'Population Migration by State'!$C$3)</f>
        <v>31165</v>
      </c>
      <c r="AT135" s="105">
        <f>GETPIVOTDATA(" Wyoming",'Population Migration by State'!$B$5,"Year",'Population Migration by State'!$C$3)</f>
        <v>31165</v>
      </c>
      <c r="AU135" s="105">
        <f>GETPIVOTDATA(" Wyoming",'Population Migration by State'!$B$5,"Year",'Population Migration by State'!$C$3)</f>
        <v>31165</v>
      </c>
      <c r="AV135" s="105">
        <f>GETPIVOTDATA(" Wyoming",'Population Migration by State'!$B$5,"Year",'Population Migration by State'!$C$3)</f>
        <v>31165</v>
      </c>
      <c r="AW135" s="105">
        <f>GETPIVOTDATA(" Wyoming",'Population Migration by State'!$B$5,"Year",'Population Migration by State'!$C$3)</f>
        <v>31165</v>
      </c>
      <c r="AX135" s="105">
        <f>GETPIVOTDATA(" Wyoming",'Population Migration by State'!$B$5,"Year",'Population Migration by State'!$C$3)</f>
        <v>31165</v>
      </c>
      <c r="AY135" s="105">
        <f>GETPIVOTDATA(" Wyoming",'Population Migration by State'!$B$5,"Year",'Population Migration by State'!$C$3)</f>
        <v>31165</v>
      </c>
      <c r="AZ135" s="105">
        <f>GETPIVOTDATA(" Wyoming",'Population Migration by State'!$B$5,"Year",'Population Migration by State'!$C$3)</f>
        <v>31165</v>
      </c>
      <c r="BA135" s="92">
        <f>GETPIVOTDATA(" Nebraska",'Population Migration by State'!$B$5,"Year",'Population Migration by State'!$C$3)</f>
        <v>43266</v>
      </c>
      <c r="BB135" s="105">
        <f>GETPIVOTDATA(" Nebraska",'Population Migration by State'!$B$5,"Year",'Population Migration by State'!$C$3)</f>
        <v>43266</v>
      </c>
      <c r="BC135" s="105">
        <f>GETPIVOTDATA(" Nebraska",'Population Migration by State'!$B$5,"Year",'Population Migration by State'!$C$3)</f>
        <v>43266</v>
      </c>
      <c r="BD135" s="105">
        <f>GETPIVOTDATA(" Nebraska",'Population Migration by State'!$B$5,"Year",'Population Migration by State'!$C$3)</f>
        <v>43266</v>
      </c>
      <c r="BE135" s="105">
        <f>GETPIVOTDATA(" Nebraska",'Population Migration by State'!$B$5,"Year",'Population Migration by State'!$C$3)</f>
        <v>43266</v>
      </c>
      <c r="BF135" s="105">
        <f>GETPIVOTDATA(" Nebraska",'Population Migration by State'!$B$5,"Year",'Population Migration by State'!$C$3)</f>
        <v>43266</v>
      </c>
      <c r="BG135" s="105">
        <f>GETPIVOTDATA(" Nebraska",'Population Migration by State'!$B$5,"Year",'Population Migration by State'!$C$3)</f>
        <v>43266</v>
      </c>
      <c r="BH135" s="105">
        <f>GETPIVOTDATA(" Nebraska",'Population Migration by State'!$B$5,"Year",'Population Migration by State'!$C$3)</f>
        <v>43266</v>
      </c>
      <c r="BI135" s="105">
        <f>GETPIVOTDATA(" Nebraska",'Population Migration by State'!$B$5,"Year",'Population Migration by State'!$C$3)</f>
        <v>43266</v>
      </c>
      <c r="BJ135" s="105">
        <f>GETPIVOTDATA(" Nebraska",'Population Migration by State'!$B$5,"Year",'Population Migration by State'!$C$3)</f>
        <v>43266</v>
      </c>
      <c r="BK135" s="105">
        <f>GETPIVOTDATA(" Nebraska",'Population Migration by State'!$B$5,"Year",'Population Migration by State'!$C$3)</f>
        <v>43266</v>
      </c>
      <c r="BL135" s="105">
        <f>GETPIVOTDATA(" Nebraska",'Population Migration by State'!$B$5,"Year",'Population Migration by State'!$C$3)</f>
        <v>43266</v>
      </c>
      <c r="BM135" s="105">
        <f>GETPIVOTDATA(" Nebraska",'Population Migration by State'!$B$5,"Year",'Population Migration by State'!$C$3)</f>
        <v>43266</v>
      </c>
      <c r="BN135" s="105">
        <f>GETPIVOTDATA(" Nebraska",'Population Migration by State'!$B$5,"Year",'Population Migration by State'!$C$3)</f>
        <v>43266</v>
      </c>
      <c r="BO135" s="105">
        <f>GETPIVOTDATA(" Nebraska",'Population Migration by State'!$B$5,"Year",'Population Migration by State'!$C$3)</f>
        <v>43266</v>
      </c>
      <c r="BP135" s="105">
        <f>GETPIVOTDATA(" Nebraska",'Population Migration by State'!$B$5,"Year",'Population Migration by State'!$C$3)</f>
        <v>43266</v>
      </c>
      <c r="BQ135" s="105">
        <f>GETPIVOTDATA(" Nebraska",'Population Migration by State'!$B$5,"Year",'Population Migration by State'!$C$3)</f>
        <v>43266</v>
      </c>
      <c r="BR135" s="92">
        <f>GETPIVOTDATA(" Iowa",'Population Migration by State'!$B$5,"Year",'Population Migration by State'!$C$3)</f>
        <v>76546</v>
      </c>
      <c r="BS135" s="105">
        <f>GETPIVOTDATA(" Iowa",'Population Migration by State'!$B$5,"Year",'Population Migration by State'!$C$3)</f>
        <v>76546</v>
      </c>
      <c r="BT135" s="105">
        <f>GETPIVOTDATA(" Iowa",'Population Migration by State'!$B$5,"Year",'Population Migration by State'!$C$3)</f>
        <v>76546</v>
      </c>
      <c r="BU135" s="105">
        <f>GETPIVOTDATA(" Iowa",'Population Migration by State'!$B$5,"Year",'Population Migration by State'!$C$3)</f>
        <v>76546</v>
      </c>
      <c r="BV135" s="105">
        <f>GETPIVOTDATA(" Iowa",'Population Migration by State'!$B$5,"Year",'Population Migration by State'!$C$3)</f>
        <v>76546</v>
      </c>
      <c r="BW135" s="121">
        <f>GETPIVOTDATA(" Iowa",'Population Migration by State'!$B$5,"Year",'Population Migration by State'!$C$3)</f>
        <v>76546</v>
      </c>
      <c r="BX135" s="121">
        <f>GETPIVOTDATA(" Iowa",'Population Migration by State'!$B$5,"Year",'Population Migration by State'!$C$3)</f>
        <v>76546</v>
      </c>
      <c r="BY135" s="121">
        <f>GETPIVOTDATA(" Iowa",'Population Migration by State'!$B$5,"Year",'Population Migration by State'!$C$3)</f>
        <v>76546</v>
      </c>
      <c r="BZ135" s="121">
        <f>GETPIVOTDATA(" Iowa",'Population Migration by State'!$B$5,"Year",'Population Migration by State'!$C$3)</f>
        <v>76546</v>
      </c>
      <c r="CA135" s="105">
        <f>GETPIVOTDATA(" Iowa",'Population Migration by State'!$B$5,"Year",'Population Migration by State'!$C$3)</f>
        <v>76546</v>
      </c>
      <c r="CB135" s="105">
        <f>GETPIVOTDATA(" Iowa",'Population Migration by State'!$B$5,"Year",'Population Migration by State'!$C$3)</f>
        <v>76546</v>
      </c>
      <c r="CC135" s="105">
        <f>GETPIVOTDATA(" Iowa",'Population Migration by State'!$B$5,"Year",'Population Migration by State'!$C$3)</f>
        <v>76546</v>
      </c>
      <c r="CD135" s="105">
        <f>GETPIVOTDATA(" Iowa",'Population Migration by State'!$B$5,"Year",'Population Migration by State'!$C$3)</f>
        <v>76546</v>
      </c>
      <c r="CE135" s="92">
        <f>GETPIVOTDATA(" Illinois",'Population Migration by State'!$B$5,"Year",'Population Migration by State'!$C$3)</f>
        <v>210804</v>
      </c>
      <c r="CF135" s="105">
        <f>GETPIVOTDATA(" Illinois",'Population Migration by State'!$B$5,"Year",'Population Migration by State'!$C$3)</f>
        <v>210804</v>
      </c>
      <c r="CG135" s="105">
        <f>GETPIVOTDATA(" Illinois",'Population Migration by State'!$B$5,"Year",'Population Migration by State'!$C$3)</f>
        <v>210804</v>
      </c>
      <c r="CH135" s="105">
        <f>GETPIVOTDATA(" Illinois",'Population Migration by State'!$B$5,"Year",'Population Migration by State'!$C$3)</f>
        <v>210804</v>
      </c>
      <c r="CI135" s="105">
        <f>GETPIVOTDATA(" Illinois",'Population Migration by State'!$B$5,"Year",'Population Migration by State'!$C$3)</f>
        <v>210804</v>
      </c>
      <c r="CJ135" s="105">
        <f>GETPIVOTDATA(" Illinois",'Population Migration by State'!$B$5,"Year",'Population Migration by State'!$C$3)</f>
        <v>210804</v>
      </c>
      <c r="CK135" s="105">
        <f>GETPIVOTDATA(" Illinois",'Population Migration by State'!$B$5,"Year",'Population Migration by State'!$C$3)</f>
        <v>210804</v>
      </c>
      <c r="CL135" s="105">
        <f>GETPIVOTDATA(" Illinois",'Population Migration by State'!$B$5,"Year",'Population Migration by State'!$C$3)</f>
        <v>210804</v>
      </c>
      <c r="CM135" s="105">
        <f>GETPIVOTDATA(" Illinois",'Population Migration by State'!$B$5,"Year",'Population Migration by State'!$C$3)</f>
        <v>210804</v>
      </c>
      <c r="CN135" s="105">
        <f>GETPIVOTDATA(" Illinois",'Population Migration by State'!$B$5,"Year",'Population Migration by State'!$C$3)</f>
        <v>210804</v>
      </c>
      <c r="CO135" s="92">
        <f>GETPIVOTDATA(" Indiana",'Population Migration by State'!$B$5,"Year",'Population Migration by State'!$C$3)</f>
        <v>134273</v>
      </c>
      <c r="CP135" s="105">
        <f>GETPIVOTDATA(" Indiana",'Population Migration by State'!$B$5,"Year",'Population Migration by State'!$C$3)</f>
        <v>134273</v>
      </c>
      <c r="CQ135" s="105">
        <f>GETPIVOTDATA(" Indiana",'Population Migration by State'!$B$5,"Year",'Population Migration by State'!$C$3)</f>
        <v>134273</v>
      </c>
      <c r="CR135" s="105">
        <f>GETPIVOTDATA(" Indiana",'Population Migration by State'!$B$5,"Year",'Population Migration by State'!$C$3)</f>
        <v>134273</v>
      </c>
      <c r="CS135" s="105">
        <f>GETPIVOTDATA(" Indiana",'Population Migration by State'!$B$5,"Year",'Population Migration by State'!$C$3)</f>
        <v>134273</v>
      </c>
      <c r="CT135" s="105">
        <f>GETPIVOTDATA(" Indiana",'Population Migration by State'!$B$5,"Year",'Population Migration by State'!$C$3)</f>
        <v>134273</v>
      </c>
      <c r="CU135" s="92">
        <f>GETPIVOTDATA(" Ohio",'Population Migration by State'!$B$5,"Year",'Population Migration by State'!$C$3)</f>
        <v>197794</v>
      </c>
      <c r="CV135" s="105">
        <f>GETPIVOTDATA(" Ohio",'Population Migration by State'!$B$5,"Year",'Population Migration by State'!$C$3)</f>
        <v>197794</v>
      </c>
      <c r="CW135" s="105">
        <f>GETPIVOTDATA(" Ohio",'Population Migration by State'!$B$5,"Year",'Population Migration by State'!$C$3)</f>
        <v>197794</v>
      </c>
      <c r="CX135" s="105">
        <f>GETPIVOTDATA(" Ohio",'Population Migration by State'!$B$5,"Year",'Population Migration by State'!$C$3)</f>
        <v>197794</v>
      </c>
      <c r="CY135" s="105">
        <f>GETPIVOTDATA(" Ohio",'Population Migration by State'!$B$5,"Year",'Population Migration by State'!$C$3)</f>
        <v>197794</v>
      </c>
      <c r="CZ135" s="105">
        <f>GETPIVOTDATA(" Ohio",'Population Migration by State'!$B$5,"Year",'Population Migration by State'!$C$3)</f>
        <v>197794</v>
      </c>
      <c r="DA135" s="105">
        <f>GETPIVOTDATA(" Ohio",'Population Migration by State'!$B$5,"Year",'Population Migration by State'!$C$3)</f>
        <v>197794</v>
      </c>
      <c r="DB135" s="105">
        <f>GETPIVOTDATA(" Ohio",'Population Migration by State'!$B$5,"Year",'Population Migration by State'!$C$3)</f>
        <v>197794</v>
      </c>
      <c r="DC135" s="105">
        <f>GETPIVOTDATA(" Ohio",'Population Migration by State'!$B$5,"Year",'Population Migration by State'!$C$3)</f>
        <v>197794</v>
      </c>
      <c r="DD135" s="105">
        <f>GETPIVOTDATA(" Ohio",'Population Migration by State'!$B$5,"Year",'Population Migration by State'!$C$3)</f>
        <v>197794</v>
      </c>
      <c r="DE135" s="105">
        <f>GETPIVOTDATA(" Ohio",'Population Migration by State'!$B$5,"Year",'Population Migration by State'!$C$3)</f>
        <v>197794</v>
      </c>
      <c r="DF135" s="92">
        <f>GETPIVOTDATA(" Pennsylvania",'Population Migration by State'!$B$5,"Year",'Population Migration by State'!$C$3)</f>
        <v>223347</v>
      </c>
      <c r="DG135" s="105">
        <f>GETPIVOTDATA(" Pennsylvania",'Population Migration by State'!$B$5,"Year",'Population Migration by State'!$C$3)</f>
        <v>223347</v>
      </c>
      <c r="DH135" s="105">
        <f>GETPIVOTDATA(" Pennsylvania",'Population Migration by State'!$B$5,"Year",'Population Migration by State'!$C$3)</f>
        <v>223347</v>
      </c>
      <c r="DI135" s="105">
        <f>GETPIVOTDATA(" Pennsylvania",'Population Migration by State'!$B$5,"Year",'Population Migration by State'!$C$3)</f>
        <v>223347</v>
      </c>
      <c r="DJ135" s="105">
        <f>GETPIVOTDATA(" Pennsylvania",'Population Migration by State'!$B$5,"Year",'Population Migration by State'!$C$3)</f>
        <v>223347</v>
      </c>
      <c r="DK135" s="105">
        <f>GETPIVOTDATA(" Pennsylvania",'Population Migration by State'!$B$5,"Year",'Population Migration by State'!$C$3)</f>
        <v>223347</v>
      </c>
      <c r="DL135" s="105">
        <f>GETPIVOTDATA(" Pennsylvania",'Population Migration by State'!$B$5,"Year",'Population Migration by State'!$C$3)</f>
        <v>223347</v>
      </c>
      <c r="DM135" s="105">
        <f>GETPIVOTDATA(" Pennsylvania",'Population Migration by State'!$B$5,"Year",'Population Migration by State'!$C$3)</f>
        <v>223347</v>
      </c>
      <c r="DN135" s="105">
        <f>GETPIVOTDATA(" Pennsylvania",'Population Migration by State'!$B$5,"Year",'Population Migration by State'!$C$3)</f>
        <v>223347</v>
      </c>
      <c r="DO135" s="105">
        <f>GETPIVOTDATA(" Pennsylvania",'Population Migration by State'!$B$5,"Year",'Population Migration by State'!$C$3)</f>
        <v>223347</v>
      </c>
      <c r="DP135" s="105">
        <f>GETPIVOTDATA(" Pennsylvania",'Population Migration by State'!$B$5,"Year",'Population Migration by State'!$C$3)</f>
        <v>223347</v>
      </c>
      <c r="DQ135" s="105">
        <f>GETPIVOTDATA(" Pennsylvania",'Population Migration by State'!$B$5,"Year",'Population Migration by State'!$C$3)</f>
        <v>223347</v>
      </c>
      <c r="DR135" s="105">
        <f>GETPIVOTDATA(" Pennsylvania",'Population Migration by State'!$B$5,"Year",'Population Migration by State'!$C$3)</f>
        <v>223347</v>
      </c>
      <c r="DS135" s="105">
        <f>GETPIVOTDATA(" Pennsylvania",'Population Migration by State'!$B$5,"Year",'Population Migration by State'!$C$3)</f>
        <v>223347</v>
      </c>
      <c r="DT135" s="105">
        <f>GETPIVOTDATA(" Pennsylvania",'Population Migration by State'!$B$5,"Year",'Population Migration by State'!$C$3)</f>
        <v>223347</v>
      </c>
      <c r="DU135" s="105">
        <f>GETPIVOTDATA(" Pennsylvania",'Population Migration by State'!$B$5,"Year",'Population Migration by State'!$C$3)</f>
        <v>223347</v>
      </c>
      <c r="DV135" s="92">
        <f>GETPIVOTDATA(" New York",'Population Migration by State'!$B$5,"Year",'Population Migration by State'!$C$3)</f>
        <v>277374</v>
      </c>
      <c r="DW135" s="105">
        <f>GETPIVOTDATA(" New York",'Population Migration by State'!$B$5,"Year",'Population Migration by State'!$C$3)</f>
        <v>277374</v>
      </c>
      <c r="DX135" s="105">
        <f>GETPIVOTDATA(" New York",'Population Migration by State'!$B$5,"Year",'Population Migration by State'!$C$3)</f>
        <v>277374</v>
      </c>
      <c r="DY135" s="105">
        <f>GETPIVOTDATA(" New York",'Population Migration by State'!$B$5,"Year",'Population Migration by State'!$C$3)</f>
        <v>277374</v>
      </c>
      <c r="DZ135" s="129">
        <f>GETPIVOTDATA(" Connecticut",'Population Migration by State'!$B$5,"Year",'Population Migration by State'!$C$3)</f>
        <v>83539</v>
      </c>
      <c r="EA135" s="121">
        <f>GETPIVOTDATA(" Connecticut",'Population Migration by State'!$B$5,"Year",'Population Migration by State'!$C$3)</f>
        <v>83539</v>
      </c>
      <c r="EB135" s="121">
        <f>GETPIVOTDATA(" Connecticut",'Population Migration by State'!$B$5,"Year",'Population Migration by State'!$C$3)</f>
        <v>83539</v>
      </c>
      <c r="EC135" s="129">
        <f>GETPIVOTDATA(" Rhode Island",'Population Migration by State'!$B$5,"Year",'Population Migration by State'!$C$3)</f>
        <v>33562</v>
      </c>
      <c r="ED135" s="121">
        <f>GETPIVOTDATA(" Rhode Island",'Population Migration by State'!$B$5,"Year",'Population Migration by State'!$C$3)</f>
        <v>33562</v>
      </c>
      <c r="EE135" s="129">
        <f>GETPIVOTDATA(" Massachusetts",'Population Migration by State'!$B$5,"Year",'Population Migration by State'!$C$3)</f>
        <v>146633</v>
      </c>
      <c r="EF135" s="121">
        <f>GETPIVOTDATA(" Massachusetts",'Population Migration by State'!$B$5,"Year",'Population Migration by State'!$C$3)</f>
        <v>146633</v>
      </c>
      <c r="EG135" s="105">
        <f>GETPIVOTDATA(" Massachusetts",'Population Migration by State'!$B$5,"Year",'Population Migration by State'!$C$3)</f>
        <v>146633</v>
      </c>
      <c r="EH135" s="99"/>
      <c r="EI135" s="105"/>
      <c r="EJ135" s="96">
        <f>GETPIVOTDATA(" Massachusetts",'Population Migration by State'!$B$5,"Year",'Population Migration by State'!$C$3)</f>
        <v>146633</v>
      </c>
      <c r="EK135" s="105"/>
      <c r="EL135" s="105"/>
      <c r="EM135" s="105"/>
      <c r="EN135" s="105"/>
      <c r="EO135" s="105"/>
      <c r="EP135" s="105"/>
      <c r="EQ135" s="56"/>
      <c r="ER135" s="56"/>
      <c r="ES135" s="56"/>
      <c r="ET135" s="56"/>
      <c r="EU135" s="56"/>
      <c r="EV135" s="56"/>
      <c r="EW135" s="105"/>
      <c r="EX135" s="105"/>
      <c r="EY135" s="105"/>
      <c r="EZ135" s="105"/>
      <c r="FA135" s="105"/>
      <c r="FB135" s="105"/>
      <c r="FC135" s="105"/>
      <c r="FD135" s="105"/>
      <c r="FE135" s="105"/>
      <c r="FF135" s="105"/>
      <c r="FG135" s="105"/>
      <c r="FH135" s="105"/>
      <c r="FI135" s="105"/>
      <c r="FJ135" s="105"/>
      <c r="FK135" s="105"/>
      <c r="FL135" s="105"/>
      <c r="FM135" s="105"/>
      <c r="FN135" s="105"/>
      <c r="FO135" s="105"/>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217"/>
    </row>
    <row r="136" spans="2:216" ht="15" customHeight="1" thickTop="1" x14ac:dyDescent="0.25">
      <c r="B136" s="221"/>
      <c r="C136" s="56"/>
      <c r="D136" s="56"/>
      <c r="E136" s="105"/>
      <c r="F136" s="105"/>
      <c r="G136" s="105"/>
      <c r="H136" s="105"/>
      <c r="I136" s="105"/>
      <c r="J136" s="105"/>
      <c r="K136" s="105"/>
      <c r="L136" s="92">
        <f>GETPIVOTDATA(" California",'Population Migration by State'!$B$5,"Year",'Population Migration by State'!$C$3)</f>
        <v>495964</v>
      </c>
      <c r="M136" s="105">
        <f>GETPIVOTDATA(" California",'Population Migration by State'!$B$5,"Year",'Population Migration by State'!$C$3)</f>
        <v>495964</v>
      </c>
      <c r="N136" s="105">
        <f>GETPIVOTDATA(" California",'Population Migration by State'!$B$5,"Year",'Population Migration by State'!$C$3)</f>
        <v>495964</v>
      </c>
      <c r="O136" s="105">
        <f>GETPIVOTDATA(" California",'Population Migration by State'!$B$5,"Year",'Population Migration by State'!$C$3)</f>
        <v>495964</v>
      </c>
      <c r="P136" s="105">
        <f>GETPIVOTDATA(" California",'Population Migration by State'!$B$5,"Year",'Population Migration by State'!$C$3)</f>
        <v>495964</v>
      </c>
      <c r="Q136" s="105">
        <f>GETPIVOTDATA(" California",'Population Migration by State'!$B$5,"Year",'Population Migration by State'!$C$3)</f>
        <v>495964</v>
      </c>
      <c r="R136" s="105">
        <f>GETPIVOTDATA(" California",'Population Migration by State'!$B$5,"Year",'Population Migration by State'!$C$3)</f>
        <v>495964</v>
      </c>
      <c r="S136" s="105">
        <f>GETPIVOTDATA(" California",'Population Migration by State'!$B$5,"Year",'Population Migration by State'!$C$3)</f>
        <v>495964</v>
      </c>
      <c r="T136" s="92">
        <f>GETPIVOTDATA(" Nevada",'Population Migration by State'!$B$5,"Year",'Population Migration by State'!$C$3)</f>
        <v>124522</v>
      </c>
      <c r="U136" s="105">
        <f>GETPIVOTDATA(" Nevada",'Population Migration by State'!$B$5,"Year",'Population Migration by State'!$C$3)</f>
        <v>124522</v>
      </c>
      <c r="V136" s="105">
        <f>GETPIVOTDATA(" Nevada",'Population Migration by State'!$B$5,"Year",'Population Migration by State'!$C$3)</f>
        <v>124522</v>
      </c>
      <c r="W136" s="105">
        <f>GETPIVOTDATA(" Nevada",'Population Migration by State'!$B$5,"Year",'Population Migration by State'!$C$3)</f>
        <v>124522</v>
      </c>
      <c r="X136" s="105">
        <f>GETPIVOTDATA(" Nevada",'Population Migration by State'!$B$5,"Year",'Population Migration by State'!$C$3)</f>
        <v>124522</v>
      </c>
      <c r="Y136" s="105">
        <f>GETPIVOTDATA(" Nevada",'Population Migration by State'!$B$5,"Year",'Population Migration by State'!$C$3)</f>
        <v>124522</v>
      </c>
      <c r="Z136" s="105">
        <f>GETPIVOTDATA(" Nevada",'Population Migration by State'!$B$5,"Year",'Population Migration by State'!$C$3)</f>
        <v>124522</v>
      </c>
      <c r="AA136" s="105">
        <f>GETPIVOTDATA(" Nevada",'Population Migration by State'!$B$5,"Year",'Population Migration by State'!$C$3)</f>
        <v>124522</v>
      </c>
      <c r="AB136" s="105">
        <f>GETPIVOTDATA(" Nevada",'Population Migration by State'!$B$5,"Year",'Population Migration by State'!$C$3)</f>
        <v>124522</v>
      </c>
      <c r="AC136" s="92">
        <f>GETPIVOTDATA(" Utah",'Population Migration by State'!$B$5,"Year",'Population Migration by State'!$C$3)</f>
        <v>88109</v>
      </c>
      <c r="AD136" s="105">
        <f>GETPIVOTDATA(" Utah",'Population Migration by State'!$B$5,"Year",'Population Migration by State'!$C$3)</f>
        <v>88109</v>
      </c>
      <c r="AE136" s="105">
        <f>GETPIVOTDATA(" Utah",'Population Migration by State'!$B$5,"Year",'Population Migration by State'!$C$3)</f>
        <v>88109</v>
      </c>
      <c r="AF136" s="105">
        <f>GETPIVOTDATA(" Utah",'Population Migration by State'!$B$5,"Year",'Population Migration by State'!$C$3)</f>
        <v>88109</v>
      </c>
      <c r="AG136" s="105">
        <f>GETPIVOTDATA(" Utah",'Population Migration by State'!$B$5,"Year",'Population Migration by State'!$C$3)</f>
        <v>88109</v>
      </c>
      <c r="AH136" s="105">
        <f>GETPIVOTDATA(" Utah",'Population Migration by State'!$B$5,"Year",'Population Migration by State'!$C$3)</f>
        <v>88109</v>
      </c>
      <c r="AI136" s="105">
        <f>GETPIVOTDATA(" Utah",'Population Migration by State'!$B$5,"Year",'Population Migration by State'!$C$3)</f>
        <v>88109</v>
      </c>
      <c r="AJ136" s="92">
        <f>GETPIVOTDATA(" Wyoming",'Population Migration by State'!$B$5,"Year",'Population Migration by State'!$C$3)</f>
        <v>31165</v>
      </c>
      <c r="AK136" s="105">
        <f>GETPIVOTDATA(" Wyoming",'Population Migration by State'!$B$5,"Year",'Population Migration by State'!$C$3)</f>
        <v>31165</v>
      </c>
      <c r="AL136" s="105">
        <f>GETPIVOTDATA(" Wyoming",'Population Migration by State'!$B$5,"Year",'Population Migration by State'!$C$3)</f>
        <v>31165</v>
      </c>
      <c r="AM136" s="105">
        <f>GETPIVOTDATA(" Wyoming",'Population Migration by State'!$B$5,"Year",'Population Migration by State'!$C$3)</f>
        <v>31165</v>
      </c>
      <c r="AN136" s="105">
        <f>GETPIVOTDATA(" Wyoming",'Population Migration by State'!$B$5,"Year",'Population Migration by State'!$C$3)</f>
        <v>31165</v>
      </c>
      <c r="AO136" s="105">
        <f>GETPIVOTDATA(" Wyoming",'Population Migration by State'!$B$5,"Year",'Population Migration by State'!$C$3)</f>
        <v>31165</v>
      </c>
      <c r="AP136" s="105">
        <f>GETPIVOTDATA(" Wyoming",'Population Migration by State'!$B$5,"Year",'Population Migration by State'!$C$3)</f>
        <v>31165</v>
      </c>
      <c r="AQ136" s="105">
        <f>GETPIVOTDATA(" Wyoming",'Population Migration by State'!$B$5,"Year",'Population Migration by State'!$C$3)</f>
        <v>31165</v>
      </c>
      <c r="AR136" s="105">
        <f>GETPIVOTDATA(" Wyoming",'Population Migration by State'!$B$5,"Year",'Population Migration by State'!$C$3)</f>
        <v>31165</v>
      </c>
      <c r="AS136" s="105">
        <f>GETPIVOTDATA(" Wyoming",'Population Migration by State'!$B$5,"Year",'Population Migration by State'!$C$3)</f>
        <v>31165</v>
      </c>
      <c r="AT136" s="105">
        <f>GETPIVOTDATA(" Wyoming",'Population Migration by State'!$B$5,"Year",'Population Migration by State'!$C$3)</f>
        <v>31165</v>
      </c>
      <c r="AU136" s="105">
        <f>GETPIVOTDATA(" Wyoming",'Population Migration by State'!$B$5,"Year",'Population Migration by State'!$C$3)</f>
        <v>31165</v>
      </c>
      <c r="AV136" s="105">
        <f>GETPIVOTDATA(" Wyoming",'Population Migration by State'!$B$5,"Year",'Population Migration by State'!$C$3)</f>
        <v>31165</v>
      </c>
      <c r="AW136" s="105">
        <f>GETPIVOTDATA(" Wyoming",'Population Migration by State'!$B$5,"Year",'Population Migration by State'!$C$3)</f>
        <v>31165</v>
      </c>
      <c r="AX136" s="105">
        <f>GETPIVOTDATA(" Wyoming",'Population Migration by State'!$B$5,"Year",'Population Migration by State'!$C$3)</f>
        <v>31165</v>
      </c>
      <c r="AY136" s="105">
        <f>GETPIVOTDATA(" Wyoming",'Population Migration by State'!$B$5,"Year",'Population Migration by State'!$C$3)</f>
        <v>31165</v>
      </c>
      <c r="AZ136" s="105">
        <f>GETPIVOTDATA(" Wyoming",'Population Migration by State'!$B$5,"Year",'Population Migration by State'!$C$3)</f>
        <v>31165</v>
      </c>
      <c r="BA136" s="92">
        <f>GETPIVOTDATA(" Nebraska",'Population Migration by State'!$B$5,"Year",'Population Migration by State'!$C$3)</f>
        <v>43266</v>
      </c>
      <c r="BB136" s="105">
        <f>GETPIVOTDATA(" Nebraska",'Population Migration by State'!$B$5,"Year",'Population Migration by State'!$C$3)</f>
        <v>43266</v>
      </c>
      <c r="BC136" s="105">
        <f>GETPIVOTDATA(" Nebraska",'Population Migration by State'!$B$5,"Year",'Population Migration by State'!$C$3)</f>
        <v>43266</v>
      </c>
      <c r="BD136" s="105">
        <f>GETPIVOTDATA(" Nebraska",'Population Migration by State'!$B$5,"Year",'Population Migration by State'!$C$3)</f>
        <v>43266</v>
      </c>
      <c r="BE136" s="105">
        <f>GETPIVOTDATA(" Nebraska",'Population Migration by State'!$B$5,"Year",'Population Migration by State'!$C$3)</f>
        <v>43266</v>
      </c>
      <c r="BF136" s="105">
        <f>GETPIVOTDATA(" Nebraska",'Population Migration by State'!$B$5,"Year",'Population Migration by State'!$C$3)</f>
        <v>43266</v>
      </c>
      <c r="BG136" s="105">
        <f>GETPIVOTDATA(" Nebraska",'Population Migration by State'!$B$5,"Year",'Population Migration by State'!$C$3)</f>
        <v>43266</v>
      </c>
      <c r="BH136" s="105">
        <f>GETPIVOTDATA(" Nebraska",'Population Migration by State'!$B$5,"Year",'Population Migration by State'!$C$3)</f>
        <v>43266</v>
      </c>
      <c r="BI136" s="105">
        <f>GETPIVOTDATA(" Nebraska",'Population Migration by State'!$B$5,"Year",'Population Migration by State'!$C$3)</f>
        <v>43266</v>
      </c>
      <c r="BJ136" s="121">
        <f>GETPIVOTDATA(" Nebraska",'Population Migration by State'!$B$5,"Year",'Population Migration by State'!$C$3)</f>
        <v>43266</v>
      </c>
      <c r="BK136" s="121">
        <f>GETPIVOTDATA(" Nebraska",'Population Migration by State'!$B$5,"Year",'Population Migration by State'!$C$3)</f>
        <v>43266</v>
      </c>
      <c r="BL136" s="121">
        <f>GETPIVOTDATA(" Nebraska",'Population Migration by State'!$B$5,"Year",'Population Migration by State'!$C$3)</f>
        <v>43266</v>
      </c>
      <c r="BM136" s="105">
        <f>GETPIVOTDATA(" Nebraska",'Population Migration by State'!$B$5,"Year",'Population Migration by State'!$C$3)</f>
        <v>43266</v>
      </c>
      <c r="BN136" s="105">
        <f>GETPIVOTDATA(" Nebraska",'Population Migration by State'!$B$5,"Year",'Population Migration by State'!$C$3)</f>
        <v>43266</v>
      </c>
      <c r="BO136" s="105">
        <f>GETPIVOTDATA(" Nebraska",'Population Migration by State'!$B$5,"Year",'Population Migration by State'!$C$3)</f>
        <v>43266</v>
      </c>
      <c r="BP136" s="105">
        <f>GETPIVOTDATA(" Nebraska",'Population Migration by State'!$B$5,"Year",'Population Migration by State'!$C$3)</f>
        <v>43266</v>
      </c>
      <c r="BQ136" s="105">
        <f>GETPIVOTDATA(" Nebraska",'Population Migration by State'!$B$5,"Year",'Population Migration by State'!$C$3)</f>
        <v>43266</v>
      </c>
      <c r="BR136" s="92">
        <f>GETPIVOTDATA(" Iowa",'Population Migration by State'!$B$5,"Year",'Population Migration by State'!$C$3)</f>
        <v>76546</v>
      </c>
      <c r="BS136" s="105">
        <f>GETPIVOTDATA(" Iowa",'Population Migration by State'!$B$5,"Year",'Population Migration by State'!$C$3)</f>
        <v>76546</v>
      </c>
      <c r="BT136" s="105">
        <f>GETPIVOTDATA(" Iowa",'Population Migration by State'!$B$5,"Year",'Population Migration by State'!$C$3)</f>
        <v>76546</v>
      </c>
      <c r="BU136" s="105">
        <f>GETPIVOTDATA(" Iowa",'Population Migration by State'!$B$5,"Year",'Population Migration by State'!$C$3)</f>
        <v>76546</v>
      </c>
      <c r="BV136" s="105">
        <f>GETPIVOTDATA(" Iowa",'Population Migration by State'!$B$5,"Year",'Population Migration by State'!$C$3)</f>
        <v>76546</v>
      </c>
      <c r="BW136" s="105">
        <f>GETPIVOTDATA(" Iowa",'Population Migration by State'!$B$5,"Year",'Population Migration by State'!$C$3)</f>
        <v>76546</v>
      </c>
      <c r="BX136" s="105">
        <f>GETPIVOTDATA(" Iowa",'Population Migration by State'!$B$5,"Year",'Population Migration by State'!$C$3)</f>
        <v>76546</v>
      </c>
      <c r="BY136" s="105">
        <f>GETPIVOTDATA(" Iowa",'Population Migration by State'!$B$5,"Year",'Population Migration by State'!$C$3)</f>
        <v>76546</v>
      </c>
      <c r="BZ136" s="105">
        <f>GETPIVOTDATA(" Iowa",'Population Migration by State'!$B$5,"Year",'Population Migration by State'!$C$3)</f>
        <v>76546</v>
      </c>
      <c r="CA136" s="105">
        <f>GETPIVOTDATA(" Iowa",'Population Migration by State'!$B$5,"Year",'Population Migration by State'!$C$3)</f>
        <v>76546</v>
      </c>
      <c r="CB136" s="105">
        <f>GETPIVOTDATA(" Iowa",'Population Migration by State'!$B$5,"Year",'Population Migration by State'!$C$3)</f>
        <v>76546</v>
      </c>
      <c r="CC136" s="105">
        <f>GETPIVOTDATA(" Iowa",'Population Migration by State'!$B$5,"Year",'Population Migration by State'!$C$3)</f>
        <v>76546</v>
      </c>
      <c r="CD136" s="97"/>
      <c r="CE136" s="105">
        <f>GETPIVOTDATA(" Illinois",'Population Migration by State'!$B$5,"Year",'Population Migration by State'!$C$3)</f>
        <v>210804</v>
      </c>
      <c r="CF136" s="105">
        <f>GETPIVOTDATA(" Illinois",'Population Migration by State'!$B$5,"Year",'Population Migration by State'!$C$3)</f>
        <v>210804</v>
      </c>
      <c r="CG136" s="105">
        <f>GETPIVOTDATA(" Illinois",'Population Migration by State'!$B$5,"Year",'Population Migration by State'!$C$3)</f>
        <v>210804</v>
      </c>
      <c r="CH136" s="105">
        <f>GETPIVOTDATA(" Illinois",'Population Migration by State'!$B$5,"Year",'Population Migration by State'!$C$3)</f>
        <v>210804</v>
      </c>
      <c r="CI136" s="105">
        <f>GETPIVOTDATA(" Illinois",'Population Migration by State'!$B$5,"Year",'Population Migration by State'!$C$3)</f>
        <v>210804</v>
      </c>
      <c r="CJ136" s="105">
        <f>GETPIVOTDATA(" Illinois",'Population Migration by State'!$B$5,"Year",'Population Migration by State'!$C$3)</f>
        <v>210804</v>
      </c>
      <c r="CK136" s="105">
        <f>GETPIVOTDATA(" Illinois",'Population Migration by State'!$B$5,"Year",'Population Migration by State'!$C$3)</f>
        <v>210804</v>
      </c>
      <c r="CL136" s="105">
        <f>GETPIVOTDATA(" Illinois",'Population Migration by State'!$B$5,"Year",'Population Migration by State'!$C$3)</f>
        <v>210804</v>
      </c>
      <c r="CM136" s="105">
        <f>GETPIVOTDATA(" Illinois",'Population Migration by State'!$B$5,"Year",'Population Migration by State'!$C$3)</f>
        <v>210804</v>
      </c>
      <c r="CN136" s="105">
        <f>GETPIVOTDATA(" Illinois",'Population Migration by State'!$B$5,"Year",'Population Migration by State'!$C$3)</f>
        <v>210804</v>
      </c>
      <c r="CO136" s="92">
        <f>GETPIVOTDATA(" Indiana",'Population Migration by State'!$B$5,"Year",'Population Migration by State'!$C$3)</f>
        <v>134273</v>
      </c>
      <c r="CP136" s="105">
        <f>GETPIVOTDATA(" Indiana",'Population Migration by State'!$B$5,"Year",'Population Migration by State'!$C$3)</f>
        <v>134273</v>
      </c>
      <c r="CQ136" s="105">
        <f>GETPIVOTDATA(" Indiana",'Population Migration by State'!$B$5,"Year",'Population Migration by State'!$C$3)</f>
        <v>134273</v>
      </c>
      <c r="CR136" s="105">
        <f>GETPIVOTDATA(" Indiana",'Population Migration by State'!$B$5,"Year",'Population Migration by State'!$C$3)</f>
        <v>134273</v>
      </c>
      <c r="CS136" s="105">
        <f>GETPIVOTDATA(" Indiana",'Population Migration by State'!$B$5,"Year",'Population Migration by State'!$C$3)</f>
        <v>134273</v>
      </c>
      <c r="CT136" s="105">
        <f>GETPIVOTDATA(" Indiana",'Population Migration by State'!$B$5,"Year",'Population Migration by State'!$C$3)</f>
        <v>134273</v>
      </c>
      <c r="CU136" s="92">
        <f>GETPIVOTDATA(" Ohio",'Population Migration by State'!$B$5,"Year",'Population Migration by State'!$C$3)</f>
        <v>197794</v>
      </c>
      <c r="CV136" s="105">
        <f>GETPIVOTDATA(" Ohio",'Population Migration by State'!$B$5,"Year",'Population Migration by State'!$C$3)</f>
        <v>197794</v>
      </c>
      <c r="CW136" s="105">
        <f>GETPIVOTDATA(" Ohio",'Population Migration by State'!$B$5,"Year",'Population Migration by State'!$C$3)</f>
        <v>197794</v>
      </c>
      <c r="CX136" s="105">
        <f>GETPIVOTDATA(" Ohio",'Population Migration by State'!$B$5,"Year",'Population Migration by State'!$C$3)</f>
        <v>197794</v>
      </c>
      <c r="CY136" s="105">
        <f>GETPIVOTDATA(" Ohio",'Population Migration by State'!$B$5,"Year",'Population Migration by State'!$C$3)</f>
        <v>197794</v>
      </c>
      <c r="CZ136" s="105">
        <f>GETPIVOTDATA(" Ohio",'Population Migration by State'!$B$5,"Year",'Population Migration by State'!$C$3)</f>
        <v>197794</v>
      </c>
      <c r="DA136" s="105">
        <f>GETPIVOTDATA(" Ohio",'Population Migration by State'!$B$5,"Year",'Population Migration by State'!$C$3)</f>
        <v>197794</v>
      </c>
      <c r="DB136" s="105">
        <f>GETPIVOTDATA(" Ohio",'Population Migration by State'!$B$5,"Year",'Population Migration by State'!$C$3)</f>
        <v>197794</v>
      </c>
      <c r="DC136" s="105">
        <f>GETPIVOTDATA(" Ohio",'Population Migration by State'!$B$5,"Year",'Population Migration by State'!$C$3)</f>
        <v>197794</v>
      </c>
      <c r="DD136" s="105">
        <f>GETPIVOTDATA(" Ohio",'Population Migration by State'!$B$5,"Year",'Population Migration by State'!$C$3)</f>
        <v>197794</v>
      </c>
      <c r="DE136" s="105">
        <f>GETPIVOTDATA(" Ohio",'Population Migration by State'!$B$5,"Year",'Population Migration by State'!$C$3)</f>
        <v>197794</v>
      </c>
      <c r="DF136" s="92">
        <f>GETPIVOTDATA(" Pennsylvania",'Population Migration by State'!$B$5,"Year",'Population Migration by State'!$C$3)</f>
        <v>223347</v>
      </c>
      <c r="DG136" s="105">
        <f>GETPIVOTDATA(" Pennsylvania",'Population Migration by State'!$B$5,"Year",'Population Migration by State'!$C$3)</f>
        <v>223347</v>
      </c>
      <c r="DH136" s="105">
        <f>GETPIVOTDATA(" Pennsylvania",'Population Migration by State'!$B$5,"Year",'Population Migration by State'!$C$3)</f>
        <v>223347</v>
      </c>
      <c r="DI136" s="105">
        <f>GETPIVOTDATA(" Pennsylvania",'Population Migration by State'!$B$5,"Year",'Population Migration by State'!$C$3)</f>
        <v>223347</v>
      </c>
      <c r="DJ136" s="105">
        <f>GETPIVOTDATA(" Pennsylvania",'Population Migration by State'!$B$5,"Year",'Population Migration by State'!$C$3)</f>
        <v>223347</v>
      </c>
      <c r="DK136" s="105">
        <f>GETPIVOTDATA(" Pennsylvania",'Population Migration by State'!$B$5,"Year",'Population Migration by State'!$C$3)</f>
        <v>223347</v>
      </c>
      <c r="DL136" s="105">
        <f>GETPIVOTDATA(" Pennsylvania",'Population Migration by State'!$B$5,"Year",'Population Migration by State'!$C$3)</f>
        <v>223347</v>
      </c>
      <c r="DM136" s="105">
        <f>GETPIVOTDATA(" Pennsylvania",'Population Migration by State'!$B$5,"Year",'Population Migration by State'!$C$3)</f>
        <v>223347</v>
      </c>
      <c r="DN136" s="105">
        <f>GETPIVOTDATA(" Pennsylvania",'Population Migration by State'!$B$5,"Year",'Population Migration by State'!$C$3)</f>
        <v>223347</v>
      </c>
      <c r="DO136" s="105">
        <f>GETPIVOTDATA(" Pennsylvania",'Population Migration by State'!$B$5,"Year",'Population Migration by State'!$C$3)</f>
        <v>223347</v>
      </c>
      <c r="DP136" s="105">
        <f>GETPIVOTDATA(" Pennsylvania",'Population Migration by State'!$B$5,"Year",'Population Migration by State'!$C$3)</f>
        <v>223347</v>
      </c>
      <c r="DQ136" s="105">
        <f>GETPIVOTDATA(" Pennsylvania",'Population Migration by State'!$B$5,"Year",'Population Migration by State'!$C$3)</f>
        <v>223347</v>
      </c>
      <c r="DR136" s="105">
        <f>GETPIVOTDATA(" Pennsylvania",'Population Migration by State'!$B$5,"Year",'Population Migration by State'!$C$3)</f>
        <v>223347</v>
      </c>
      <c r="DS136" s="105">
        <f>GETPIVOTDATA(" Pennsylvania",'Population Migration by State'!$B$5,"Year",'Population Migration by State'!$C$3)</f>
        <v>223347</v>
      </c>
      <c r="DT136" s="105">
        <f>GETPIVOTDATA(" Pennsylvania",'Population Migration by State'!$B$5,"Year",'Population Migration by State'!$C$3)</f>
        <v>223347</v>
      </c>
      <c r="DU136" s="105">
        <f>GETPIVOTDATA(" Pennsylvania",'Population Migration by State'!$B$5,"Year",'Population Migration by State'!$C$3)</f>
        <v>223347</v>
      </c>
      <c r="DV136" s="99"/>
      <c r="DW136" s="105">
        <f>GETPIVOTDATA(" New York",'Population Migration by State'!$B$5,"Year",'Population Migration by State'!$C$3)</f>
        <v>277374</v>
      </c>
      <c r="DX136" s="105">
        <f>GETPIVOTDATA(" New York",'Population Migration by State'!$B$5,"Year",'Population Migration by State'!$C$3)</f>
        <v>277374</v>
      </c>
      <c r="DY136" s="105">
        <f>GETPIVOTDATA(" New York",'Population Migration by State'!$B$5,"Year",'Population Migration by State'!$C$3)</f>
        <v>277374</v>
      </c>
      <c r="DZ136" s="129">
        <f>GETPIVOTDATA(" Connecticut",'Population Migration by State'!$B$5,"Year",'Population Migration by State'!$C$3)</f>
        <v>83539</v>
      </c>
      <c r="EA136" s="121">
        <f>GETPIVOTDATA(" Connecticut",'Population Migration by State'!$B$5,"Year",'Population Migration by State'!$C$3)</f>
        <v>83539</v>
      </c>
      <c r="EB136" s="121">
        <f>GETPIVOTDATA(" Connecticut",'Population Migration by State'!$B$5,"Year",'Population Migration by State'!$C$3)</f>
        <v>83539</v>
      </c>
      <c r="EC136" s="129">
        <f>GETPIVOTDATA(" Rhode Island",'Population Migration by State'!$B$5,"Year",'Population Migration by State'!$C$3)</f>
        <v>33562</v>
      </c>
      <c r="ED136" s="121">
        <f>GETPIVOTDATA(" Rhode Island",'Population Migration by State'!$B$5,"Year",'Population Migration by State'!$C$3)</f>
        <v>33562</v>
      </c>
      <c r="EE136" s="111"/>
      <c r="EF136" s="121">
        <f>GETPIVOTDATA(" Massachusetts",'Population Migration by State'!$B$5,"Year",'Population Migration by State'!$C$3)</f>
        <v>146633</v>
      </c>
      <c r="EG136" s="121">
        <f>GETPIVOTDATA(" Massachusetts",'Population Migration by State'!$B$5,"Year",'Population Migration by State'!$C$3)</f>
        <v>146633</v>
      </c>
      <c r="EH136" s="121">
        <f>GETPIVOTDATA(" Massachusetts",'Population Migration by State'!$B$5,"Year",'Population Migration by State'!$C$3)</f>
        <v>146633</v>
      </c>
      <c r="EI136" s="101">
        <f>GETPIVOTDATA(" Massachusetts",'Population Migration by State'!$B$5,"Year",'Population Migration by State'!$C$3)</f>
        <v>146633</v>
      </c>
      <c r="EJ136" s="105">
        <f>GETPIVOTDATA(" Massachusetts",'Population Migration by State'!$B$5,"Year",'Population Migration by State'!$C$3)</f>
        <v>146633</v>
      </c>
      <c r="EK136" s="92"/>
      <c r="EL136" s="105"/>
      <c r="EM136" s="105"/>
      <c r="EN136" s="105"/>
      <c r="EO136" s="105"/>
      <c r="EP136" s="105"/>
      <c r="EQ136" s="56"/>
      <c r="ER136" s="56"/>
      <c r="ES136" s="56"/>
      <c r="ET136" s="56"/>
      <c r="EU136" s="56"/>
      <c r="EV136" s="56"/>
      <c r="EW136" s="105"/>
      <c r="EX136" s="105"/>
      <c r="EY136" s="105"/>
      <c r="EZ136" s="105"/>
      <c r="FA136" s="105"/>
      <c r="FB136" s="105"/>
      <c r="FC136" s="105"/>
      <c r="FD136" s="105"/>
      <c r="FE136" s="105"/>
      <c r="FF136" s="105"/>
      <c r="FG136" s="105"/>
      <c r="FH136" s="105"/>
      <c r="FI136" s="105"/>
      <c r="FJ136" s="105"/>
      <c r="FK136" s="105"/>
      <c r="FL136" s="105"/>
      <c r="FM136" s="105"/>
      <c r="FN136" s="105"/>
      <c r="FO136" s="105"/>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217"/>
    </row>
    <row r="137" spans="2:216" ht="15" customHeight="1" x14ac:dyDescent="0.25">
      <c r="B137" s="221"/>
      <c r="C137" s="56"/>
      <c r="D137" s="56"/>
      <c r="E137" s="105"/>
      <c r="F137" s="105"/>
      <c r="G137" s="105"/>
      <c r="H137" s="105"/>
      <c r="I137" s="105"/>
      <c r="J137" s="105"/>
      <c r="K137" s="105"/>
      <c r="L137" s="92">
        <f>GETPIVOTDATA(" California",'Population Migration by State'!$B$5,"Year",'Population Migration by State'!$C$3)</f>
        <v>495964</v>
      </c>
      <c r="M137" s="105">
        <f>GETPIVOTDATA(" California",'Population Migration by State'!$B$5,"Year",'Population Migration by State'!$C$3)</f>
        <v>495964</v>
      </c>
      <c r="N137" s="105">
        <f>GETPIVOTDATA(" California",'Population Migration by State'!$B$5,"Year",'Population Migration by State'!$C$3)</f>
        <v>495964</v>
      </c>
      <c r="O137" s="105">
        <f>GETPIVOTDATA(" California",'Population Migration by State'!$B$5,"Year",'Population Migration by State'!$C$3)</f>
        <v>495964</v>
      </c>
      <c r="P137" s="105">
        <f>GETPIVOTDATA(" California",'Population Migration by State'!$B$5,"Year",'Population Migration by State'!$C$3)</f>
        <v>495964</v>
      </c>
      <c r="Q137" s="105">
        <f>GETPIVOTDATA(" California",'Population Migration by State'!$B$5,"Year",'Population Migration by State'!$C$3)</f>
        <v>495964</v>
      </c>
      <c r="R137" s="105">
        <f>GETPIVOTDATA(" California",'Population Migration by State'!$B$5,"Year",'Population Migration by State'!$C$3)</f>
        <v>495964</v>
      </c>
      <c r="S137" s="105">
        <f>GETPIVOTDATA(" California",'Population Migration by State'!$B$5,"Year",'Population Migration by State'!$C$3)</f>
        <v>495964</v>
      </c>
      <c r="T137" s="92">
        <f>GETPIVOTDATA(" Nevada",'Population Migration by State'!$B$5,"Year",'Population Migration by State'!$C$3)</f>
        <v>124522</v>
      </c>
      <c r="U137" s="105">
        <f>GETPIVOTDATA(" Nevada",'Population Migration by State'!$B$5,"Year",'Population Migration by State'!$C$3)</f>
        <v>124522</v>
      </c>
      <c r="V137" s="105">
        <f>GETPIVOTDATA(" Nevada",'Population Migration by State'!$B$5,"Year",'Population Migration by State'!$C$3)</f>
        <v>124522</v>
      </c>
      <c r="W137" s="105">
        <f>GETPIVOTDATA(" Nevada",'Population Migration by State'!$B$5,"Year",'Population Migration by State'!$C$3)</f>
        <v>124522</v>
      </c>
      <c r="X137" s="105">
        <f>GETPIVOTDATA(" Nevada",'Population Migration by State'!$B$5,"Year",'Population Migration by State'!$C$3)</f>
        <v>124522</v>
      </c>
      <c r="Y137" s="105">
        <f>GETPIVOTDATA(" Nevada",'Population Migration by State'!$B$5,"Year",'Population Migration by State'!$C$3)</f>
        <v>124522</v>
      </c>
      <c r="Z137" s="105">
        <f>GETPIVOTDATA(" Nevada",'Population Migration by State'!$B$5,"Year",'Population Migration by State'!$C$3)</f>
        <v>124522</v>
      </c>
      <c r="AA137" s="105">
        <f>GETPIVOTDATA(" Nevada",'Population Migration by State'!$B$5,"Year",'Population Migration by State'!$C$3)</f>
        <v>124522</v>
      </c>
      <c r="AB137" s="105">
        <f>GETPIVOTDATA(" Nevada",'Population Migration by State'!$B$5,"Year",'Population Migration by State'!$C$3)</f>
        <v>124522</v>
      </c>
      <c r="AC137" s="92">
        <f>GETPIVOTDATA(" Utah",'Population Migration by State'!$B$5,"Year",'Population Migration by State'!$C$3)</f>
        <v>88109</v>
      </c>
      <c r="AD137" s="105">
        <f>GETPIVOTDATA(" Utah",'Population Migration by State'!$B$5,"Year",'Population Migration by State'!$C$3)</f>
        <v>88109</v>
      </c>
      <c r="AE137" s="105">
        <f>GETPIVOTDATA(" Utah",'Population Migration by State'!$B$5,"Year",'Population Migration by State'!$C$3)</f>
        <v>88109</v>
      </c>
      <c r="AF137" s="105">
        <f>GETPIVOTDATA(" Utah",'Population Migration by State'!$B$5,"Year",'Population Migration by State'!$C$3)</f>
        <v>88109</v>
      </c>
      <c r="AG137" s="105">
        <f>GETPIVOTDATA(" Utah",'Population Migration by State'!$B$5,"Year",'Population Migration by State'!$C$3)</f>
        <v>88109</v>
      </c>
      <c r="AH137" s="105">
        <f>GETPIVOTDATA(" Utah",'Population Migration by State'!$B$5,"Year",'Population Migration by State'!$C$3)</f>
        <v>88109</v>
      </c>
      <c r="AI137" s="105">
        <f>GETPIVOTDATA(" Utah",'Population Migration by State'!$B$5,"Year",'Population Migration by State'!$C$3)</f>
        <v>88109</v>
      </c>
      <c r="AJ137" s="92">
        <f>GETPIVOTDATA(" Wyoming",'Population Migration by State'!$B$5,"Year",'Population Migration by State'!$C$3)</f>
        <v>31165</v>
      </c>
      <c r="AK137" s="105">
        <f>GETPIVOTDATA(" Wyoming",'Population Migration by State'!$B$5,"Year",'Population Migration by State'!$C$3)</f>
        <v>31165</v>
      </c>
      <c r="AL137" s="105">
        <f>GETPIVOTDATA(" Wyoming",'Population Migration by State'!$B$5,"Year",'Population Migration by State'!$C$3)</f>
        <v>31165</v>
      </c>
      <c r="AM137" s="105">
        <f>GETPIVOTDATA(" Wyoming",'Population Migration by State'!$B$5,"Year",'Population Migration by State'!$C$3)</f>
        <v>31165</v>
      </c>
      <c r="AN137" s="105">
        <f>GETPIVOTDATA(" Wyoming",'Population Migration by State'!$B$5,"Year",'Population Migration by State'!$C$3)</f>
        <v>31165</v>
      </c>
      <c r="AO137" s="105">
        <f>GETPIVOTDATA(" Wyoming",'Population Migration by State'!$B$5,"Year",'Population Migration by State'!$C$3)</f>
        <v>31165</v>
      </c>
      <c r="AP137" s="105">
        <f>GETPIVOTDATA(" Wyoming",'Population Migration by State'!$B$5,"Year",'Population Migration by State'!$C$3)</f>
        <v>31165</v>
      </c>
      <c r="AQ137" s="105">
        <f>GETPIVOTDATA(" Wyoming",'Population Migration by State'!$B$5,"Year",'Population Migration by State'!$C$3)</f>
        <v>31165</v>
      </c>
      <c r="AR137" s="105">
        <f>GETPIVOTDATA(" Wyoming",'Population Migration by State'!$B$5,"Year",'Population Migration by State'!$C$3)</f>
        <v>31165</v>
      </c>
      <c r="AS137" s="105">
        <f>GETPIVOTDATA(" Wyoming",'Population Migration by State'!$B$5,"Year",'Population Migration by State'!$C$3)</f>
        <v>31165</v>
      </c>
      <c r="AT137" s="105">
        <f>GETPIVOTDATA(" Wyoming",'Population Migration by State'!$B$5,"Year",'Population Migration by State'!$C$3)</f>
        <v>31165</v>
      </c>
      <c r="AU137" s="105">
        <f>GETPIVOTDATA(" Wyoming",'Population Migration by State'!$B$5,"Year",'Population Migration by State'!$C$3)</f>
        <v>31165</v>
      </c>
      <c r="AV137" s="105">
        <f>GETPIVOTDATA(" Wyoming",'Population Migration by State'!$B$5,"Year",'Population Migration by State'!$C$3)</f>
        <v>31165</v>
      </c>
      <c r="AW137" s="105">
        <f>GETPIVOTDATA(" Wyoming",'Population Migration by State'!$B$5,"Year",'Population Migration by State'!$C$3)</f>
        <v>31165</v>
      </c>
      <c r="AX137" s="105">
        <f>GETPIVOTDATA(" Wyoming",'Population Migration by State'!$B$5,"Year",'Population Migration by State'!$C$3)</f>
        <v>31165</v>
      </c>
      <c r="AY137" s="105">
        <f>GETPIVOTDATA(" Wyoming",'Population Migration by State'!$B$5,"Year",'Population Migration by State'!$C$3)</f>
        <v>31165</v>
      </c>
      <c r="AZ137" s="105">
        <f>GETPIVOTDATA(" Wyoming",'Population Migration by State'!$B$5,"Year",'Population Migration by State'!$C$3)</f>
        <v>31165</v>
      </c>
      <c r="BA137" s="92">
        <f>GETPIVOTDATA(" Nebraska",'Population Migration by State'!$B$5,"Year",'Population Migration by State'!$C$3)</f>
        <v>43266</v>
      </c>
      <c r="BB137" s="105">
        <f>GETPIVOTDATA(" Nebraska",'Population Migration by State'!$B$5,"Year",'Population Migration by State'!$C$3)</f>
        <v>43266</v>
      </c>
      <c r="BC137" s="105">
        <f>GETPIVOTDATA(" Nebraska",'Population Migration by State'!$B$5,"Year",'Population Migration by State'!$C$3)</f>
        <v>43266</v>
      </c>
      <c r="BD137" s="105">
        <f>GETPIVOTDATA(" Nebraska",'Population Migration by State'!$B$5,"Year",'Population Migration by State'!$C$3)</f>
        <v>43266</v>
      </c>
      <c r="BE137" s="105">
        <f>GETPIVOTDATA(" Nebraska",'Population Migration by State'!$B$5,"Year",'Population Migration by State'!$C$3)</f>
        <v>43266</v>
      </c>
      <c r="BF137" s="105">
        <f>GETPIVOTDATA(" Nebraska",'Population Migration by State'!$B$5,"Year",'Population Migration by State'!$C$3)</f>
        <v>43266</v>
      </c>
      <c r="BG137" s="105">
        <f>GETPIVOTDATA(" Nebraska",'Population Migration by State'!$B$5,"Year",'Population Migration by State'!$C$3)</f>
        <v>43266</v>
      </c>
      <c r="BH137" s="105">
        <f>GETPIVOTDATA(" Nebraska",'Population Migration by State'!$B$5,"Year",'Population Migration by State'!$C$3)</f>
        <v>43266</v>
      </c>
      <c r="BI137" s="105">
        <f>GETPIVOTDATA(" Nebraska",'Population Migration by State'!$B$5,"Year",'Population Migration by State'!$C$3)</f>
        <v>43266</v>
      </c>
      <c r="BJ137" s="121">
        <f>GETPIVOTDATA(" Nebraska",'Population Migration by State'!$B$5,"Year",'Population Migration by State'!$C$3)</f>
        <v>43266</v>
      </c>
      <c r="BK137" s="121">
        <f>GETPIVOTDATA(" Nebraska",'Population Migration by State'!$B$5,"Year",'Population Migration by State'!$C$3)</f>
        <v>43266</v>
      </c>
      <c r="BL137" s="121">
        <f>GETPIVOTDATA(" Nebraska",'Population Migration by State'!$B$5,"Year",'Population Migration by State'!$C$3)</f>
        <v>43266</v>
      </c>
      <c r="BM137" s="105">
        <f>GETPIVOTDATA(" Nebraska",'Population Migration by State'!$B$5,"Year",'Population Migration by State'!$C$3)</f>
        <v>43266</v>
      </c>
      <c r="BN137" s="105">
        <f>GETPIVOTDATA(" Nebraska",'Population Migration by State'!$B$5,"Year",'Population Migration by State'!$C$3)</f>
        <v>43266</v>
      </c>
      <c r="BO137" s="105">
        <f>GETPIVOTDATA(" Nebraska",'Population Migration by State'!$B$5,"Year",'Population Migration by State'!$C$3)</f>
        <v>43266</v>
      </c>
      <c r="BP137" s="105">
        <f>GETPIVOTDATA(" Nebraska",'Population Migration by State'!$B$5,"Year",'Population Migration by State'!$C$3)</f>
        <v>43266</v>
      </c>
      <c r="BQ137" s="105">
        <f>GETPIVOTDATA(" Nebraska",'Population Migration by State'!$B$5,"Year",'Population Migration by State'!$C$3)</f>
        <v>43266</v>
      </c>
      <c r="BR137" s="99"/>
      <c r="BS137" s="105">
        <f>GETPIVOTDATA(" Iowa",'Population Migration by State'!$B$5,"Year",'Population Migration by State'!$C$3)</f>
        <v>76546</v>
      </c>
      <c r="BT137" s="105">
        <f>GETPIVOTDATA(" Iowa",'Population Migration by State'!$B$5,"Year",'Population Migration by State'!$C$3)</f>
        <v>76546</v>
      </c>
      <c r="BU137" s="105">
        <f>GETPIVOTDATA(" Iowa",'Population Migration by State'!$B$5,"Year",'Population Migration by State'!$C$3)</f>
        <v>76546</v>
      </c>
      <c r="BV137" s="105">
        <f>GETPIVOTDATA(" Iowa",'Population Migration by State'!$B$5,"Year",'Population Migration by State'!$C$3)</f>
        <v>76546</v>
      </c>
      <c r="BW137" s="105">
        <f>GETPIVOTDATA(" Iowa",'Population Migration by State'!$B$5,"Year",'Population Migration by State'!$C$3)</f>
        <v>76546</v>
      </c>
      <c r="BX137" s="105">
        <f>GETPIVOTDATA(" Iowa",'Population Migration by State'!$B$5,"Year",'Population Migration by State'!$C$3)</f>
        <v>76546</v>
      </c>
      <c r="BY137" s="105">
        <f>GETPIVOTDATA(" Iowa",'Population Migration by State'!$B$5,"Year",'Population Migration by State'!$C$3)</f>
        <v>76546</v>
      </c>
      <c r="BZ137" s="105">
        <f>GETPIVOTDATA(" Iowa",'Population Migration by State'!$B$5,"Year",'Population Migration by State'!$C$3)</f>
        <v>76546</v>
      </c>
      <c r="CA137" s="105">
        <f>GETPIVOTDATA(" Iowa",'Population Migration by State'!$B$5,"Year",'Population Migration by State'!$C$3)</f>
        <v>76546</v>
      </c>
      <c r="CB137" s="105">
        <f>GETPIVOTDATA(" Iowa",'Population Migration by State'!$B$5,"Year",'Population Migration by State'!$C$3)</f>
        <v>76546</v>
      </c>
      <c r="CC137" s="105">
        <f>GETPIVOTDATA(" Iowa",'Population Migration by State'!$B$5,"Year",'Population Migration by State'!$C$3)</f>
        <v>76546</v>
      </c>
      <c r="CD137" s="92">
        <f>GETPIVOTDATA(" Illinois",'Population Migration by State'!$B$5,"Year",'Population Migration by State'!$C$3)</f>
        <v>210804</v>
      </c>
      <c r="CE137" s="105">
        <f>GETPIVOTDATA(" Illinois",'Population Migration by State'!$B$5,"Year",'Population Migration by State'!$C$3)</f>
        <v>210804</v>
      </c>
      <c r="CF137" s="105">
        <f>GETPIVOTDATA(" Illinois",'Population Migration by State'!$B$5,"Year",'Population Migration by State'!$C$3)</f>
        <v>210804</v>
      </c>
      <c r="CG137" s="105">
        <f>GETPIVOTDATA(" Illinois",'Population Migration by State'!$B$5,"Year",'Population Migration by State'!$C$3)</f>
        <v>210804</v>
      </c>
      <c r="CH137" s="105">
        <f>GETPIVOTDATA(" Illinois",'Population Migration by State'!$B$5,"Year",'Population Migration by State'!$C$3)</f>
        <v>210804</v>
      </c>
      <c r="CI137" s="105">
        <f>GETPIVOTDATA(" Illinois",'Population Migration by State'!$B$5,"Year",'Population Migration by State'!$C$3)</f>
        <v>210804</v>
      </c>
      <c r="CJ137" s="105">
        <f>GETPIVOTDATA(" Illinois",'Population Migration by State'!$B$5,"Year",'Population Migration by State'!$C$3)</f>
        <v>210804</v>
      </c>
      <c r="CK137" s="105">
        <f>GETPIVOTDATA(" Illinois",'Population Migration by State'!$B$5,"Year",'Population Migration by State'!$C$3)</f>
        <v>210804</v>
      </c>
      <c r="CL137" s="105">
        <f>GETPIVOTDATA(" Illinois",'Population Migration by State'!$B$5,"Year",'Population Migration by State'!$C$3)</f>
        <v>210804</v>
      </c>
      <c r="CM137" s="105">
        <f>GETPIVOTDATA(" Illinois",'Population Migration by State'!$B$5,"Year",'Population Migration by State'!$C$3)</f>
        <v>210804</v>
      </c>
      <c r="CN137" s="105">
        <f>GETPIVOTDATA(" Illinois",'Population Migration by State'!$B$5,"Year",'Population Migration by State'!$C$3)</f>
        <v>210804</v>
      </c>
      <c r="CO137" s="92">
        <f>GETPIVOTDATA(" Indiana",'Population Migration by State'!$B$5,"Year",'Population Migration by State'!$C$3)</f>
        <v>134273</v>
      </c>
      <c r="CP137" s="105">
        <f>GETPIVOTDATA(" Indiana",'Population Migration by State'!$B$5,"Year",'Population Migration by State'!$C$3)</f>
        <v>134273</v>
      </c>
      <c r="CQ137" s="105">
        <f>GETPIVOTDATA(" Indiana",'Population Migration by State'!$B$5,"Year",'Population Migration by State'!$C$3)</f>
        <v>134273</v>
      </c>
      <c r="CR137" s="105">
        <f>GETPIVOTDATA(" Indiana",'Population Migration by State'!$B$5,"Year",'Population Migration by State'!$C$3)</f>
        <v>134273</v>
      </c>
      <c r="CS137" s="105">
        <f>GETPIVOTDATA(" Indiana",'Population Migration by State'!$B$5,"Year",'Population Migration by State'!$C$3)</f>
        <v>134273</v>
      </c>
      <c r="CT137" s="105">
        <f>GETPIVOTDATA(" Indiana",'Population Migration by State'!$B$5,"Year",'Population Migration by State'!$C$3)</f>
        <v>134273</v>
      </c>
      <c r="CU137" s="92">
        <f>GETPIVOTDATA(" Ohio",'Population Migration by State'!$B$5,"Year",'Population Migration by State'!$C$3)</f>
        <v>197794</v>
      </c>
      <c r="CV137" s="105">
        <f>GETPIVOTDATA(" Ohio",'Population Migration by State'!$B$5,"Year",'Population Migration by State'!$C$3)</f>
        <v>197794</v>
      </c>
      <c r="CW137" s="105">
        <f>GETPIVOTDATA(" Ohio",'Population Migration by State'!$B$5,"Year",'Population Migration by State'!$C$3)</f>
        <v>197794</v>
      </c>
      <c r="CX137" s="105">
        <f>GETPIVOTDATA(" Ohio",'Population Migration by State'!$B$5,"Year",'Population Migration by State'!$C$3)</f>
        <v>197794</v>
      </c>
      <c r="CY137" s="105">
        <f>GETPIVOTDATA(" Ohio",'Population Migration by State'!$B$5,"Year",'Population Migration by State'!$C$3)</f>
        <v>197794</v>
      </c>
      <c r="CZ137" s="105">
        <f>GETPIVOTDATA(" Ohio",'Population Migration by State'!$B$5,"Year",'Population Migration by State'!$C$3)</f>
        <v>197794</v>
      </c>
      <c r="DA137" s="105">
        <f>GETPIVOTDATA(" Ohio",'Population Migration by State'!$B$5,"Year",'Population Migration by State'!$C$3)</f>
        <v>197794</v>
      </c>
      <c r="DB137" s="105">
        <f>GETPIVOTDATA(" Ohio",'Population Migration by State'!$B$5,"Year",'Population Migration by State'!$C$3)</f>
        <v>197794</v>
      </c>
      <c r="DC137" s="105">
        <f>GETPIVOTDATA(" Ohio",'Population Migration by State'!$B$5,"Year",'Population Migration by State'!$C$3)</f>
        <v>197794</v>
      </c>
      <c r="DD137" s="105">
        <f>GETPIVOTDATA(" Ohio",'Population Migration by State'!$B$5,"Year",'Population Migration by State'!$C$3)</f>
        <v>197794</v>
      </c>
      <c r="DE137" s="105">
        <f>GETPIVOTDATA(" Ohio",'Population Migration by State'!$B$5,"Year",'Population Migration by State'!$C$3)</f>
        <v>197794</v>
      </c>
      <c r="DF137" s="92">
        <f>GETPIVOTDATA(" Pennsylvania",'Population Migration by State'!$B$5,"Year",'Population Migration by State'!$C$3)</f>
        <v>223347</v>
      </c>
      <c r="DG137" s="105">
        <f>GETPIVOTDATA(" Pennsylvania",'Population Migration by State'!$B$5,"Year",'Population Migration by State'!$C$3)</f>
        <v>223347</v>
      </c>
      <c r="DH137" s="105">
        <f>GETPIVOTDATA(" Pennsylvania",'Population Migration by State'!$B$5,"Year",'Population Migration by State'!$C$3)</f>
        <v>223347</v>
      </c>
      <c r="DI137" s="105">
        <f>GETPIVOTDATA(" Pennsylvania",'Population Migration by State'!$B$5,"Year",'Population Migration by State'!$C$3)</f>
        <v>223347</v>
      </c>
      <c r="DJ137" s="105">
        <f>GETPIVOTDATA(" Pennsylvania",'Population Migration by State'!$B$5,"Year",'Population Migration by State'!$C$3)</f>
        <v>223347</v>
      </c>
      <c r="DK137" s="105">
        <f>GETPIVOTDATA(" Pennsylvania",'Population Migration by State'!$B$5,"Year",'Population Migration by State'!$C$3)</f>
        <v>223347</v>
      </c>
      <c r="DL137" s="105">
        <f>GETPIVOTDATA(" Pennsylvania",'Population Migration by State'!$B$5,"Year",'Population Migration by State'!$C$3)</f>
        <v>223347</v>
      </c>
      <c r="DM137" s="105">
        <f>GETPIVOTDATA(" Pennsylvania",'Population Migration by State'!$B$5,"Year",'Population Migration by State'!$C$3)</f>
        <v>223347</v>
      </c>
      <c r="DN137" s="105">
        <f>GETPIVOTDATA(" Pennsylvania",'Population Migration by State'!$B$5,"Year",'Population Migration by State'!$C$3)</f>
        <v>223347</v>
      </c>
      <c r="DO137" s="105">
        <f>GETPIVOTDATA(" Pennsylvania",'Population Migration by State'!$B$5,"Year",'Population Migration by State'!$C$3)</f>
        <v>223347</v>
      </c>
      <c r="DP137" s="105">
        <f>GETPIVOTDATA(" Pennsylvania",'Population Migration by State'!$B$5,"Year",'Population Migration by State'!$C$3)</f>
        <v>223347</v>
      </c>
      <c r="DQ137" s="105">
        <f>GETPIVOTDATA(" Pennsylvania",'Population Migration by State'!$B$5,"Year",'Population Migration by State'!$C$3)</f>
        <v>223347</v>
      </c>
      <c r="DR137" s="105">
        <f>GETPIVOTDATA(" Pennsylvania",'Population Migration by State'!$B$5,"Year",'Population Migration by State'!$C$3)</f>
        <v>223347</v>
      </c>
      <c r="DS137" s="105">
        <f>GETPIVOTDATA(" Pennsylvania",'Population Migration by State'!$B$5,"Year",'Population Migration by State'!$C$3)</f>
        <v>223347</v>
      </c>
      <c r="DT137" s="105">
        <f>GETPIVOTDATA(" Pennsylvania",'Population Migration by State'!$B$5,"Year",'Population Migration by State'!$C$3)</f>
        <v>223347</v>
      </c>
      <c r="DU137" s="105">
        <f>GETPIVOTDATA(" Pennsylvania",'Population Migration by State'!$B$5,"Year",'Population Migration by State'!$C$3)</f>
        <v>223347</v>
      </c>
      <c r="DV137" s="105">
        <f>GETPIVOTDATA(" Pennsylvania",'Population Migration by State'!$B$5,"Year",'Population Migration by State'!$C$3)</f>
        <v>223347</v>
      </c>
      <c r="DW137" s="92">
        <f>GETPIVOTDATA(" New York",'Population Migration by State'!$B$5,"Year",'Population Migration by State'!$C$3)</f>
        <v>277374</v>
      </c>
      <c r="DX137" s="105">
        <f>GETPIVOTDATA(" New York",'Population Migration by State'!$B$5,"Year",'Population Migration by State'!$C$3)</f>
        <v>277374</v>
      </c>
      <c r="DY137" s="105">
        <f>GETPIVOTDATA(" New York",'Population Migration by State'!$B$5,"Year",'Population Migration by State'!$C$3)</f>
        <v>277374</v>
      </c>
      <c r="DZ137" s="129">
        <f>GETPIVOTDATA(" Connecticut",'Population Migration by State'!$B$5,"Year",'Population Migration by State'!$C$3)</f>
        <v>83539</v>
      </c>
      <c r="EA137" s="121">
        <f>GETPIVOTDATA(" Connecticut",'Population Migration by State'!$B$5,"Year",'Population Migration by State'!$C$3)</f>
        <v>83539</v>
      </c>
      <c r="EB137" s="121">
        <f>GETPIVOTDATA(" Connecticut",'Population Migration by State'!$B$5,"Year",'Population Migration by State'!$C$3)</f>
        <v>83539</v>
      </c>
      <c r="EC137" s="129">
        <f>GETPIVOTDATA(" Rhode Island",'Population Migration by State'!$B$5,"Year",'Population Migration by State'!$C$3)</f>
        <v>33562</v>
      </c>
      <c r="ED137" s="121">
        <f>GETPIVOTDATA(" Rhode Island",'Population Migration by State'!$B$5,"Year",'Population Migration by State'!$C$3)</f>
        <v>33562</v>
      </c>
      <c r="EE137" s="121">
        <f>GETPIVOTDATA(" Rhode Island",'Population Migration by State'!$B$5,"Year",'Population Migration by State'!$C$3)</f>
        <v>33562</v>
      </c>
      <c r="EF137" s="129">
        <f>GETPIVOTDATA(" Massachusetts",'Population Migration by State'!$B$5,"Year",'Population Migration by State'!$C$3)</f>
        <v>146633</v>
      </c>
      <c r="EG137" s="121">
        <f>GETPIVOTDATA(" Massachusetts",'Population Migration by State'!$B$5,"Year",'Population Migration by State'!$C$3)</f>
        <v>146633</v>
      </c>
      <c r="EH137" s="121">
        <f>GETPIVOTDATA(" Massachusetts",'Population Migration by State'!$B$5,"Year",'Population Migration by State'!$C$3)</f>
        <v>146633</v>
      </c>
      <c r="EI137" s="105">
        <f>GETPIVOTDATA(" Massachusetts",'Population Migration by State'!$B$5,"Year",'Population Migration by State'!$C$3)</f>
        <v>146633</v>
      </c>
      <c r="EJ137" s="97"/>
      <c r="EK137" s="105"/>
      <c r="EL137" s="105"/>
      <c r="EM137" s="105"/>
      <c r="EN137" s="105"/>
      <c r="EO137" s="105"/>
      <c r="EP137" s="105"/>
      <c r="EQ137" s="56"/>
      <c r="ER137" s="56"/>
      <c r="ES137" s="56"/>
      <c r="ET137" s="56"/>
      <c r="EU137" s="56"/>
      <c r="EV137" s="56"/>
      <c r="EW137" s="105"/>
      <c r="EX137" s="105"/>
      <c r="EY137" s="105"/>
      <c r="EZ137" s="105"/>
      <c r="FA137" s="105"/>
      <c r="FB137" s="105"/>
      <c r="FC137" s="105"/>
      <c r="FD137" s="105"/>
      <c r="FE137" s="105"/>
      <c r="FF137" s="105"/>
      <c r="FG137" s="105"/>
      <c r="FH137" s="105"/>
      <c r="FI137" s="105"/>
      <c r="FJ137" s="105"/>
      <c r="FK137" s="105"/>
      <c r="FL137" s="105"/>
      <c r="FM137" s="105"/>
      <c r="FN137" s="105"/>
      <c r="FO137" s="105"/>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217"/>
    </row>
    <row r="138" spans="2:216" ht="15.75" customHeight="1" x14ac:dyDescent="0.25">
      <c r="B138" s="221"/>
      <c r="C138" s="56"/>
      <c r="D138" s="56"/>
      <c r="E138" s="105"/>
      <c r="F138" s="105"/>
      <c r="G138" s="105"/>
      <c r="H138" s="105"/>
      <c r="I138" s="105"/>
      <c r="J138" s="105"/>
      <c r="K138" s="105"/>
      <c r="L138" s="92">
        <f>GETPIVOTDATA(" California",'Population Migration by State'!$B$5,"Year",'Population Migration by State'!$C$3)</f>
        <v>495964</v>
      </c>
      <c r="M138" s="105">
        <f>GETPIVOTDATA(" California",'Population Migration by State'!$B$5,"Year",'Population Migration by State'!$C$3)</f>
        <v>495964</v>
      </c>
      <c r="N138" s="105">
        <f>GETPIVOTDATA(" California",'Population Migration by State'!$B$5,"Year",'Population Migration by State'!$C$3)</f>
        <v>495964</v>
      </c>
      <c r="O138" s="105">
        <f>GETPIVOTDATA(" California",'Population Migration by State'!$B$5,"Year",'Population Migration by State'!$C$3)</f>
        <v>495964</v>
      </c>
      <c r="P138" s="105">
        <f>GETPIVOTDATA(" California",'Population Migration by State'!$B$5,"Year",'Population Migration by State'!$C$3)</f>
        <v>495964</v>
      </c>
      <c r="Q138" s="105">
        <f>GETPIVOTDATA(" California",'Population Migration by State'!$B$5,"Year",'Population Migration by State'!$C$3)</f>
        <v>495964</v>
      </c>
      <c r="R138" s="105">
        <f>GETPIVOTDATA(" California",'Population Migration by State'!$B$5,"Year",'Population Migration by State'!$C$3)</f>
        <v>495964</v>
      </c>
      <c r="S138" s="105">
        <f>GETPIVOTDATA(" California",'Population Migration by State'!$B$5,"Year",'Population Migration by State'!$C$3)</f>
        <v>495964</v>
      </c>
      <c r="T138" s="92">
        <f>GETPIVOTDATA(" Nevada",'Population Migration by State'!$B$5,"Year",'Population Migration by State'!$C$3)</f>
        <v>124522</v>
      </c>
      <c r="U138" s="105">
        <f>GETPIVOTDATA(" Nevada",'Population Migration by State'!$B$5,"Year",'Population Migration by State'!$C$3)</f>
        <v>124522</v>
      </c>
      <c r="V138" s="105">
        <f>GETPIVOTDATA(" Nevada",'Population Migration by State'!$B$5,"Year",'Population Migration by State'!$C$3)</f>
        <v>124522</v>
      </c>
      <c r="W138" s="105">
        <f>GETPIVOTDATA(" Nevada",'Population Migration by State'!$B$5,"Year",'Population Migration by State'!$C$3)</f>
        <v>124522</v>
      </c>
      <c r="X138" s="105">
        <f>GETPIVOTDATA(" Nevada",'Population Migration by State'!$B$5,"Year",'Population Migration by State'!$C$3)</f>
        <v>124522</v>
      </c>
      <c r="Y138" s="105">
        <f>GETPIVOTDATA(" Nevada",'Population Migration by State'!$B$5,"Year",'Population Migration by State'!$C$3)</f>
        <v>124522</v>
      </c>
      <c r="Z138" s="105">
        <f>GETPIVOTDATA(" Nevada",'Population Migration by State'!$B$5,"Year",'Population Migration by State'!$C$3)</f>
        <v>124522</v>
      </c>
      <c r="AA138" s="105">
        <f>GETPIVOTDATA(" Nevada",'Population Migration by State'!$B$5,"Year",'Population Migration by State'!$C$3)</f>
        <v>124522</v>
      </c>
      <c r="AB138" s="105">
        <f>GETPIVOTDATA(" Nevada",'Population Migration by State'!$B$5,"Year",'Population Migration by State'!$C$3)</f>
        <v>124522</v>
      </c>
      <c r="AC138" s="92">
        <f>GETPIVOTDATA(" Utah",'Population Migration by State'!$B$5,"Year",'Population Migration by State'!$C$3)</f>
        <v>88109</v>
      </c>
      <c r="AD138" s="105">
        <f>GETPIVOTDATA(" Utah",'Population Migration by State'!$B$5,"Year",'Population Migration by State'!$C$3)</f>
        <v>88109</v>
      </c>
      <c r="AE138" s="105">
        <f>GETPIVOTDATA(" Utah",'Population Migration by State'!$B$5,"Year",'Population Migration by State'!$C$3)</f>
        <v>88109</v>
      </c>
      <c r="AF138" s="105">
        <f>GETPIVOTDATA(" Utah",'Population Migration by State'!$B$5,"Year",'Population Migration by State'!$C$3)</f>
        <v>88109</v>
      </c>
      <c r="AG138" s="105">
        <f>GETPIVOTDATA(" Utah",'Population Migration by State'!$B$5,"Year",'Population Migration by State'!$C$3)</f>
        <v>88109</v>
      </c>
      <c r="AH138" s="105">
        <f>GETPIVOTDATA(" Utah",'Population Migration by State'!$B$5,"Year",'Population Migration by State'!$C$3)</f>
        <v>88109</v>
      </c>
      <c r="AI138" s="105">
        <f>GETPIVOTDATA(" Utah",'Population Migration by State'!$B$5,"Year",'Population Migration by State'!$C$3)</f>
        <v>88109</v>
      </c>
      <c r="AJ138" s="92">
        <f>GETPIVOTDATA(" Wyoming",'Population Migration by State'!$B$5,"Year",'Population Migration by State'!$C$3)</f>
        <v>31165</v>
      </c>
      <c r="AK138" s="105">
        <f>GETPIVOTDATA(" Wyoming",'Population Migration by State'!$B$5,"Year",'Population Migration by State'!$C$3)</f>
        <v>31165</v>
      </c>
      <c r="AL138" s="105">
        <f>GETPIVOTDATA(" Wyoming",'Population Migration by State'!$B$5,"Year",'Population Migration by State'!$C$3)</f>
        <v>31165</v>
      </c>
      <c r="AM138" s="105">
        <f>GETPIVOTDATA(" Wyoming",'Population Migration by State'!$B$5,"Year",'Population Migration by State'!$C$3)</f>
        <v>31165</v>
      </c>
      <c r="AN138" s="105">
        <f>GETPIVOTDATA(" Wyoming",'Population Migration by State'!$B$5,"Year",'Population Migration by State'!$C$3)</f>
        <v>31165</v>
      </c>
      <c r="AO138" s="105">
        <f>GETPIVOTDATA(" Wyoming",'Population Migration by State'!$B$5,"Year",'Population Migration by State'!$C$3)</f>
        <v>31165</v>
      </c>
      <c r="AP138" s="105">
        <f>GETPIVOTDATA(" Wyoming",'Population Migration by State'!$B$5,"Year",'Population Migration by State'!$C$3)</f>
        <v>31165</v>
      </c>
      <c r="AQ138" s="105">
        <f>GETPIVOTDATA(" Wyoming",'Population Migration by State'!$B$5,"Year",'Population Migration by State'!$C$3)</f>
        <v>31165</v>
      </c>
      <c r="AR138" s="105">
        <f>GETPIVOTDATA(" Wyoming",'Population Migration by State'!$B$5,"Year",'Population Migration by State'!$C$3)</f>
        <v>31165</v>
      </c>
      <c r="AS138" s="105">
        <f>GETPIVOTDATA(" Wyoming",'Population Migration by State'!$B$5,"Year",'Population Migration by State'!$C$3)</f>
        <v>31165</v>
      </c>
      <c r="AT138" s="105">
        <f>GETPIVOTDATA(" Wyoming",'Population Migration by State'!$B$5,"Year",'Population Migration by State'!$C$3)</f>
        <v>31165</v>
      </c>
      <c r="AU138" s="105">
        <f>GETPIVOTDATA(" Wyoming",'Population Migration by State'!$B$5,"Year",'Population Migration by State'!$C$3)</f>
        <v>31165</v>
      </c>
      <c r="AV138" s="105">
        <f>GETPIVOTDATA(" Wyoming",'Population Migration by State'!$B$5,"Year",'Population Migration by State'!$C$3)</f>
        <v>31165</v>
      </c>
      <c r="AW138" s="105">
        <f>GETPIVOTDATA(" Wyoming",'Population Migration by State'!$B$5,"Year",'Population Migration by State'!$C$3)</f>
        <v>31165</v>
      </c>
      <c r="AX138" s="105">
        <f>GETPIVOTDATA(" Wyoming",'Population Migration by State'!$B$5,"Year",'Population Migration by State'!$C$3)</f>
        <v>31165</v>
      </c>
      <c r="AY138" s="105">
        <f>GETPIVOTDATA(" Wyoming",'Population Migration by State'!$B$5,"Year",'Population Migration by State'!$C$3)</f>
        <v>31165</v>
      </c>
      <c r="AZ138" s="105">
        <f>GETPIVOTDATA(" Wyoming",'Population Migration by State'!$B$5,"Year",'Population Migration by State'!$C$3)</f>
        <v>31165</v>
      </c>
      <c r="BA138" s="92">
        <f>GETPIVOTDATA(" Nebraska",'Population Migration by State'!$B$5,"Year",'Population Migration by State'!$C$3)</f>
        <v>43266</v>
      </c>
      <c r="BB138" s="105">
        <f>GETPIVOTDATA(" Nebraska",'Population Migration by State'!$B$5,"Year",'Population Migration by State'!$C$3)</f>
        <v>43266</v>
      </c>
      <c r="BC138" s="105">
        <f>GETPIVOTDATA(" Nebraska",'Population Migration by State'!$B$5,"Year",'Population Migration by State'!$C$3)</f>
        <v>43266</v>
      </c>
      <c r="BD138" s="105">
        <f>GETPIVOTDATA(" Nebraska",'Population Migration by State'!$B$5,"Year",'Population Migration by State'!$C$3)</f>
        <v>43266</v>
      </c>
      <c r="BE138" s="105">
        <f>GETPIVOTDATA(" Nebraska",'Population Migration by State'!$B$5,"Year",'Population Migration by State'!$C$3)</f>
        <v>43266</v>
      </c>
      <c r="BF138" s="105">
        <f>GETPIVOTDATA(" Nebraska",'Population Migration by State'!$B$5,"Year",'Population Migration by State'!$C$3)</f>
        <v>43266</v>
      </c>
      <c r="BG138" s="105">
        <f>GETPIVOTDATA(" Nebraska",'Population Migration by State'!$B$5,"Year",'Population Migration by State'!$C$3)</f>
        <v>43266</v>
      </c>
      <c r="BH138" s="105">
        <f>GETPIVOTDATA(" Nebraska",'Population Migration by State'!$B$5,"Year",'Population Migration by State'!$C$3)</f>
        <v>43266</v>
      </c>
      <c r="BI138" s="105">
        <f>GETPIVOTDATA(" Nebraska",'Population Migration by State'!$B$5,"Year",'Population Migration by State'!$C$3)</f>
        <v>43266</v>
      </c>
      <c r="BJ138" s="121">
        <f>GETPIVOTDATA(" Nebraska",'Population Migration by State'!$B$5,"Year",'Population Migration by State'!$C$3)</f>
        <v>43266</v>
      </c>
      <c r="BK138" s="121">
        <f>GETPIVOTDATA(" Nebraska",'Population Migration by State'!$B$5,"Year",'Population Migration by State'!$C$3)</f>
        <v>43266</v>
      </c>
      <c r="BL138" s="121">
        <f>GETPIVOTDATA(" Nebraska",'Population Migration by State'!$B$5,"Year",'Population Migration by State'!$C$3)</f>
        <v>43266</v>
      </c>
      <c r="BM138" s="105">
        <f>GETPIVOTDATA(" Nebraska",'Population Migration by State'!$B$5,"Year",'Population Migration by State'!$C$3)</f>
        <v>43266</v>
      </c>
      <c r="BN138" s="105">
        <f>GETPIVOTDATA(" Nebraska",'Population Migration by State'!$B$5,"Year",'Population Migration by State'!$C$3)</f>
        <v>43266</v>
      </c>
      <c r="BO138" s="105">
        <f>GETPIVOTDATA(" Nebraska",'Population Migration by State'!$B$5,"Year",'Population Migration by State'!$C$3)</f>
        <v>43266</v>
      </c>
      <c r="BP138" s="105">
        <f>GETPIVOTDATA(" Nebraska",'Population Migration by State'!$B$5,"Year",'Population Migration by State'!$C$3)</f>
        <v>43266</v>
      </c>
      <c r="BQ138" s="105">
        <f>GETPIVOTDATA(" Nebraska",'Population Migration by State'!$B$5,"Year",'Population Migration by State'!$C$3)</f>
        <v>43266</v>
      </c>
      <c r="BR138" s="105">
        <f>GETPIVOTDATA(" Nebraska",'Population Migration by State'!$B$5,"Year",'Population Migration by State'!$C$3)</f>
        <v>43266</v>
      </c>
      <c r="BS138" s="92">
        <f>GETPIVOTDATA(" Iowa",'Population Migration by State'!$B$5,"Year",'Population Migration by State'!$C$3)</f>
        <v>76546</v>
      </c>
      <c r="BT138" s="105">
        <f>GETPIVOTDATA(" Iowa",'Population Migration by State'!$B$5,"Year",'Population Migration by State'!$C$3)</f>
        <v>76546</v>
      </c>
      <c r="BU138" s="105">
        <f>GETPIVOTDATA(" Iowa",'Population Migration by State'!$B$5,"Year",'Population Migration by State'!$C$3)</f>
        <v>76546</v>
      </c>
      <c r="BV138" s="105">
        <f>GETPIVOTDATA(" Iowa",'Population Migration by State'!$B$5,"Year",'Population Migration by State'!$C$3)</f>
        <v>76546</v>
      </c>
      <c r="BW138" s="105">
        <f>GETPIVOTDATA(" Iowa",'Population Migration by State'!$B$5,"Year",'Population Migration by State'!$C$3)</f>
        <v>76546</v>
      </c>
      <c r="BX138" s="105">
        <f>GETPIVOTDATA(" Iowa",'Population Migration by State'!$B$5,"Year",'Population Migration by State'!$C$3)</f>
        <v>76546</v>
      </c>
      <c r="BY138" s="105">
        <f>GETPIVOTDATA(" Iowa",'Population Migration by State'!$B$5,"Year",'Population Migration by State'!$C$3)</f>
        <v>76546</v>
      </c>
      <c r="BZ138" s="105">
        <f>GETPIVOTDATA(" Iowa",'Population Migration by State'!$B$5,"Year",'Population Migration by State'!$C$3)</f>
        <v>76546</v>
      </c>
      <c r="CA138" s="105">
        <f>GETPIVOTDATA(" Iowa",'Population Migration by State'!$B$5,"Year",'Population Migration by State'!$C$3)</f>
        <v>76546</v>
      </c>
      <c r="CB138" s="105">
        <f>GETPIVOTDATA(" Iowa",'Population Migration by State'!$B$5,"Year",'Population Migration by State'!$C$3)</f>
        <v>76546</v>
      </c>
      <c r="CC138" s="105">
        <f>GETPIVOTDATA(" Iowa",'Population Migration by State'!$B$5,"Year",'Population Migration by State'!$C$3)</f>
        <v>76546</v>
      </c>
      <c r="CD138" s="92">
        <f>GETPIVOTDATA(" Illinois",'Population Migration by State'!$B$5,"Year",'Population Migration by State'!$C$3)</f>
        <v>210804</v>
      </c>
      <c r="CE138" s="105">
        <f>GETPIVOTDATA(" Illinois",'Population Migration by State'!$B$5,"Year",'Population Migration by State'!$C$3)</f>
        <v>210804</v>
      </c>
      <c r="CF138" s="105">
        <f>GETPIVOTDATA(" Illinois",'Population Migration by State'!$B$5,"Year",'Population Migration by State'!$C$3)</f>
        <v>210804</v>
      </c>
      <c r="CG138" s="105">
        <f>GETPIVOTDATA(" Illinois",'Population Migration by State'!$B$5,"Year",'Population Migration by State'!$C$3)</f>
        <v>210804</v>
      </c>
      <c r="CH138" s="105">
        <f>GETPIVOTDATA(" Illinois",'Population Migration by State'!$B$5,"Year",'Population Migration by State'!$C$3)</f>
        <v>210804</v>
      </c>
      <c r="CI138" s="105">
        <f>GETPIVOTDATA(" Illinois",'Population Migration by State'!$B$5,"Year",'Population Migration by State'!$C$3)</f>
        <v>210804</v>
      </c>
      <c r="CJ138" s="105">
        <f>GETPIVOTDATA(" Illinois",'Population Migration by State'!$B$5,"Year",'Population Migration by State'!$C$3)</f>
        <v>210804</v>
      </c>
      <c r="CK138" s="105">
        <f>GETPIVOTDATA(" Illinois",'Population Migration by State'!$B$5,"Year",'Population Migration by State'!$C$3)</f>
        <v>210804</v>
      </c>
      <c r="CL138" s="105">
        <f>GETPIVOTDATA(" Illinois",'Population Migration by State'!$B$5,"Year",'Population Migration by State'!$C$3)</f>
        <v>210804</v>
      </c>
      <c r="CM138" s="105">
        <f>GETPIVOTDATA(" Illinois",'Population Migration by State'!$B$5,"Year",'Population Migration by State'!$C$3)</f>
        <v>210804</v>
      </c>
      <c r="CN138" s="105">
        <f>GETPIVOTDATA(" Illinois",'Population Migration by State'!$B$5,"Year",'Population Migration by State'!$C$3)</f>
        <v>210804</v>
      </c>
      <c r="CO138" s="92">
        <f>GETPIVOTDATA(" Indiana",'Population Migration by State'!$B$5,"Year",'Population Migration by State'!$C$3)</f>
        <v>134273</v>
      </c>
      <c r="CP138" s="105">
        <f>GETPIVOTDATA(" Indiana",'Population Migration by State'!$B$5,"Year",'Population Migration by State'!$C$3)</f>
        <v>134273</v>
      </c>
      <c r="CQ138" s="105">
        <f>GETPIVOTDATA(" Indiana",'Population Migration by State'!$B$5,"Year",'Population Migration by State'!$C$3)</f>
        <v>134273</v>
      </c>
      <c r="CR138" s="105">
        <f>GETPIVOTDATA(" Indiana",'Population Migration by State'!$B$5,"Year",'Population Migration by State'!$C$3)</f>
        <v>134273</v>
      </c>
      <c r="CS138" s="105">
        <f>GETPIVOTDATA(" Indiana",'Population Migration by State'!$B$5,"Year",'Population Migration by State'!$C$3)</f>
        <v>134273</v>
      </c>
      <c r="CT138" s="105">
        <f>GETPIVOTDATA(" Indiana",'Population Migration by State'!$B$5,"Year",'Population Migration by State'!$C$3)</f>
        <v>134273</v>
      </c>
      <c r="CU138" s="92">
        <f>GETPIVOTDATA(" Ohio",'Population Migration by State'!$B$5,"Year",'Population Migration by State'!$C$3)</f>
        <v>197794</v>
      </c>
      <c r="CV138" s="105">
        <f>GETPIVOTDATA(" Ohio",'Population Migration by State'!$B$5,"Year",'Population Migration by State'!$C$3)</f>
        <v>197794</v>
      </c>
      <c r="CW138" s="105">
        <f>GETPIVOTDATA(" Ohio",'Population Migration by State'!$B$5,"Year",'Population Migration by State'!$C$3)</f>
        <v>197794</v>
      </c>
      <c r="CX138" s="105">
        <f>GETPIVOTDATA(" Ohio",'Population Migration by State'!$B$5,"Year",'Population Migration by State'!$C$3)</f>
        <v>197794</v>
      </c>
      <c r="CY138" s="105">
        <f>GETPIVOTDATA(" Ohio",'Population Migration by State'!$B$5,"Year",'Population Migration by State'!$C$3)</f>
        <v>197794</v>
      </c>
      <c r="CZ138" s="105">
        <f>GETPIVOTDATA(" Ohio",'Population Migration by State'!$B$5,"Year",'Population Migration by State'!$C$3)</f>
        <v>197794</v>
      </c>
      <c r="DA138" s="105">
        <f>GETPIVOTDATA(" Ohio",'Population Migration by State'!$B$5,"Year",'Population Migration by State'!$C$3)</f>
        <v>197794</v>
      </c>
      <c r="DB138" s="105">
        <f>GETPIVOTDATA(" Ohio",'Population Migration by State'!$B$5,"Year",'Population Migration by State'!$C$3)</f>
        <v>197794</v>
      </c>
      <c r="DC138" s="105">
        <f>GETPIVOTDATA(" Ohio",'Population Migration by State'!$B$5,"Year",'Population Migration by State'!$C$3)</f>
        <v>197794</v>
      </c>
      <c r="DD138" s="105">
        <f>GETPIVOTDATA(" Ohio",'Population Migration by State'!$B$5,"Year",'Population Migration by State'!$C$3)</f>
        <v>197794</v>
      </c>
      <c r="DE138" s="105">
        <f>GETPIVOTDATA(" Ohio",'Population Migration by State'!$B$5,"Year",'Population Migration by State'!$C$3)</f>
        <v>197794</v>
      </c>
      <c r="DF138" s="92">
        <f>GETPIVOTDATA(" Pennsylvania",'Population Migration by State'!$B$5,"Year",'Population Migration by State'!$C$3)</f>
        <v>223347</v>
      </c>
      <c r="DG138" s="105">
        <f>GETPIVOTDATA(" Pennsylvania",'Population Migration by State'!$B$5,"Year",'Population Migration by State'!$C$3)</f>
        <v>223347</v>
      </c>
      <c r="DH138" s="105">
        <f>GETPIVOTDATA(" Pennsylvania",'Population Migration by State'!$B$5,"Year",'Population Migration by State'!$C$3)</f>
        <v>223347</v>
      </c>
      <c r="DI138" s="105">
        <f>GETPIVOTDATA(" Pennsylvania",'Population Migration by State'!$B$5,"Year",'Population Migration by State'!$C$3)</f>
        <v>223347</v>
      </c>
      <c r="DJ138" s="105">
        <f>GETPIVOTDATA(" Pennsylvania",'Population Migration by State'!$B$5,"Year",'Population Migration by State'!$C$3)</f>
        <v>223347</v>
      </c>
      <c r="DK138" s="105">
        <f>GETPIVOTDATA(" Pennsylvania",'Population Migration by State'!$B$5,"Year",'Population Migration by State'!$C$3)</f>
        <v>223347</v>
      </c>
      <c r="DL138" s="105">
        <f>GETPIVOTDATA(" Pennsylvania",'Population Migration by State'!$B$5,"Year",'Population Migration by State'!$C$3)</f>
        <v>223347</v>
      </c>
      <c r="DM138" s="105">
        <f>GETPIVOTDATA(" Pennsylvania",'Population Migration by State'!$B$5,"Year",'Population Migration by State'!$C$3)</f>
        <v>223347</v>
      </c>
      <c r="DN138" s="105">
        <f>GETPIVOTDATA(" Pennsylvania",'Population Migration by State'!$B$5,"Year",'Population Migration by State'!$C$3)</f>
        <v>223347</v>
      </c>
      <c r="DO138" s="105">
        <f>GETPIVOTDATA(" Pennsylvania",'Population Migration by State'!$B$5,"Year",'Population Migration by State'!$C$3)</f>
        <v>223347</v>
      </c>
      <c r="DP138" s="105">
        <f>GETPIVOTDATA(" Pennsylvania",'Population Migration by State'!$B$5,"Year",'Population Migration by State'!$C$3)</f>
        <v>223347</v>
      </c>
      <c r="DQ138" s="105">
        <f>GETPIVOTDATA(" Pennsylvania",'Population Migration by State'!$B$5,"Year",'Population Migration by State'!$C$3)</f>
        <v>223347</v>
      </c>
      <c r="DR138" s="105">
        <f>GETPIVOTDATA(" Pennsylvania",'Population Migration by State'!$B$5,"Year",'Population Migration by State'!$C$3)</f>
        <v>223347</v>
      </c>
      <c r="DS138" s="105">
        <f>GETPIVOTDATA(" Pennsylvania",'Population Migration by State'!$B$5,"Year",'Population Migration by State'!$C$3)</f>
        <v>223347</v>
      </c>
      <c r="DT138" s="105">
        <f>GETPIVOTDATA(" Pennsylvania",'Population Migration by State'!$B$5,"Year",'Population Migration by State'!$C$3)</f>
        <v>223347</v>
      </c>
      <c r="DU138" s="105">
        <f>GETPIVOTDATA(" Pennsylvania",'Population Migration by State'!$B$5,"Year",'Population Migration by State'!$C$3)</f>
        <v>223347</v>
      </c>
      <c r="DV138" s="105">
        <f>GETPIVOTDATA(" Pennsylvania",'Population Migration by State'!$B$5,"Year",'Population Migration by State'!$C$3)</f>
        <v>223347</v>
      </c>
      <c r="DW138" s="99"/>
      <c r="DX138" s="105">
        <f>GETPIVOTDATA(" New York",'Population Migration by State'!$B$5,"Year",'Population Migration by State'!$C$3)</f>
        <v>277374</v>
      </c>
      <c r="DY138" s="105">
        <f>GETPIVOTDATA(" New York",'Population Migration by State'!$B$5,"Year",'Population Migration by State'!$C$3)</f>
        <v>277374</v>
      </c>
      <c r="DZ138" s="129">
        <f>GETPIVOTDATA(" Connecticut",'Population Migration by State'!$B$5,"Year",'Population Migration by State'!$C$3)</f>
        <v>83539</v>
      </c>
      <c r="EA138" s="121">
        <f>GETPIVOTDATA(" Connecticut",'Population Migration by State'!$B$5,"Year",'Population Migration by State'!$C$3)</f>
        <v>83539</v>
      </c>
      <c r="EB138" s="121">
        <f>GETPIVOTDATA(" Connecticut",'Population Migration by State'!$B$5,"Year",'Population Migration by State'!$C$3)</f>
        <v>83539</v>
      </c>
      <c r="EC138" s="129">
        <f>GETPIVOTDATA(" Rhode Island",'Population Migration by State'!$B$5,"Year",'Population Migration by State'!$C$3)</f>
        <v>33562</v>
      </c>
      <c r="ED138" s="121">
        <f>GETPIVOTDATA(" Rhode Island",'Population Migration by State'!$B$5,"Year",'Population Migration by State'!$C$3)</f>
        <v>33562</v>
      </c>
      <c r="EE138" s="121">
        <f>GETPIVOTDATA(" Rhode Island",'Population Migration by State'!$B$5,"Year",'Population Migration by State'!$C$3)</f>
        <v>33562</v>
      </c>
      <c r="EF138" s="129">
        <f>GETPIVOTDATA(" Massachusetts",'Population Migration by State'!$B$5,"Year",'Population Migration by State'!$C$3)</f>
        <v>146633</v>
      </c>
      <c r="EG138" s="121">
        <f>GETPIVOTDATA(" Massachusetts",'Population Migration by State'!$B$5,"Year",'Population Migration by State'!$C$3)</f>
        <v>146633</v>
      </c>
      <c r="EH138" s="121">
        <f>GETPIVOTDATA(" Massachusetts",'Population Migration by State'!$B$5,"Year",'Population Migration by State'!$C$3)</f>
        <v>146633</v>
      </c>
      <c r="EI138" s="97"/>
      <c r="EJ138" s="105"/>
      <c r="EK138" s="105"/>
      <c r="EL138" s="105"/>
      <c r="EM138" s="105"/>
      <c r="EN138" s="105"/>
      <c r="EO138" s="105"/>
      <c r="EP138" s="105"/>
      <c r="EQ138" s="56"/>
      <c r="ER138" s="56"/>
      <c r="ES138" s="56"/>
      <c r="ET138" s="56"/>
      <c r="EU138" s="56"/>
      <c r="EV138" s="56"/>
      <c r="EW138" s="105"/>
      <c r="EX138" s="105"/>
      <c r="EY138" s="105"/>
      <c r="EZ138" s="105"/>
      <c r="FA138" s="105"/>
      <c r="FB138" s="105"/>
      <c r="FC138" s="105"/>
      <c r="FD138" s="105"/>
      <c r="FE138" s="105"/>
      <c r="FF138" s="105"/>
      <c r="FG138" s="105"/>
      <c r="FH138" s="105"/>
      <c r="FI138" s="105"/>
      <c r="FJ138" s="105"/>
      <c r="FK138" s="105"/>
      <c r="FL138" s="105"/>
      <c r="FM138" s="105"/>
      <c r="FN138" s="105"/>
      <c r="FO138" s="105"/>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217"/>
    </row>
    <row r="139" spans="2:216" ht="16.5" customHeight="1" thickBot="1" x14ac:dyDescent="0.3">
      <c r="B139" s="221"/>
      <c r="C139" s="56"/>
      <c r="D139" s="56"/>
      <c r="E139" s="105"/>
      <c r="F139" s="105"/>
      <c r="G139" s="105"/>
      <c r="H139" s="105"/>
      <c r="I139" s="105"/>
      <c r="J139" s="105"/>
      <c r="K139" s="105"/>
      <c r="L139" s="92">
        <f>GETPIVOTDATA(" California",'Population Migration by State'!$B$5,"Year",'Population Migration by State'!$C$3)</f>
        <v>495964</v>
      </c>
      <c r="M139" s="105">
        <f>GETPIVOTDATA(" California",'Population Migration by State'!$B$5,"Year",'Population Migration by State'!$C$3)</f>
        <v>495964</v>
      </c>
      <c r="N139" s="105">
        <f>GETPIVOTDATA(" California",'Population Migration by State'!$B$5,"Year",'Population Migration by State'!$C$3)</f>
        <v>495964</v>
      </c>
      <c r="O139" s="105">
        <f>GETPIVOTDATA(" California",'Population Migration by State'!$B$5,"Year",'Population Migration by State'!$C$3)</f>
        <v>495964</v>
      </c>
      <c r="P139" s="105">
        <f>GETPIVOTDATA(" California",'Population Migration by State'!$B$5,"Year",'Population Migration by State'!$C$3)</f>
        <v>495964</v>
      </c>
      <c r="Q139" s="105">
        <f>GETPIVOTDATA(" California",'Population Migration by State'!$B$5,"Year",'Population Migration by State'!$C$3)</f>
        <v>495964</v>
      </c>
      <c r="R139" s="105">
        <f>GETPIVOTDATA(" California",'Population Migration by State'!$B$5,"Year",'Population Migration by State'!$C$3)</f>
        <v>495964</v>
      </c>
      <c r="S139" s="105">
        <f>GETPIVOTDATA(" California",'Population Migration by State'!$B$5,"Year",'Population Migration by State'!$C$3)</f>
        <v>495964</v>
      </c>
      <c r="T139" s="92">
        <f>GETPIVOTDATA(" Nevada",'Population Migration by State'!$B$5,"Year",'Population Migration by State'!$C$3)</f>
        <v>124522</v>
      </c>
      <c r="U139" s="105">
        <f>GETPIVOTDATA(" Nevada",'Population Migration by State'!$B$5,"Year",'Population Migration by State'!$C$3)</f>
        <v>124522</v>
      </c>
      <c r="V139" s="105">
        <f>GETPIVOTDATA(" Nevada",'Population Migration by State'!$B$5,"Year",'Population Migration by State'!$C$3)</f>
        <v>124522</v>
      </c>
      <c r="W139" s="105">
        <f>GETPIVOTDATA(" Nevada",'Population Migration by State'!$B$5,"Year",'Population Migration by State'!$C$3)</f>
        <v>124522</v>
      </c>
      <c r="X139" s="105">
        <f>GETPIVOTDATA(" Nevada",'Population Migration by State'!$B$5,"Year",'Population Migration by State'!$C$3)</f>
        <v>124522</v>
      </c>
      <c r="Y139" s="105">
        <f>GETPIVOTDATA(" Nevada",'Population Migration by State'!$B$5,"Year",'Population Migration by State'!$C$3)</f>
        <v>124522</v>
      </c>
      <c r="Z139" s="105">
        <f>GETPIVOTDATA(" Nevada",'Population Migration by State'!$B$5,"Year",'Population Migration by State'!$C$3)</f>
        <v>124522</v>
      </c>
      <c r="AA139" s="105">
        <f>GETPIVOTDATA(" Nevada",'Population Migration by State'!$B$5,"Year",'Population Migration by State'!$C$3)</f>
        <v>124522</v>
      </c>
      <c r="AB139" s="105">
        <f>GETPIVOTDATA(" Nevada",'Population Migration by State'!$B$5,"Year",'Population Migration by State'!$C$3)</f>
        <v>124522</v>
      </c>
      <c r="AC139" s="92">
        <f>GETPIVOTDATA(" Utah",'Population Migration by State'!$B$5,"Year",'Population Migration by State'!$C$3)</f>
        <v>88109</v>
      </c>
      <c r="AD139" s="105">
        <f>GETPIVOTDATA(" Utah",'Population Migration by State'!$B$5,"Year",'Population Migration by State'!$C$3)</f>
        <v>88109</v>
      </c>
      <c r="AE139" s="105">
        <f>GETPIVOTDATA(" Utah",'Population Migration by State'!$B$5,"Year",'Population Migration by State'!$C$3)</f>
        <v>88109</v>
      </c>
      <c r="AF139" s="105">
        <f>GETPIVOTDATA(" Utah",'Population Migration by State'!$B$5,"Year",'Population Migration by State'!$C$3)</f>
        <v>88109</v>
      </c>
      <c r="AG139" s="105">
        <f>GETPIVOTDATA(" Utah",'Population Migration by State'!$B$5,"Year",'Population Migration by State'!$C$3)</f>
        <v>88109</v>
      </c>
      <c r="AH139" s="105">
        <f>GETPIVOTDATA(" Utah",'Population Migration by State'!$B$5,"Year",'Population Migration by State'!$C$3)</f>
        <v>88109</v>
      </c>
      <c r="AI139" s="105">
        <f>GETPIVOTDATA(" Utah",'Population Migration by State'!$B$5,"Year",'Population Migration by State'!$C$3)</f>
        <v>88109</v>
      </c>
      <c r="AJ139" s="92">
        <f>GETPIVOTDATA(" Wyoming",'Population Migration by State'!$B$5,"Year",'Population Migration by State'!$C$3)</f>
        <v>31165</v>
      </c>
      <c r="AK139" s="105">
        <f>GETPIVOTDATA(" Wyoming",'Population Migration by State'!$B$5,"Year",'Population Migration by State'!$C$3)</f>
        <v>31165</v>
      </c>
      <c r="AL139" s="105">
        <f>GETPIVOTDATA(" Wyoming",'Population Migration by State'!$B$5,"Year",'Population Migration by State'!$C$3)</f>
        <v>31165</v>
      </c>
      <c r="AM139" s="105">
        <f>GETPIVOTDATA(" Wyoming",'Population Migration by State'!$B$5,"Year",'Population Migration by State'!$C$3)</f>
        <v>31165</v>
      </c>
      <c r="AN139" s="105">
        <f>GETPIVOTDATA(" Wyoming",'Population Migration by State'!$B$5,"Year",'Population Migration by State'!$C$3)</f>
        <v>31165</v>
      </c>
      <c r="AO139" s="105">
        <f>GETPIVOTDATA(" Wyoming",'Population Migration by State'!$B$5,"Year",'Population Migration by State'!$C$3)</f>
        <v>31165</v>
      </c>
      <c r="AP139" s="105">
        <f>GETPIVOTDATA(" Wyoming",'Population Migration by State'!$B$5,"Year",'Population Migration by State'!$C$3)</f>
        <v>31165</v>
      </c>
      <c r="AQ139" s="105">
        <f>GETPIVOTDATA(" Wyoming",'Population Migration by State'!$B$5,"Year",'Population Migration by State'!$C$3)</f>
        <v>31165</v>
      </c>
      <c r="AR139" s="105">
        <f>GETPIVOTDATA(" Wyoming",'Population Migration by State'!$B$5,"Year",'Population Migration by State'!$C$3)</f>
        <v>31165</v>
      </c>
      <c r="AS139" s="105">
        <f>GETPIVOTDATA(" Wyoming",'Population Migration by State'!$B$5,"Year",'Population Migration by State'!$C$3)</f>
        <v>31165</v>
      </c>
      <c r="AT139" s="105">
        <f>GETPIVOTDATA(" Wyoming",'Population Migration by State'!$B$5,"Year",'Population Migration by State'!$C$3)</f>
        <v>31165</v>
      </c>
      <c r="AU139" s="105">
        <f>GETPIVOTDATA(" Wyoming",'Population Migration by State'!$B$5,"Year",'Population Migration by State'!$C$3)</f>
        <v>31165</v>
      </c>
      <c r="AV139" s="105">
        <f>GETPIVOTDATA(" Wyoming",'Population Migration by State'!$B$5,"Year",'Population Migration by State'!$C$3)</f>
        <v>31165</v>
      </c>
      <c r="AW139" s="105">
        <f>GETPIVOTDATA(" Wyoming",'Population Migration by State'!$B$5,"Year",'Population Migration by State'!$C$3)</f>
        <v>31165</v>
      </c>
      <c r="AX139" s="105">
        <f>GETPIVOTDATA(" Wyoming",'Population Migration by State'!$B$5,"Year",'Population Migration by State'!$C$3)</f>
        <v>31165</v>
      </c>
      <c r="AY139" s="105">
        <f>GETPIVOTDATA(" Wyoming",'Population Migration by State'!$B$5,"Year",'Population Migration by State'!$C$3)</f>
        <v>31165</v>
      </c>
      <c r="AZ139" s="105">
        <f>GETPIVOTDATA(" Wyoming",'Population Migration by State'!$B$5,"Year",'Population Migration by State'!$C$3)</f>
        <v>31165</v>
      </c>
      <c r="BA139" s="92">
        <f>GETPIVOTDATA(" Nebraska",'Population Migration by State'!$B$5,"Year",'Population Migration by State'!$C$3)</f>
        <v>43266</v>
      </c>
      <c r="BB139" s="105">
        <f>GETPIVOTDATA(" Nebraska",'Population Migration by State'!$B$5,"Year",'Population Migration by State'!$C$3)</f>
        <v>43266</v>
      </c>
      <c r="BC139" s="105">
        <f>GETPIVOTDATA(" Nebraska",'Population Migration by State'!$B$5,"Year",'Population Migration by State'!$C$3)</f>
        <v>43266</v>
      </c>
      <c r="BD139" s="105">
        <f>GETPIVOTDATA(" Nebraska",'Population Migration by State'!$B$5,"Year",'Population Migration by State'!$C$3)</f>
        <v>43266</v>
      </c>
      <c r="BE139" s="105">
        <f>GETPIVOTDATA(" Nebraska",'Population Migration by State'!$B$5,"Year",'Population Migration by State'!$C$3)</f>
        <v>43266</v>
      </c>
      <c r="BF139" s="105">
        <f>GETPIVOTDATA(" Nebraska",'Population Migration by State'!$B$5,"Year",'Population Migration by State'!$C$3)</f>
        <v>43266</v>
      </c>
      <c r="BG139" s="105">
        <f>GETPIVOTDATA(" Nebraska",'Population Migration by State'!$B$5,"Year",'Population Migration by State'!$C$3)</f>
        <v>43266</v>
      </c>
      <c r="BH139" s="105">
        <f>GETPIVOTDATA(" Nebraska",'Population Migration by State'!$B$5,"Year",'Population Migration by State'!$C$3)</f>
        <v>43266</v>
      </c>
      <c r="BI139" s="105">
        <f>GETPIVOTDATA(" Nebraska",'Population Migration by State'!$B$5,"Year",'Population Migration by State'!$C$3)</f>
        <v>43266</v>
      </c>
      <c r="BJ139" s="121">
        <f>GETPIVOTDATA(" Nebraska",'Population Migration by State'!$B$5,"Year",'Population Migration by State'!$C$3)</f>
        <v>43266</v>
      </c>
      <c r="BK139" s="121">
        <f>GETPIVOTDATA(" Nebraska",'Population Migration by State'!$B$5,"Year",'Population Migration by State'!$C$3)</f>
        <v>43266</v>
      </c>
      <c r="BL139" s="121">
        <f>GETPIVOTDATA(" Nebraska",'Population Migration by State'!$B$5,"Year",'Population Migration by State'!$C$3)</f>
        <v>43266</v>
      </c>
      <c r="BM139" s="105">
        <f>GETPIVOTDATA(" Nebraska",'Population Migration by State'!$B$5,"Year",'Population Migration by State'!$C$3)</f>
        <v>43266</v>
      </c>
      <c r="BN139" s="105">
        <f>GETPIVOTDATA(" Nebraska",'Population Migration by State'!$B$5,"Year",'Population Migration by State'!$C$3)</f>
        <v>43266</v>
      </c>
      <c r="BO139" s="105">
        <f>GETPIVOTDATA(" Nebraska",'Population Migration by State'!$B$5,"Year",'Population Migration by State'!$C$3)</f>
        <v>43266</v>
      </c>
      <c r="BP139" s="105">
        <f>GETPIVOTDATA(" Nebraska",'Population Migration by State'!$B$5,"Year",'Population Migration by State'!$C$3)</f>
        <v>43266</v>
      </c>
      <c r="BQ139" s="105">
        <f>GETPIVOTDATA(" Nebraska",'Population Migration by State'!$B$5,"Year",'Population Migration by State'!$C$3)</f>
        <v>43266</v>
      </c>
      <c r="BR139" s="105">
        <f>GETPIVOTDATA(" Nebraska",'Population Migration by State'!$B$5,"Year",'Population Migration by State'!$C$3)</f>
        <v>43266</v>
      </c>
      <c r="BS139" s="92">
        <f>GETPIVOTDATA(" Iowa",'Population Migration by State'!$B$5,"Year",'Population Migration by State'!$C$3)</f>
        <v>76546</v>
      </c>
      <c r="BT139" s="105">
        <f>GETPIVOTDATA(" Iowa",'Population Migration by State'!$B$5,"Year",'Population Migration by State'!$C$3)</f>
        <v>76546</v>
      </c>
      <c r="BU139" s="105">
        <f>GETPIVOTDATA(" Iowa",'Population Migration by State'!$B$5,"Year",'Population Migration by State'!$C$3)</f>
        <v>76546</v>
      </c>
      <c r="BV139" s="105">
        <f>GETPIVOTDATA(" Iowa",'Population Migration by State'!$B$5,"Year",'Population Migration by State'!$C$3)</f>
        <v>76546</v>
      </c>
      <c r="BW139" s="105">
        <f>GETPIVOTDATA(" Iowa",'Population Migration by State'!$B$5,"Year",'Population Migration by State'!$C$3)</f>
        <v>76546</v>
      </c>
      <c r="BX139" s="105">
        <f>GETPIVOTDATA(" Iowa",'Population Migration by State'!$B$5,"Year",'Population Migration by State'!$C$3)</f>
        <v>76546</v>
      </c>
      <c r="BY139" s="105">
        <f>GETPIVOTDATA(" Iowa",'Population Migration by State'!$B$5,"Year",'Population Migration by State'!$C$3)</f>
        <v>76546</v>
      </c>
      <c r="BZ139" s="105">
        <f>GETPIVOTDATA(" Iowa",'Population Migration by State'!$B$5,"Year",'Population Migration by State'!$C$3)</f>
        <v>76546</v>
      </c>
      <c r="CA139" s="105">
        <f>GETPIVOTDATA(" Iowa",'Population Migration by State'!$B$5,"Year",'Population Migration by State'!$C$3)</f>
        <v>76546</v>
      </c>
      <c r="CB139" s="105">
        <f>GETPIVOTDATA(" Iowa",'Population Migration by State'!$B$5,"Year",'Population Migration by State'!$C$3)</f>
        <v>76546</v>
      </c>
      <c r="CC139" s="105">
        <f>GETPIVOTDATA(" Iowa",'Population Migration by State'!$B$5,"Year",'Population Migration by State'!$C$3)</f>
        <v>76546</v>
      </c>
      <c r="CD139" s="92">
        <f>GETPIVOTDATA(" Illinois",'Population Migration by State'!$B$5,"Year",'Population Migration by State'!$C$3)</f>
        <v>210804</v>
      </c>
      <c r="CE139" s="105">
        <f>GETPIVOTDATA(" Illinois",'Population Migration by State'!$B$5,"Year",'Population Migration by State'!$C$3)</f>
        <v>210804</v>
      </c>
      <c r="CF139" s="105">
        <f>GETPIVOTDATA(" Illinois",'Population Migration by State'!$B$5,"Year",'Population Migration by State'!$C$3)</f>
        <v>210804</v>
      </c>
      <c r="CG139" s="105">
        <f>GETPIVOTDATA(" Illinois",'Population Migration by State'!$B$5,"Year",'Population Migration by State'!$C$3)</f>
        <v>210804</v>
      </c>
      <c r="CH139" s="105">
        <f>GETPIVOTDATA(" Illinois",'Population Migration by State'!$B$5,"Year",'Population Migration by State'!$C$3)</f>
        <v>210804</v>
      </c>
      <c r="CI139" s="105">
        <f>GETPIVOTDATA(" Illinois",'Population Migration by State'!$B$5,"Year",'Population Migration by State'!$C$3)</f>
        <v>210804</v>
      </c>
      <c r="CJ139" s="105">
        <f>GETPIVOTDATA(" Illinois",'Population Migration by State'!$B$5,"Year",'Population Migration by State'!$C$3)</f>
        <v>210804</v>
      </c>
      <c r="CK139" s="105">
        <f>GETPIVOTDATA(" Illinois",'Population Migration by State'!$B$5,"Year",'Population Migration by State'!$C$3)</f>
        <v>210804</v>
      </c>
      <c r="CL139" s="105">
        <f>GETPIVOTDATA(" Illinois",'Population Migration by State'!$B$5,"Year",'Population Migration by State'!$C$3)</f>
        <v>210804</v>
      </c>
      <c r="CM139" s="105">
        <f>GETPIVOTDATA(" Illinois",'Population Migration by State'!$B$5,"Year",'Population Migration by State'!$C$3)</f>
        <v>210804</v>
      </c>
      <c r="CN139" s="105">
        <f>GETPIVOTDATA(" Illinois",'Population Migration by State'!$B$5,"Year",'Population Migration by State'!$C$3)</f>
        <v>210804</v>
      </c>
      <c r="CO139" s="92">
        <f>GETPIVOTDATA(" Indiana",'Population Migration by State'!$B$5,"Year",'Population Migration by State'!$C$3)</f>
        <v>134273</v>
      </c>
      <c r="CP139" s="105">
        <f>GETPIVOTDATA(" Indiana",'Population Migration by State'!$B$5,"Year",'Population Migration by State'!$C$3)</f>
        <v>134273</v>
      </c>
      <c r="CQ139" s="105">
        <f>GETPIVOTDATA(" Indiana",'Population Migration by State'!$B$5,"Year",'Population Migration by State'!$C$3)</f>
        <v>134273</v>
      </c>
      <c r="CR139" s="105">
        <f>GETPIVOTDATA(" Indiana",'Population Migration by State'!$B$5,"Year",'Population Migration by State'!$C$3)</f>
        <v>134273</v>
      </c>
      <c r="CS139" s="105">
        <f>GETPIVOTDATA(" Indiana",'Population Migration by State'!$B$5,"Year",'Population Migration by State'!$C$3)</f>
        <v>134273</v>
      </c>
      <c r="CT139" s="105">
        <f>GETPIVOTDATA(" Indiana",'Population Migration by State'!$B$5,"Year",'Population Migration by State'!$C$3)</f>
        <v>134273</v>
      </c>
      <c r="CU139" s="92">
        <f>GETPIVOTDATA(" Ohio",'Population Migration by State'!$B$5,"Year",'Population Migration by State'!$C$3)</f>
        <v>197794</v>
      </c>
      <c r="CV139" s="105">
        <f>GETPIVOTDATA(" Ohio",'Population Migration by State'!$B$5,"Year",'Population Migration by State'!$C$3)</f>
        <v>197794</v>
      </c>
      <c r="CW139" s="105">
        <f>GETPIVOTDATA(" Ohio",'Population Migration by State'!$B$5,"Year",'Population Migration by State'!$C$3)</f>
        <v>197794</v>
      </c>
      <c r="CX139" s="105">
        <f>GETPIVOTDATA(" Ohio",'Population Migration by State'!$B$5,"Year",'Population Migration by State'!$C$3)</f>
        <v>197794</v>
      </c>
      <c r="CY139" s="105">
        <f>GETPIVOTDATA(" Ohio",'Population Migration by State'!$B$5,"Year",'Population Migration by State'!$C$3)</f>
        <v>197794</v>
      </c>
      <c r="CZ139" s="105">
        <f>GETPIVOTDATA(" Ohio",'Population Migration by State'!$B$5,"Year",'Population Migration by State'!$C$3)</f>
        <v>197794</v>
      </c>
      <c r="DA139" s="105">
        <f>GETPIVOTDATA(" Ohio",'Population Migration by State'!$B$5,"Year",'Population Migration by State'!$C$3)</f>
        <v>197794</v>
      </c>
      <c r="DB139" s="105">
        <f>GETPIVOTDATA(" Ohio",'Population Migration by State'!$B$5,"Year",'Population Migration by State'!$C$3)</f>
        <v>197794</v>
      </c>
      <c r="DC139" s="105">
        <f>GETPIVOTDATA(" Ohio",'Population Migration by State'!$B$5,"Year",'Population Migration by State'!$C$3)</f>
        <v>197794</v>
      </c>
      <c r="DD139" s="105">
        <f>GETPIVOTDATA(" Ohio",'Population Migration by State'!$B$5,"Year",'Population Migration by State'!$C$3)</f>
        <v>197794</v>
      </c>
      <c r="DE139" s="105">
        <f>GETPIVOTDATA(" Ohio",'Population Migration by State'!$B$5,"Year",'Population Migration by State'!$C$3)</f>
        <v>197794</v>
      </c>
      <c r="DF139" s="92">
        <f>GETPIVOTDATA(" Pennsylvania",'Population Migration by State'!$B$5,"Year",'Population Migration by State'!$C$3)</f>
        <v>223347</v>
      </c>
      <c r="DG139" s="105">
        <f>GETPIVOTDATA(" Pennsylvania",'Population Migration by State'!$B$5,"Year",'Population Migration by State'!$C$3)</f>
        <v>223347</v>
      </c>
      <c r="DH139" s="105">
        <f>GETPIVOTDATA(" Pennsylvania",'Population Migration by State'!$B$5,"Year",'Population Migration by State'!$C$3)</f>
        <v>223347</v>
      </c>
      <c r="DI139" s="105">
        <f>GETPIVOTDATA(" Pennsylvania",'Population Migration by State'!$B$5,"Year",'Population Migration by State'!$C$3)</f>
        <v>223347</v>
      </c>
      <c r="DJ139" s="105">
        <f>GETPIVOTDATA(" Pennsylvania",'Population Migration by State'!$B$5,"Year",'Population Migration by State'!$C$3)</f>
        <v>223347</v>
      </c>
      <c r="DK139" s="121">
        <f>GETPIVOTDATA(" Pennsylvania",'Population Migration by State'!$B$5,"Year",'Population Migration by State'!$C$3)</f>
        <v>223347</v>
      </c>
      <c r="DL139" s="121">
        <f>GETPIVOTDATA(" Pennsylvania",'Population Migration by State'!$B$5,"Year",'Population Migration by State'!$C$3)</f>
        <v>223347</v>
      </c>
      <c r="DM139" s="121">
        <f>GETPIVOTDATA(" Pennsylvania",'Population Migration by State'!$B$5,"Year",'Population Migration by State'!$C$3)</f>
        <v>223347</v>
      </c>
      <c r="DN139" s="121">
        <f>GETPIVOTDATA(" Pennsylvania",'Population Migration by State'!$B$5,"Year",'Population Migration by State'!$C$3)</f>
        <v>223347</v>
      </c>
      <c r="DO139" s="105">
        <f>GETPIVOTDATA(" Pennsylvania",'Population Migration by State'!$B$5,"Year",'Population Migration by State'!$C$3)</f>
        <v>223347</v>
      </c>
      <c r="DP139" s="105">
        <f>GETPIVOTDATA(" Pennsylvania",'Population Migration by State'!$B$5,"Year",'Population Migration by State'!$C$3)</f>
        <v>223347</v>
      </c>
      <c r="DQ139" s="105">
        <f>GETPIVOTDATA(" Pennsylvania",'Population Migration by State'!$B$5,"Year",'Population Migration by State'!$C$3)</f>
        <v>223347</v>
      </c>
      <c r="DR139" s="105">
        <f>GETPIVOTDATA(" Pennsylvania",'Population Migration by State'!$B$5,"Year",'Population Migration by State'!$C$3)</f>
        <v>223347</v>
      </c>
      <c r="DS139" s="105">
        <f>GETPIVOTDATA(" Pennsylvania",'Population Migration by State'!$B$5,"Year",'Population Migration by State'!$C$3)</f>
        <v>223347</v>
      </c>
      <c r="DT139" s="105">
        <f>GETPIVOTDATA(" Pennsylvania",'Population Migration by State'!$B$5,"Year",'Population Migration by State'!$C$3)</f>
        <v>223347</v>
      </c>
      <c r="DU139" s="105">
        <f>GETPIVOTDATA(" Pennsylvania",'Population Migration by State'!$B$5,"Year",'Population Migration by State'!$C$3)</f>
        <v>223347</v>
      </c>
      <c r="DV139" s="105">
        <f>GETPIVOTDATA(" Pennsylvania",'Population Migration by State'!$B$5,"Year",'Population Migration by State'!$C$3)</f>
        <v>223347</v>
      </c>
      <c r="DW139" s="97"/>
      <c r="DX139" s="92">
        <f>GETPIVOTDATA(" New York",'Population Migration by State'!$B$5,"Year",'Population Migration by State'!$C$3)</f>
        <v>277374</v>
      </c>
      <c r="DY139" s="105">
        <f>GETPIVOTDATA(" New York",'Population Migration by State'!$B$5,"Year",'Population Migration by State'!$C$3)</f>
        <v>277374</v>
      </c>
      <c r="DZ139" s="129">
        <f>GETPIVOTDATA(" Connecticut",'Population Migration by State'!$B$5,"Year",'Population Migration by State'!$C$3)</f>
        <v>83539</v>
      </c>
      <c r="EA139" s="121">
        <f>GETPIVOTDATA(" Connecticut",'Population Migration by State'!$B$5,"Year",'Population Migration by State'!$C$3)</f>
        <v>83539</v>
      </c>
      <c r="EB139" s="121">
        <f>GETPIVOTDATA(" Connecticut",'Population Migration by State'!$B$5,"Year",'Population Migration by State'!$C$3)</f>
        <v>83539</v>
      </c>
      <c r="EC139" s="129">
        <f>GETPIVOTDATA(" Rhode Island",'Population Migration by State'!$B$5,"Year",'Population Migration by State'!$C$3)</f>
        <v>33562</v>
      </c>
      <c r="ED139" s="121">
        <f>GETPIVOTDATA(" Rhode Island",'Population Migration by State'!$B$5,"Year",'Population Migration by State'!$C$3)</f>
        <v>33562</v>
      </c>
      <c r="EE139" s="121">
        <f>GETPIVOTDATA(" Rhode Island",'Population Migration by State'!$B$5,"Year",'Population Migration by State'!$C$3)</f>
        <v>33562</v>
      </c>
      <c r="EF139" s="129">
        <f>GETPIVOTDATA(" Massachusetts",'Population Migration by State'!$B$5,"Year",'Population Migration by State'!$C$3)</f>
        <v>146633</v>
      </c>
      <c r="EG139" s="121">
        <f>GETPIVOTDATA(" Massachusetts",'Population Migration by State'!$B$5,"Year",'Population Migration by State'!$C$3)</f>
        <v>146633</v>
      </c>
      <c r="EH139" s="94"/>
      <c r="EI139" s="105"/>
      <c r="EJ139" s="105"/>
      <c r="EK139" s="105"/>
      <c r="EL139" s="105"/>
      <c r="EM139" s="105"/>
      <c r="EN139" s="105"/>
      <c r="EO139" s="105"/>
      <c r="EP139" s="105"/>
      <c r="EQ139" s="56"/>
      <c r="ER139" s="56"/>
      <c r="ES139" s="56"/>
      <c r="ET139" s="56"/>
      <c r="EU139" s="56"/>
      <c r="EV139" s="56"/>
      <c r="EW139" s="105"/>
      <c r="EX139" s="105"/>
      <c r="EY139" s="105"/>
      <c r="EZ139" s="105"/>
      <c r="FA139" s="105"/>
      <c r="FB139" s="105"/>
      <c r="FC139" s="105"/>
      <c r="FD139" s="105"/>
      <c r="FE139" s="105"/>
      <c r="FF139" s="105"/>
      <c r="FG139" s="105"/>
      <c r="FH139" s="105"/>
      <c r="FI139" s="105"/>
      <c r="FJ139" s="105"/>
      <c r="FK139" s="105"/>
      <c r="FL139" s="105"/>
      <c r="FM139" s="105"/>
      <c r="FN139" s="105"/>
      <c r="FO139" s="105"/>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217"/>
    </row>
    <row r="140" spans="2:216" ht="16.5" customHeight="1" thickTop="1" thickBot="1" x14ac:dyDescent="0.3">
      <c r="B140" s="221"/>
      <c r="C140" s="56"/>
      <c r="D140" s="56"/>
      <c r="E140" s="105"/>
      <c r="F140" s="105"/>
      <c r="G140" s="105"/>
      <c r="H140" s="105"/>
      <c r="I140" s="105"/>
      <c r="J140" s="105"/>
      <c r="K140" s="105"/>
      <c r="L140" s="92">
        <f>GETPIVOTDATA(" California",'Population Migration by State'!$B$5,"Year",'Population Migration by State'!$C$3)</f>
        <v>495964</v>
      </c>
      <c r="M140" s="105">
        <f>GETPIVOTDATA(" California",'Population Migration by State'!$B$5,"Year",'Population Migration by State'!$C$3)</f>
        <v>495964</v>
      </c>
      <c r="N140" s="105">
        <f>GETPIVOTDATA(" California",'Population Migration by State'!$B$5,"Year",'Population Migration by State'!$C$3)</f>
        <v>495964</v>
      </c>
      <c r="O140" s="105">
        <f>GETPIVOTDATA(" California",'Population Migration by State'!$B$5,"Year",'Population Migration by State'!$C$3)</f>
        <v>495964</v>
      </c>
      <c r="P140" s="105">
        <f>GETPIVOTDATA(" California",'Population Migration by State'!$B$5,"Year",'Population Migration by State'!$C$3)</f>
        <v>495964</v>
      </c>
      <c r="Q140" s="105">
        <f>GETPIVOTDATA(" California",'Population Migration by State'!$B$5,"Year",'Population Migration by State'!$C$3)</f>
        <v>495964</v>
      </c>
      <c r="R140" s="105">
        <f>GETPIVOTDATA(" California",'Population Migration by State'!$B$5,"Year",'Population Migration by State'!$C$3)</f>
        <v>495964</v>
      </c>
      <c r="S140" s="105">
        <f>GETPIVOTDATA(" California",'Population Migration by State'!$B$5,"Year",'Population Migration by State'!$C$3)</f>
        <v>495964</v>
      </c>
      <c r="T140" s="92">
        <f>GETPIVOTDATA(" Nevada",'Population Migration by State'!$B$5,"Year",'Population Migration by State'!$C$3)</f>
        <v>124522</v>
      </c>
      <c r="U140" s="105">
        <f>GETPIVOTDATA(" Nevada",'Population Migration by State'!$B$5,"Year",'Population Migration by State'!$C$3)</f>
        <v>124522</v>
      </c>
      <c r="V140" s="105">
        <f>GETPIVOTDATA(" Nevada",'Population Migration by State'!$B$5,"Year",'Population Migration by State'!$C$3)</f>
        <v>124522</v>
      </c>
      <c r="W140" s="121">
        <f>GETPIVOTDATA(" Nevada",'Population Migration by State'!$B$5,"Year",'Population Migration by State'!$C$3)</f>
        <v>124522</v>
      </c>
      <c r="X140" s="121">
        <f>GETPIVOTDATA(" Nevada",'Population Migration by State'!$B$5,"Year",'Population Migration by State'!$C$3)</f>
        <v>124522</v>
      </c>
      <c r="Y140" s="121">
        <f>GETPIVOTDATA(" Nevada",'Population Migration by State'!$B$5,"Year",'Population Migration by State'!$C$3)</f>
        <v>124522</v>
      </c>
      <c r="Z140" s="121">
        <f>GETPIVOTDATA(" Nevada",'Population Migration by State'!$B$5,"Year",'Population Migration by State'!$C$3)</f>
        <v>124522</v>
      </c>
      <c r="AA140" s="105">
        <f>GETPIVOTDATA(" Nevada",'Population Migration by State'!$B$5,"Year",'Population Migration by State'!$C$3)</f>
        <v>124522</v>
      </c>
      <c r="AB140" s="105">
        <f>GETPIVOTDATA(" Nevada",'Population Migration by State'!$B$5,"Year",'Population Migration by State'!$C$3)</f>
        <v>124522</v>
      </c>
      <c r="AC140" s="92">
        <f>GETPIVOTDATA(" Utah",'Population Migration by State'!$B$5,"Year",'Population Migration by State'!$C$3)</f>
        <v>88109</v>
      </c>
      <c r="AD140" s="105">
        <f>GETPIVOTDATA(" Utah",'Population Migration by State'!$B$5,"Year",'Population Migration by State'!$C$3)</f>
        <v>88109</v>
      </c>
      <c r="AE140" s="105">
        <f>GETPIVOTDATA(" Utah",'Population Migration by State'!$B$5,"Year",'Population Migration by State'!$C$3)</f>
        <v>88109</v>
      </c>
      <c r="AF140" s="105">
        <f>GETPIVOTDATA(" Utah",'Population Migration by State'!$B$5,"Year",'Population Migration by State'!$C$3)</f>
        <v>88109</v>
      </c>
      <c r="AG140" s="105">
        <f>GETPIVOTDATA(" Utah",'Population Migration by State'!$B$5,"Year",'Population Migration by State'!$C$3)</f>
        <v>88109</v>
      </c>
      <c r="AH140" s="105">
        <f>GETPIVOTDATA(" Utah",'Population Migration by State'!$B$5,"Year",'Population Migration by State'!$C$3)</f>
        <v>88109</v>
      </c>
      <c r="AI140" s="105">
        <f>GETPIVOTDATA(" Utah",'Population Migration by State'!$B$5,"Year",'Population Migration by State'!$C$3)</f>
        <v>88109</v>
      </c>
      <c r="AJ140" s="92">
        <f>GETPIVOTDATA(" Wyoming",'Population Migration by State'!$B$5,"Year",'Population Migration by State'!$C$3)</f>
        <v>31165</v>
      </c>
      <c r="AK140" s="105">
        <f>GETPIVOTDATA(" Wyoming",'Population Migration by State'!$B$5,"Year",'Population Migration by State'!$C$3)</f>
        <v>31165</v>
      </c>
      <c r="AL140" s="105">
        <f>GETPIVOTDATA(" Wyoming",'Population Migration by State'!$B$5,"Year",'Population Migration by State'!$C$3)</f>
        <v>31165</v>
      </c>
      <c r="AM140" s="105">
        <f>GETPIVOTDATA(" Wyoming",'Population Migration by State'!$B$5,"Year",'Population Migration by State'!$C$3)</f>
        <v>31165</v>
      </c>
      <c r="AN140" s="105">
        <f>GETPIVOTDATA(" Wyoming",'Population Migration by State'!$B$5,"Year",'Population Migration by State'!$C$3)</f>
        <v>31165</v>
      </c>
      <c r="AO140" s="105">
        <f>GETPIVOTDATA(" Wyoming",'Population Migration by State'!$B$5,"Year",'Population Migration by State'!$C$3)</f>
        <v>31165</v>
      </c>
      <c r="AP140" s="105">
        <f>GETPIVOTDATA(" Wyoming",'Population Migration by State'!$B$5,"Year",'Population Migration by State'!$C$3)</f>
        <v>31165</v>
      </c>
      <c r="AQ140" s="105">
        <f>GETPIVOTDATA(" Wyoming",'Population Migration by State'!$B$5,"Year",'Population Migration by State'!$C$3)</f>
        <v>31165</v>
      </c>
      <c r="AR140" s="105">
        <f>GETPIVOTDATA(" Wyoming",'Population Migration by State'!$B$5,"Year",'Population Migration by State'!$C$3)</f>
        <v>31165</v>
      </c>
      <c r="AS140" s="105">
        <f>GETPIVOTDATA(" Wyoming",'Population Migration by State'!$B$5,"Year",'Population Migration by State'!$C$3)</f>
        <v>31165</v>
      </c>
      <c r="AT140" s="105">
        <f>GETPIVOTDATA(" Wyoming",'Population Migration by State'!$B$5,"Year",'Population Migration by State'!$C$3)</f>
        <v>31165</v>
      </c>
      <c r="AU140" s="105">
        <f>GETPIVOTDATA(" Wyoming",'Population Migration by State'!$B$5,"Year",'Population Migration by State'!$C$3)</f>
        <v>31165</v>
      </c>
      <c r="AV140" s="105">
        <f>GETPIVOTDATA(" Wyoming",'Population Migration by State'!$B$5,"Year",'Population Migration by State'!$C$3)</f>
        <v>31165</v>
      </c>
      <c r="AW140" s="105">
        <f>GETPIVOTDATA(" Wyoming",'Population Migration by State'!$B$5,"Year",'Population Migration by State'!$C$3)</f>
        <v>31165</v>
      </c>
      <c r="AX140" s="105">
        <f>GETPIVOTDATA(" Wyoming",'Population Migration by State'!$B$5,"Year",'Population Migration by State'!$C$3)</f>
        <v>31165</v>
      </c>
      <c r="AY140" s="105">
        <f>GETPIVOTDATA(" Wyoming",'Population Migration by State'!$B$5,"Year",'Population Migration by State'!$C$3)</f>
        <v>31165</v>
      </c>
      <c r="AZ140" s="105">
        <f>GETPIVOTDATA(" Wyoming",'Population Migration by State'!$B$5,"Year",'Population Migration by State'!$C$3)</f>
        <v>31165</v>
      </c>
      <c r="BA140" s="107">
        <f>GETPIVOTDATA(" Nebraska",'Population Migration by State'!$B$5,"Year",'Population Migration by State'!$C$3)</f>
        <v>43266</v>
      </c>
      <c r="BB140" s="105">
        <f>GETPIVOTDATA(" Nebraska",'Population Migration by State'!$B$5,"Year",'Population Migration by State'!$C$3)</f>
        <v>43266</v>
      </c>
      <c r="BC140" s="105">
        <f>GETPIVOTDATA(" Nebraska",'Population Migration by State'!$B$5,"Year",'Population Migration by State'!$C$3)</f>
        <v>43266</v>
      </c>
      <c r="BD140" s="105">
        <f>GETPIVOTDATA(" Nebraska",'Population Migration by State'!$B$5,"Year",'Population Migration by State'!$C$3)</f>
        <v>43266</v>
      </c>
      <c r="BE140" s="105">
        <f>GETPIVOTDATA(" Nebraska",'Population Migration by State'!$B$5,"Year",'Population Migration by State'!$C$3)</f>
        <v>43266</v>
      </c>
      <c r="BF140" s="105">
        <f>GETPIVOTDATA(" Nebraska",'Population Migration by State'!$B$5,"Year",'Population Migration by State'!$C$3)</f>
        <v>43266</v>
      </c>
      <c r="BG140" s="105">
        <f>GETPIVOTDATA(" Nebraska",'Population Migration by State'!$B$5,"Year",'Population Migration by State'!$C$3)</f>
        <v>43266</v>
      </c>
      <c r="BH140" s="105">
        <f>GETPIVOTDATA(" Nebraska",'Population Migration by State'!$B$5,"Year",'Population Migration by State'!$C$3)</f>
        <v>43266</v>
      </c>
      <c r="BI140" s="105">
        <f>GETPIVOTDATA(" Nebraska",'Population Migration by State'!$B$5,"Year",'Population Migration by State'!$C$3)</f>
        <v>43266</v>
      </c>
      <c r="BJ140" s="121">
        <f>GETPIVOTDATA(" Nebraska",'Population Migration by State'!$B$5,"Year",'Population Migration by State'!$C$3)</f>
        <v>43266</v>
      </c>
      <c r="BK140" s="121">
        <f>GETPIVOTDATA(" Nebraska",'Population Migration by State'!$B$5,"Year",'Population Migration by State'!$C$3)</f>
        <v>43266</v>
      </c>
      <c r="BL140" s="121">
        <f>GETPIVOTDATA(" Nebraska",'Population Migration by State'!$B$5,"Year",'Population Migration by State'!$C$3)</f>
        <v>43266</v>
      </c>
      <c r="BM140" s="105">
        <f>GETPIVOTDATA(" Nebraska",'Population Migration by State'!$B$5,"Year",'Population Migration by State'!$C$3)</f>
        <v>43266</v>
      </c>
      <c r="BN140" s="105">
        <f>GETPIVOTDATA(" Nebraska",'Population Migration by State'!$B$5,"Year",'Population Migration by State'!$C$3)</f>
        <v>43266</v>
      </c>
      <c r="BO140" s="105">
        <f>GETPIVOTDATA(" Nebraska",'Population Migration by State'!$B$5,"Year",'Population Migration by State'!$C$3)</f>
        <v>43266</v>
      </c>
      <c r="BP140" s="105">
        <f>GETPIVOTDATA(" Nebraska",'Population Migration by State'!$B$5,"Year",'Population Migration by State'!$C$3)</f>
        <v>43266</v>
      </c>
      <c r="BQ140" s="105">
        <f>GETPIVOTDATA(" Nebraska",'Population Migration by State'!$B$5,"Year",'Population Migration by State'!$C$3)</f>
        <v>43266</v>
      </c>
      <c r="BR140" s="105">
        <f>GETPIVOTDATA(" Nebraska",'Population Migration by State'!$B$5,"Year",'Population Migration by State'!$C$3)</f>
        <v>43266</v>
      </c>
      <c r="BS140" s="92">
        <f>GETPIVOTDATA(" Iowa",'Population Migration by State'!$B$5,"Year",'Population Migration by State'!$C$3)</f>
        <v>76546</v>
      </c>
      <c r="BT140" s="105">
        <f>GETPIVOTDATA(" Iowa",'Population Migration by State'!$B$5,"Year",'Population Migration by State'!$C$3)</f>
        <v>76546</v>
      </c>
      <c r="BU140" s="105">
        <f>GETPIVOTDATA(" Iowa",'Population Migration by State'!$B$5,"Year",'Population Migration by State'!$C$3)</f>
        <v>76546</v>
      </c>
      <c r="BV140" s="105">
        <f>GETPIVOTDATA(" Iowa",'Population Migration by State'!$B$5,"Year",'Population Migration by State'!$C$3)</f>
        <v>76546</v>
      </c>
      <c r="BW140" s="105">
        <f>GETPIVOTDATA(" Iowa",'Population Migration by State'!$B$5,"Year",'Population Migration by State'!$C$3)</f>
        <v>76546</v>
      </c>
      <c r="BX140" s="105">
        <f>GETPIVOTDATA(" Iowa",'Population Migration by State'!$B$5,"Year",'Population Migration by State'!$C$3)</f>
        <v>76546</v>
      </c>
      <c r="BY140" s="105">
        <f>GETPIVOTDATA(" Iowa",'Population Migration by State'!$B$5,"Year",'Population Migration by State'!$C$3)</f>
        <v>76546</v>
      </c>
      <c r="BZ140" s="105">
        <f>GETPIVOTDATA(" Iowa",'Population Migration by State'!$B$5,"Year",'Population Migration by State'!$C$3)</f>
        <v>76546</v>
      </c>
      <c r="CA140" s="105">
        <f>GETPIVOTDATA(" Iowa",'Population Migration by State'!$B$5,"Year",'Population Migration by State'!$C$3)</f>
        <v>76546</v>
      </c>
      <c r="CB140" s="105">
        <f>GETPIVOTDATA(" Iowa",'Population Migration by State'!$B$5,"Year",'Population Migration by State'!$C$3)</f>
        <v>76546</v>
      </c>
      <c r="CC140" s="105">
        <f>GETPIVOTDATA(" Iowa",'Population Migration by State'!$B$5,"Year",'Population Migration by State'!$C$3)</f>
        <v>76546</v>
      </c>
      <c r="CD140" s="92">
        <f>GETPIVOTDATA(" Illinois",'Population Migration by State'!$B$5,"Year",'Population Migration by State'!$C$3)</f>
        <v>210804</v>
      </c>
      <c r="CE140" s="105">
        <f>GETPIVOTDATA(" Illinois",'Population Migration by State'!$B$5,"Year",'Population Migration by State'!$C$3)</f>
        <v>210804</v>
      </c>
      <c r="CF140" s="105">
        <f>GETPIVOTDATA(" Illinois",'Population Migration by State'!$B$5,"Year",'Population Migration by State'!$C$3)</f>
        <v>210804</v>
      </c>
      <c r="CG140" s="105">
        <f>GETPIVOTDATA(" Illinois",'Population Migration by State'!$B$5,"Year",'Population Migration by State'!$C$3)</f>
        <v>210804</v>
      </c>
      <c r="CH140" s="105">
        <f>GETPIVOTDATA(" Illinois",'Population Migration by State'!$B$5,"Year",'Population Migration by State'!$C$3)</f>
        <v>210804</v>
      </c>
      <c r="CI140" s="105">
        <f>GETPIVOTDATA(" Illinois",'Population Migration by State'!$B$5,"Year",'Population Migration by State'!$C$3)</f>
        <v>210804</v>
      </c>
      <c r="CJ140" s="105">
        <f>GETPIVOTDATA(" Illinois",'Population Migration by State'!$B$5,"Year",'Population Migration by State'!$C$3)</f>
        <v>210804</v>
      </c>
      <c r="CK140" s="105">
        <f>GETPIVOTDATA(" Illinois",'Population Migration by State'!$B$5,"Year",'Population Migration by State'!$C$3)</f>
        <v>210804</v>
      </c>
      <c r="CL140" s="105">
        <f>GETPIVOTDATA(" Illinois",'Population Migration by State'!$B$5,"Year",'Population Migration by State'!$C$3)</f>
        <v>210804</v>
      </c>
      <c r="CM140" s="105">
        <f>GETPIVOTDATA(" Illinois",'Population Migration by State'!$B$5,"Year",'Population Migration by State'!$C$3)</f>
        <v>210804</v>
      </c>
      <c r="CN140" s="105">
        <f>GETPIVOTDATA(" Illinois",'Population Migration by State'!$B$5,"Year",'Population Migration by State'!$C$3)</f>
        <v>210804</v>
      </c>
      <c r="CO140" s="92">
        <f>GETPIVOTDATA(" Indiana",'Population Migration by State'!$B$5,"Year",'Population Migration by State'!$C$3)</f>
        <v>134273</v>
      </c>
      <c r="CP140" s="105">
        <f>GETPIVOTDATA(" Indiana",'Population Migration by State'!$B$5,"Year",'Population Migration by State'!$C$3)</f>
        <v>134273</v>
      </c>
      <c r="CQ140" s="105">
        <f>GETPIVOTDATA(" Indiana",'Population Migration by State'!$B$5,"Year",'Population Migration by State'!$C$3)</f>
        <v>134273</v>
      </c>
      <c r="CR140" s="105">
        <f>GETPIVOTDATA(" Indiana",'Population Migration by State'!$B$5,"Year",'Population Migration by State'!$C$3)</f>
        <v>134273</v>
      </c>
      <c r="CS140" s="105">
        <f>GETPIVOTDATA(" Indiana",'Population Migration by State'!$B$5,"Year",'Population Migration by State'!$C$3)</f>
        <v>134273</v>
      </c>
      <c r="CT140" s="105">
        <f>GETPIVOTDATA(" Indiana",'Population Migration by State'!$B$5,"Year",'Population Migration by State'!$C$3)</f>
        <v>134273</v>
      </c>
      <c r="CU140" s="92">
        <f>GETPIVOTDATA(" Ohio",'Population Migration by State'!$B$5,"Year",'Population Migration by State'!$C$3)</f>
        <v>197794</v>
      </c>
      <c r="CV140" s="105">
        <f>GETPIVOTDATA(" Ohio",'Population Migration by State'!$B$5,"Year",'Population Migration by State'!$C$3)</f>
        <v>197794</v>
      </c>
      <c r="CW140" s="105">
        <f>GETPIVOTDATA(" Ohio",'Population Migration by State'!$B$5,"Year",'Population Migration by State'!$C$3)</f>
        <v>197794</v>
      </c>
      <c r="CX140" s="105">
        <f>GETPIVOTDATA(" Ohio",'Population Migration by State'!$B$5,"Year",'Population Migration by State'!$C$3)</f>
        <v>197794</v>
      </c>
      <c r="CY140" s="105">
        <f>GETPIVOTDATA(" Ohio",'Population Migration by State'!$B$5,"Year",'Population Migration by State'!$C$3)</f>
        <v>197794</v>
      </c>
      <c r="CZ140" s="105">
        <f>GETPIVOTDATA(" Ohio",'Population Migration by State'!$B$5,"Year",'Population Migration by State'!$C$3)</f>
        <v>197794</v>
      </c>
      <c r="DA140" s="105">
        <f>GETPIVOTDATA(" Ohio",'Population Migration by State'!$B$5,"Year",'Population Migration by State'!$C$3)</f>
        <v>197794</v>
      </c>
      <c r="DB140" s="105">
        <f>GETPIVOTDATA(" Ohio",'Population Migration by State'!$B$5,"Year",'Population Migration by State'!$C$3)</f>
        <v>197794</v>
      </c>
      <c r="DC140" s="105">
        <f>GETPIVOTDATA(" Ohio",'Population Migration by State'!$B$5,"Year",'Population Migration by State'!$C$3)</f>
        <v>197794</v>
      </c>
      <c r="DD140" s="105">
        <f>GETPIVOTDATA(" Ohio",'Population Migration by State'!$B$5,"Year",'Population Migration by State'!$C$3)</f>
        <v>197794</v>
      </c>
      <c r="DE140" s="105">
        <f>GETPIVOTDATA(" Ohio",'Population Migration by State'!$B$5,"Year",'Population Migration by State'!$C$3)</f>
        <v>197794</v>
      </c>
      <c r="DF140" s="92">
        <f>GETPIVOTDATA(" Pennsylvania",'Population Migration by State'!$B$5,"Year",'Population Migration by State'!$C$3)</f>
        <v>223347</v>
      </c>
      <c r="DG140" s="105">
        <f>GETPIVOTDATA(" Pennsylvania",'Population Migration by State'!$B$5,"Year",'Population Migration by State'!$C$3)</f>
        <v>223347</v>
      </c>
      <c r="DH140" s="105">
        <f>GETPIVOTDATA(" Pennsylvania",'Population Migration by State'!$B$5,"Year",'Population Migration by State'!$C$3)</f>
        <v>223347</v>
      </c>
      <c r="DI140" s="105">
        <f>GETPIVOTDATA(" Pennsylvania",'Population Migration by State'!$B$5,"Year",'Population Migration by State'!$C$3)</f>
        <v>223347</v>
      </c>
      <c r="DJ140" s="105">
        <f>GETPIVOTDATA(" Pennsylvania",'Population Migration by State'!$B$5,"Year",'Population Migration by State'!$C$3)</f>
        <v>223347</v>
      </c>
      <c r="DK140" s="121">
        <f>GETPIVOTDATA(" Pennsylvania",'Population Migration by State'!$B$5,"Year",'Population Migration by State'!$C$3)</f>
        <v>223347</v>
      </c>
      <c r="DL140" s="121">
        <f>GETPIVOTDATA(" Pennsylvania",'Population Migration by State'!$B$5,"Year",'Population Migration by State'!$C$3)</f>
        <v>223347</v>
      </c>
      <c r="DM140" s="121">
        <f>GETPIVOTDATA(" Pennsylvania",'Population Migration by State'!$B$5,"Year",'Population Migration by State'!$C$3)</f>
        <v>223347</v>
      </c>
      <c r="DN140" s="121">
        <f>GETPIVOTDATA(" Pennsylvania",'Population Migration by State'!$B$5,"Year",'Population Migration by State'!$C$3)</f>
        <v>223347</v>
      </c>
      <c r="DO140" s="105">
        <f>GETPIVOTDATA(" Pennsylvania",'Population Migration by State'!$B$5,"Year",'Population Migration by State'!$C$3)</f>
        <v>223347</v>
      </c>
      <c r="DP140" s="105">
        <f>GETPIVOTDATA(" Pennsylvania",'Population Migration by State'!$B$5,"Year",'Population Migration by State'!$C$3)</f>
        <v>223347</v>
      </c>
      <c r="DQ140" s="105">
        <f>GETPIVOTDATA(" Pennsylvania",'Population Migration by State'!$B$5,"Year",'Population Migration by State'!$C$3)</f>
        <v>223347</v>
      </c>
      <c r="DR140" s="105">
        <f>GETPIVOTDATA(" Pennsylvania",'Population Migration by State'!$B$5,"Year",'Population Migration by State'!$C$3)</f>
        <v>223347</v>
      </c>
      <c r="DS140" s="105">
        <f>GETPIVOTDATA(" Pennsylvania",'Population Migration by State'!$B$5,"Year",'Population Migration by State'!$C$3)</f>
        <v>223347</v>
      </c>
      <c r="DT140" s="105">
        <f>GETPIVOTDATA(" Pennsylvania",'Population Migration by State'!$B$5,"Year",'Population Migration by State'!$C$3)</f>
        <v>223347</v>
      </c>
      <c r="DU140" s="105">
        <f>GETPIVOTDATA(" Pennsylvania",'Population Migration by State'!$B$5,"Year",'Population Migration by State'!$C$3)</f>
        <v>223347</v>
      </c>
      <c r="DV140" s="97"/>
      <c r="DW140" s="105">
        <f>GETPIVOTDATA(" New Jersey",'Population Migration by State'!$B$5,"Year",'Population Migration by State'!$C$3)</f>
        <v>132797</v>
      </c>
      <c r="DX140" s="99"/>
      <c r="DY140" s="105">
        <f>GETPIVOTDATA(" New York",'Population Migration by State'!$B$5,"Year",'Population Migration by State'!$C$3)</f>
        <v>277374</v>
      </c>
      <c r="DZ140" s="129">
        <f>GETPIVOTDATA(" Connecticut",'Population Migration by State'!$B$5,"Year",'Population Migration by State'!$C$3)</f>
        <v>83539</v>
      </c>
      <c r="EA140" s="121">
        <f>GETPIVOTDATA(" Connecticut",'Population Migration by State'!$B$5,"Year",'Population Migration by State'!$C$3)</f>
        <v>83539</v>
      </c>
      <c r="EB140" s="121">
        <f>GETPIVOTDATA(" Connecticut",'Population Migration by State'!$B$5,"Year",'Population Migration by State'!$C$3)</f>
        <v>83539</v>
      </c>
      <c r="EC140" s="92">
        <f>GETPIVOTDATA(" Rhode Island",'Population Migration by State'!$B$5,"Year",'Population Migration by State'!$C$3)</f>
        <v>33562</v>
      </c>
      <c r="ED140" s="121">
        <f>GETPIVOTDATA(" Rhode Island",'Population Migration by State'!$B$5,"Year",'Population Migration by State'!$C$3)</f>
        <v>33562</v>
      </c>
      <c r="EE140" s="121">
        <f>GETPIVOTDATA(" Rhode Island",'Population Migration by State'!$B$5,"Year",'Population Migration by State'!$C$3)</f>
        <v>33562</v>
      </c>
      <c r="EF140" s="112"/>
      <c r="EG140" s="113"/>
      <c r="EH140" s="93"/>
      <c r="EI140" s="105"/>
      <c r="EJ140" s="105"/>
      <c r="EK140" s="105"/>
      <c r="EL140" s="105"/>
      <c r="EM140" s="105"/>
      <c r="EN140" s="105"/>
      <c r="EO140" s="105"/>
      <c r="EP140" s="105"/>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217"/>
    </row>
    <row r="141" spans="2:216" ht="16.5" thickTop="1" thickBot="1" x14ac:dyDescent="0.3">
      <c r="B141" s="221"/>
      <c r="C141" s="56"/>
      <c r="D141" s="56"/>
      <c r="E141" s="105"/>
      <c r="F141" s="105"/>
      <c r="G141" s="105"/>
      <c r="H141" s="105"/>
      <c r="I141" s="105"/>
      <c r="J141" s="105"/>
      <c r="K141" s="105"/>
      <c r="L141" s="92">
        <f>GETPIVOTDATA(" California",'Population Migration by State'!$B$5,"Year",'Population Migration by State'!$C$3)</f>
        <v>495964</v>
      </c>
      <c r="M141" s="105">
        <f>GETPIVOTDATA(" California",'Population Migration by State'!$B$5,"Year",'Population Migration by State'!$C$3)</f>
        <v>495964</v>
      </c>
      <c r="N141" s="105">
        <f>GETPIVOTDATA(" California",'Population Migration by State'!$B$5,"Year",'Population Migration by State'!$C$3)</f>
        <v>495964</v>
      </c>
      <c r="O141" s="105">
        <f>GETPIVOTDATA(" California",'Population Migration by State'!$B$5,"Year",'Population Migration by State'!$C$3)</f>
        <v>495964</v>
      </c>
      <c r="P141" s="105">
        <f>GETPIVOTDATA(" California",'Population Migration by State'!$B$5,"Year",'Population Migration by State'!$C$3)</f>
        <v>495964</v>
      </c>
      <c r="Q141" s="105">
        <f>GETPIVOTDATA(" California",'Population Migration by State'!$B$5,"Year",'Population Migration by State'!$C$3)</f>
        <v>495964</v>
      </c>
      <c r="R141" s="105">
        <f>GETPIVOTDATA(" California",'Population Migration by State'!$B$5,"Year",'Population Migration by State'!$C$3)</f>
        <v>495964</v>
      </c>
      <c r="S141" s="105">
        <f>GETPIVOTDATA(" California",'Population Migration by State'!$B$5,"Year",'Population Migration by State'!$C$3)</f>
        <v>495964</v>
      </c>
      <c r="T141" s="92">
        <f>GETPIVOTDATA(" Nevada",'Population Migration by State'!$B$5,"Year",'Population Migration by State'!$C$3)</f>
        <v>124522</v>
      </c>
      <c r="U141" s="105">
        <f>GETPIVOTDATA(" Nevada",'Population Migration by State'!$B$5,"Year",'Population Migration by State'!$C$3)</f>
        <v>124522</v>
      </c>
      <c r="V141" s="105">
        <f>GETPIVOTDATA(" Nevada",'Population Migration by State'!$B$5,"Year",'Population Migration by State'!$C$3)</f>
        <v>124522</v>
      </c>
      <c r="W141" s="121">
        <f>GETPIVOTDATA(" Nevada",'Population Migration by State'!$B$5,"Year",'Population Migration by State'!$C$3)</f>
        <v>124522</v>
      </c>
      <c r="X141" s="121">
        <f>GETPIVOTDATA(" Nevada",'Population Migration by State'!$B$5,"Year",'Population Migration by State'!$C$3)</f>
        <v>124522</v>
      </c>
      <c r="Y141" s="121">
        <f>GETPIVOTDATA(" Nevada",'Population Migration by State'!$B$5,"Year",'Population Migration by State'!$C$3)</f>
        <v>124522</v>
      </c>
      <c r="Z141" s="121">
        <f>GETPIVOTDATA(" Nevada",'Population Migration by State'!$B$5,"Year",'Population Migration by State'!$C$3)</f>
        <v>124522</v>
      </c>
      <c r="AA141" s="105">
        <f>GETPIVOTDATA(" Nevada",'Population Migration by State'!$B$5,"Year",'Population Migration by State'!$C$3)</f>
        <v>124522</v>
      </c>
      <c r="AB141" s="105">
        <f>GETPIVOTDATA(" Nevada",'Population Migration by State'!$B$5,"Year",'Population Migration by State'!$C$3)</f>
        <v>124522</v>
      </c>
      <c r="AC141" s="92">
        <f>GETPIVOTDATA(" Utah",'Population Migration by State'!$B$5,"Year",'Population Migration by State'!$C$3)</f>
        <v>88109</v>
      </c>
      <c r="AD141" s="105">
        <f>GETPIVOTDATA(" Utah",'Population Migration by State'!$B$5,"Year",'Population Migration by State'!$C$3)</f>
        <v>88109</v>
      </c>
      <c r="AE141" s="105">
        <f>GETPIVOTDATA(" Utah",'Population Migration by State'!$B$5,"Year",'Population Migration by State'!$C$3)</f>
        <v>88109</v>
      </c>
      <c r="AF141" s="105">
        <f>GETPIVOTDATA(" Utah",'Population Migration by State'!$B$5,"Year",'Population Migration by State'!$C$3)</f>
        <v>88109</v>
      </c>
      <c r="AG141" s="105">
        <f>GETPIVOTDATA(" Utah",'Population Migration by State'!$B$5,"Year",'Population Migration by State'!$C$3)</f>
        <v>88109</v>
      </c>
      <c r="AH141" s="105">
        <f>GETPIVOTDATA(" Utah",'Population Migration by State'!$B$5,"Year",'Population Migration by State'!$C$3)</f>
        <v>88109</v>
      </c>
      <c r="AI141" s="105">
        <f>GETPIVOTDATA(" Utah",'Population Migration by State'!$B$5,"Year",'Population Migration by State'!$C$3)</f>
        <v>88109</v>
      </c>
      <c r="AJ141" s="101">
        <f>GETPIVOTDATA(" Utah",'Population Migration by State'!$B$5,"Year",'Population Migration by State'!$C$3)</f>
        <v>88109</v>
      </c>
      <c r="AK141" s="101">
        <f>GETPIVOTDATA(" Utah",'Population Migration by State'!$B$5,"Year",'Population Migration by State'!$C$3)</f>
        <v>88109</v>
      </c>
      <c r="AL141" s="101">
        <f>GETPIVOTDATA(" Utah",'Population Migration by State'!$B$5,"Year",'Population Migration by State'!$C$3)</f>
        <v>88109</v>
      </c>
      <c r="AM141" s="101">
        <f>GETPIVOTDATA(" Utah",'Population Migration by State'!$B$5,"Year",'Population Migration by State'!$C$3)</f>
        <v>88109</v>
      </c>
      <c r="AN141" s="101">
        <f>GETPIVOTDATA(" Utah",'Population Migration by State'!$B$5,"Year",'Population Migration by State'!$C$3)</f>
        <v>88109</v>
      </c>
      <c r="AO141" s="95">
        <f>GETPIVOTDATA(" Colorado",'Population Migration by State'!$B$5,"Year",'Population Migration by State'!$C$3)</f>
        <v>206204</v>
      </c>
      <c r="AP141" s="101">
        <f>GETPIVOTDATA(" Colorado",'Population Migration by State'!$B$5,"Year",'Population Migration by State'!$C$3)</f>
        <v>206204</v>
      </c>
      <c r="AQ141" s="101">
        <f>GETPIVOTDATA(" Colorado",'Population Migration by State'!$B$5,"Year",'Population Migration by State'!$C$3)</f>
        <v>206204</v>
      </c>
      <c r="AR141" s="101">
        <f>GETPIVOTDATA(" Colorado",'Population Migration by State'!$B$5,"Year",'Population Migration by State'!$C$3)</f>
        <v>206204</v>
      </c>
      <c r="AS141" s="101">
        <f>GETPIVOTDATA(" Colorado",'Population Migration by State'!$B$5,"Year",'Population Migration by State'!$C$3)</f>
        <v>206204</v>
      </c>
      <c r="AT141" s="101">
        <f>GETPIVOTDATA(" Colorado",'Population Migration by State'!$B$5,"Year",'Population Migration by State'!$C$3)</f>
        <v>206204</v>
      </c>
      <c r="AU141" s="101">
        <f>GETPIVOTDATA(" Colorado",'Population Migration by State'!$B$5,"Year",'Population Migration by State'!$C$3)</f>
        <v>206204</v>
      </c>
      <c r="AV141" s="101">
        <f>GETPIVOTDATA(" Colorado",'Population Migration by State'!$B$5,"Year",'Population Migration by State'!$C$3)</f>
        <v>206204</v>
      </c>
      <c r="AW141" s="101">
        <f>GETPIVOTDATA(" Colorado",'Population Migration by State'!$B$5,"Year",'Population Migration by State'!$C$3)</f>
        <v>206204</v>
      </c>
      <c r="AX141" s="101">
        <f>GETPIVOTDATA(" Colorado",'Population Migration by State'!$B$5,"Year",'Population Migration by State'!$C$3)</f>
        <v>206204</v>
      </c>
      <c r="AY141" s="101">
        <f>GETPIVOTDATA(" Colorado",'Population Migration by State'!$B$5,"Year",'Population Migration by State'!$C$3)</f>
        <v>206204</v>
      </c>
      <c r="AZ141" s="101">
        <f>GETPIVOTDATA(" Colorado",'Population Migration by State'!$B$5,"Year",'Population Migration by State'!$C$3)</f>
        <v>206204</v>
      </c>
      <c r="BA141" s="101">
        <f>GETPIVOTDATA(" Colorado",'Population Migration by State'!$B$5,"Year",'Population Migration by State'!$C$3)</f>
        <v>206204</v>
      </c>
      <c r="BB141" s="101">
        <f>GETPIVOTDATA(" Colorado",'Population Migration by State'!$B$5,"Year",'Population Migration by State'!$C$3)</f>
        <v>206204</v>
      </c>
      <c r="BC141" s="101">
        <f>GETPIVOTDATA(" Colorado",'Population Migration by State'!$B$5,"Year",'Population Migration by State'!$C$3)</f>
        <v>206204</v>
      </c>
      <c r="BD141" s="101">
        <f>GETPIVOTDATA(" Colorado",'Population Migration by State'!$B$5,"Year",'Population Migration by State'!$C$3)</f>
        <v>206204</v>
      </c>
      <c r="BE141" s="92">
        <f>GETPIVOTDATA(" Nebraska",'Population Migration by State'!$B$5,"Year",'Population Migration by State'!$C$3)</f>
        <v>43266</v>
      </c>
      <c r="BF141" s="105">
        <f>GETPIVOTDATA(" Nebraska",'Population Migration by State'!$B$5,"Year",'Population Migration by State'!$C$3)</f>
        <v>43266</v>
      </c>
      <c r="BG141" s="105">
        <f>GETPIVOTDATA(" Nebraska",'Population Migration by State'!$B$5,"Year",'Population Migration by State'!$C$3)</f>
        <v>43266</v>
      </c>
      <c r="BH141" s="105">
        <f>GETPIVOTDATA(" Nebraska",'Population Migration by State'!$B$5,"Year",'Population Migration by State'!$C$3)</f>
        <v>43266</v>
      </c>
      <c r="BI141" s="105">
        <f>GETPIVOTDATA(" Nebraska",'Population Migration by State'!$B$5,"Year",'Population Migration by State'!$C$3)</f>
        <v>43266</v>
      </c>
      <c r="BJ141" s="121">
        <f>GETPIVOTDATA(" Nebraska",'Population Migration by State'!$B$5,"Year",'Population Migration by State'!$C$3)</f>
        <v>43266</v>
      </c>
      <c r="BK141" s="121">
        <f>GETPIVOTDATA(" Nebraska",'Population Migration by State'!$B$5,"Year",'Population Migration by State'!$C$3)</f>
        <v>43266</v>
      </c>
      <c r="BL141" s="121">
        <f>GETPIVOTDATA(" Nebraska",'Population Migration by State'!$B$5,"Year",'Population Migration by State'!$C$3)</f>
        <v>43266</v>
      </c>
      <c r="BM141" s="105">
        <f>GETPIVOTDATA(" Nebraska",'Population Migration by State'!$B$5,"Year",'Population Migration by State'!$C$3)</f>
        <v>43266</v>
      </c>
      <c r="BN141" s="105">
        <f>GETPIVOTDATA(" Nebraska",'Population Migration by State'!$B$5,"Year",'Population Migration by State'!$C$3)</f>
        <v>43266</v>
      </c>
      <c r="BO141" s="105">
        <f>GETPIVOTDATA(" Nebraska",'Population Migration by State'!$B$5,"Year",'Population Migration by State'!$C$3)</f>
        <v>43266</v>
      </c>
      <c r="BP141" s="105">
        <f>GETPIVOTDATA(" Nebraska",'Population Migration by State'!$B$5,"Year",'Population Migration by State'!$C$3)</f>
        <v>43266</v>
      </c>
      <c r="BQ141" s="105">
        <f>GETPIVOTDATA(" Nebraska",'Population Migration by State'!$B$5,"Year",'Population Migration by State'!$C$3)</f>
        <v>43266</v>
      </c>
      <c r="BR141" s="105">
        <f>GETPIVOTDATA(" Nebraska",'Population Migration by State'!$B$5,"Year",'Population Migration by State'!$C$3)</f>
        <v>43266</v>
      </c>
      <c r="BS141" s="92">
        <f>GETPIVOTDATA(" Iowa",'Population Migration by State'!$B$5,"Year",'Population Migration by State'!$C$3)</f>
        <v>76546</v>
      </c>
      <c r="BT141" s="105">
        <f>GETPIVOTDATA(" Iowa",'Population Migration by State'!$B$5,"Year",'Population Migration by State'!$C$3)</f>
        <v>76546</v>
      </c>
      <c r="BU141" s="105">
        <f>GETPIVOTDATA(" Iowa",'Population Migration by State'!$B$5,"Year",'Population Migration by State'!$C$3)</f>
        <v>76546</v>
      </c>
      <c r="BV141" s="105">
        <f>GETPIVOTDATA(" Iowa",'Population Migration by State'!$B$5,"Year",'Population Migration by State'!$C$3)</f>
        <v>76546</v>
      </c>
      <c r="BW141" s="105">
        <f>GETPIVOTDATA(" Iowa",'Population Migration by State'!$B$5,"Year",'Population Migration by State'!$C$3)</f>
        <v>76546</v>
      </c>
      <c r="BX141" s="105">
        <f>GETPIVOTDATA(" Iowa",'Population Migration by State'!$B$5,"Year",'Population Migration by State'!$C$3)</f>
        <v>76546</v>
      </c>
      <c r="BY141" s="105">
        <f>GETPIVOTDATA(" Iowa",'Population Migration by State'!$B$5,"Year",'Population Migration by State'!$C$3)</f>
        <v>76546</v>
      </c>
      <c r="BZ141" s="105">
        <f>GETPIVOTDATA(" Iowa",'Population Migration by State'!$B$5,"Year",'Population Migration by State'!$C$3)</f>
        <v>76546</v>
      </c>
      <c r="CA141" s="105">
        <f>GETPIVOTDATA(" Iowa",'Population Migration by State'!$B$5,"Year",'Population Migration by State'!$C$3)</f>
        <v>76546</v>
      </c>
      <c r="CB141" s="105">
        <f>GETPIVOTDATA(" Iowa",'Population Migration by State'!$B$5,"Year",'Population Migration by State'!$C$3)</f>
        <v>76546</v>
      </c>
      <c r="CC141" s="105">
        <f>GETPIVOTDATA(" Iowa",'Population Migration by State'!$B$5,"Year",'Population Migration by State'!$C$3)</f>
        <v>76546</v>
      </c>
      <c r="CD141" s="92">
        <f>GETPIVOTDATA(" Illinois",'Population Migration by State'!$B$5,"Year",'Population Migration by State'!$C$3)</f>
        <v>210804</v>
      </c>
      <c r="CE141" s="105">
        <f>GETPIVOTDATA(" Illinois",'Population Migration by State'!$B$5,"Year",'Population Migration by State'!$C$3)</f>
        <v>210804</v>
      </c>
      <c r="CF141" s="105">
        <f>GETPIVOTDATA(" Illinois",'Population Migration by State'!$B$5,"Year",'Population Migration by State'!$C$3)</f>
        <v>210804</v>
      </c>
      <c r="CG141" s="105">
        <f>GETPIVOTDATA(" Illinois",'Population Migration by State'!$B$5,"Year",'Population Migration by State'!$C$3)</f>
        <v>210804</v>
      </c>
      <c r="CH141" s="105">
        <f>GETPIVOTDATA(" Illinois",'Population Migration by State'!$B$5,"Year",'Population Migration by State'!$C$3)</f>
        <v>210804</v>
      </c>
      <c r="CI141" s="121">
        <f>GETPIVOTDATA(" Illinois",'Population Migration by State'!$B$5,"Year",'Population Migration by State'!$C$3)</f>
        <v>210804</v>
      </c>
      <c r="CJ141" s="121">
        <f>GETPIVOTDATA(" Illinois",'Population Migration by State'!$B$5,"Year",'Population Migration by State'!$C$3)</f>
        <v>210804</v>
      </c>
      <c r="CK141" s="121">
        <f>GETPIVOTDATA(" Illinois",'Population Migration by State'!$B$5,"Year",'Population Migration by State'!$C$3)</f>
        <v>210804</v>
      </c>
      <c r="CL141" s="121">
        <f>GETPIVOTDATA(" Illinois",'Population Migration by State'!$B$5,"Year",'Population Migration by State'!$C$3)</f>
        <v>210804</v>
      </c>
      <c r="CM141" s="105">
        <f>GETPIVOTDATA(" Illinois",'Population Migration by State'!$B$5,"Year",'Population Migration by State'!$C$3)</f>
        <v>210804</v>
      </c>
      <c r="CN141" s="105">
        <f>GETPIVOTDATA(" Illinois",'Population Migration by State'!$B$5,"Year",'Population Migration by State'!$C$3)</f>
        <v>210804</v>
      </c>
      <c r="CO141" s="92">
        <f>GETPIVOTDATA(" Indiana",'Population Migration by State'!$B$5,"Year",'Population Migration by State'!$C$3)</f>
        <v>134273</v>
      </c>
      <c r="CP141" s="105">
        <f>GETPIVOTDATA(" Indiana",'Population Migration by State'!$B$5,"Year",'Population Migration by State'!$C$3)</f>
        <v>134273</v>
      </c>
      <c r="CQ141" s="105">
        <f>GETPIVOTDATA(" Indiana",'Population Migration by State'!$B$5,"Year",'Population Migration by State'!$C$3)</f>
        <v>134273</v>
      </c>
      <c r="CR141" s="105">
        <f>GETPIVOTDATA(" Indiana",'Population Migration by State'!$B$5,"Year",'Population Migration by State'!$C$3)</f>
        <v>134273</v>
      </c>
      <c r="CS141" s="105">
        <f>GETPIVOTDATA(" Indiana",'Population Migration by State'!$B$5,"Year",'Population Migration by State'!$C$3)</f>
        <v>134273</v>
      </c>
      <c r="CT141" s="105">
        <f>GETPIVOTDATA(" Indiana",'Population Migration by State'!$B$5,"Year",'Population Migration by State'!$C$3)</f>
        <v>134273</v>
      </c>
      <c r="CU141" s="92">
        <f>GETPIVOTDATA(" Ohio",'Population Migration by State'!$B$5,"Year",'Population Migration by State'!$C$3)</f>
        <v>197794</v>
      </c>
      <c r="CV141" s="105">
        <f>GETPIVOTDATA(" Ohio",'Population Migration by State'!$B$5,"Year",'Population Migration by State'!$C$3)</f>
        <v>197794</v>
      </c>
      <c r="CW141" s="105">
        <f>GETPIVOTDATA(" Ohio",'Population Migration by State'!$B$5,"Year",'Population Migration by State'!$C$3)</f>
        <v>197794</v>
      </c>
      <c r="CX141" s="105">
        <f>GETPIVOTDATA(" Ohio",'Population Migration by State'!$B$5,"Year",'Population Migration by State'!$C$3)</f>
        <v>197794</v>
      </c>
      <c r="CY141" s="105">
        <f>GETPIVOTDATA(" Ohio",'Population Migration by State'!$B$5,"Year",'Population Migration by State'!$C$3)</f>
        <v>197794</v>
      </c>
      <c r="CZ141" s="105">
        <f>GETPIVOTDATA(" Ohio",'Population Migration by State'!$B$5,"Year",'Population Migration by State'!$C$3)</f>
        <v>197794</v>
      </c>
      <c r="DA141" s="105">
        <f>GETPIVOTDATA(" Ohio",'Population Migration by State'!$B$5,"Year",'Population Migration by State'!$C$3)</f>
        <v>197794</v>
      </c>
      <c r="DB141" s="105">
        <f>GETPIVOTDATA(" Ohio",'Population Migration by State'!$B$5,"Year",'Population Migration by State'!$C$3)</f>
        <v>197794</v>
      </c>
      <c r="DC141" s="105">
        <f>GETPIVOTDATA(" Ohio",'Population Migration by State'!$B$5,"Year",'Population Migration by State'!$C$3)</f>
        <v>197794</v>
      </c>
      <c r="DD141" s="105">
        <f>GETPIVOTDATA(" Ohio",'Population Migration by State'!$B$5,"Year",'Population Migration by State'!$C$3)</f>
        <v>197794</v>
      </c>
      <c r="DE141" s="105">
        <f>GETPIVOTDATA(" Ohio",'Population Migration by State'!$B$5,"Year",'Population Migration by State'!$C$3)</f>
        <v>197794</v>
      </c>
      <c r="DF141" s="92">
        <f>GETPIVOTDATA(" Pennsylvania",'Population Migration by State'!$B$5,"Year",'Population Migration by State'!$C$3)</f>
        <v>223347</v>
      </c>
      <c r="DG141" s="105">
        <f>GETPIVOTDATA(" Pennsylvania",'Population Migration by State'!$B$5,"Year",'Population Migration by State'!$C$3)</f>
        <v>223347</v>
      </c>
      <c r="DH141" s="105">
        <f>GETPIVOTDATA(" Pennsylvania",'Population Migration by State'!$B$5,"Year",'Population Migration by State'!$C$3)</f>
        <v>223347</v>
      </c>
      <c r="DI141" s="105">
        <f>GETPIVOTDATA(" Pennsylvania",'Population Migration by State'!$B$5,"Year",'Population Migration by State'!$C$3)</f>
        <v>223347</v>
      </c>
      <c r="DJ141" s="105">
        <f>GETPIVOTDATA(" Pennsylvania",'Population Migration by State'!$B$5,"Year",'Population Migration by State'!$C$3)</f>
        <v>223347</v>
      </c>
      <c r="DK141" s="121">
        <f>GETPIVOTDATA(" Pennsylvania",'Population Migration by State'!$B$5,"Year",'Population Migration by State'!$C$3)</f>
        <v>223347</v>
      </c>
      <c r="DL141" s="121">
        <f>GETPIVOTDATA(" Pennsylvania",'Population Migration by State'!$B$5,"Year",'Population Migration by State'!$C$3)</f>
        <v>223347</v>
      </c>
      <c r="DM141" s="121">
        <f>GETPIVOTDATA(" Pennsylvania",'Population Migration by State'!$B$5,"Year",'Population Migration by State'!$C$3)</f>
        <v>223347</v>
      </c>
      <c r="DN141" s="121">
        <f>GETPIVOTDATA(" Pennsylvania",'Population Migration by State'!$B$5,"Year",'Population Migration by State'!$C$3)</f>
        <v>223347</v>
      </c>
      <c r="DO141" s="105">
        <f>GETPIVOTDATA(" Pennsylvania",'Population Migration by State'!$B$5,"Year",'Population Migration by State'!$C$3)</f>
        <v>223347</v>
      </c>
      <c r="DP141" s="105">
        <f>GETPIVOTDATA(" Pennsylvania",'Population Migration by State'!$B$5,"Year",'Population Migration by State'!$C$3)</f>
        <v>223347</v>
      </c>
      <c r="DQ141" s="105">
        <f>GETPIVOTDATA(" Pennsylvania",'Population Migration by State'!$B$5,"Year",'Population Migration by State'!$C$3)</f>
        <v>223347</v>
      </c>
      <c r="DR141" s="105">
        <f>GETPIVOTDATA(" Pennsylvania",'Population Migration by State'!$B$5,"Year",'Population Migration by State'!$C$3)</f>
        <v>223347</v>
      </c>
      <c r="DS141" s="105">
        <f>GETPIVOTDATA(" Pennsylvania",'Population Migration by State'!$B$5,"Year",'Population Migration by State'!$C$3)</f>
        <v>223347</v>
      </c>
      <c r="DT141" s="105">
        <f>GETPIVOTDATA(" Pennsylvania",'Population Migration by State'!$B$5,"Year",'Population Migration by State'!$C$3)</f>
        <v>223347</v>
      </c>
      <c r="DU141" s="97"/>
      <c r="DV141" s="105">
        <f>GETPIVOTDATA(" New Jersey",'Population Migration by State'!$B$5,"Year",'Population Migration by State'!$C$3)</f>
        <v>132797</v>
      </c>
      <c r="DW141" s="105">
        <f>GETPIVOTDATA(" New Jersey",'Population Migration by State'!$B$5,"Year",'Population Migration by State'!$C$3)</f>
        <v>132797</v>
      </c>
      <c r="DX141" s="105">
        <f>GETPIVOTDATA(" New Jersey",'Population Migration by State'!$B$5,"Year",'Population Migration by State'!$C$3)</f>
        <v>132797</v>
      </c>
      <c r="DY141" s="92">
        <f>GETPIVOTDATA(" New York",'Population Migration by State'!$B$5,"Year",'Population Migration by State'!$C$3)</f>
        <v>277374</v>
      </c>
      <c r="DZ141" s="92">
        <f>GETPIVOTDATA(" Connecticut",'Population Migration by State'!$B$5,"Year",'Population Migration by State'!$C$3)</f>
        <v>83539</v>
      </c>
      <c r="EA141" s="121">
        <f>GETPIVOTDATA(" Connecticut",'Population Migration by State'!$B$5,"Year",'Population Migration by State'!$C$3)</f>
        <v>83539</v>
      </c>
      <c r="EB141" s="121">
        <f>GETPIVOTDATA(" Connecticut",'Population Migration by State'!$B$5,"Year",'Population Migration by State'!$C$3)</f>
        <v>83539</v>
      </c>
      <c r="EC141" s="92">
        <f>GETPIVOTDATA(" Rhode Island",'Population Migration by State'!$B$5,"Year",'Population Migration by State'!$C$3)</f>
        <v>33562</v>
      </c>
      <c r="ED141" s="94"/>
      <c r="EE141" s="113"/>
      <c r="EF141" s="93"/>
      <c r="EG141" s="93"/>
      <c r="EH141" s="93"/>
      <c r="EI141" s="105"/>
      <c r="EJ141" s="105"/>
      <c r="EK141" s="105"/>
      <c r="EL141" s="105"/>
      <c r="EM141" s="105"/>
      <c r="EN141" s="105"/>
      <c r="EO141" s="105"/>
      <c r="EP141" s="105"/>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217"/>
    </row>
    <row r="142" spans="2:216" ht="16.5" thickTop="1" thickBot="1" x14ac:dyDescent="0.3">
      <c r="B142" s="221"/>
      <c r="C142" s="56"/>
      <c r="D142" s="56"/>
      <c r="E142" s="105"/>
      <c r="F142" s="105"/>
      <c r="G142" s="105"/>
      <c r="H142" s="105"/>
      <c r="I142" s="105"/>
      <c r="J142" s="105"/>
      <c r="K142" s="105"/>
      <c r="L142" s="92">
        <f>GETPIVOTDATA(" California",'Population Migration by State'!$B$5,"Year",'Population Migration by State'!$C$3)</f>
        <v>495964</v>
      </c>
      <c r="M142" s="105">
        <f>GETPIVOTDATA(" California",'Population Migration by State'!$B$5,"Year",'Population Migration by State'!$C$3)</f>
        <v>495964</v>
      </c>
      <c r="N142" s="105">
        <f>GETPIVOTDATA(" California",'Population Migration by State'!$B$5,"Year",'Population Migration by State'!$C$3)</f>
        <v>495964</v>
      </c>
      <c r="O142" s="105">
        <f>GETPIVOTDATA(" California",'Population Migration by State'!$B$5,"Year",'Population Migration by State'!$C$3)</f>
        <v>495964</v>
      </c>
      <c r="P142" s="105">
        <f>GETPIVOTDATA(" California",'Population Migration by State'!$B$5,"Year",'Population Migration by State'!$C$3)</f>
        <v>495964</v>
      </c>
      <c r="Q142" s="105">
        <f>GETPIVOTDATA(" California",'Population Migration by State'!$B$5,"Year",'Population Migration by State'!$C$3)</f>
        <v>495964</v>
      </c>
      <c r="R142" s="105">
        <f>GETPIVOTDATA(" California",'Population Migration by State'!$B$5,"Year",'Population Migration by State'!$C$3)</f>
        <v>495964</v>
      </c>
      <c r="S142" s="105">
        <f>GETPIVOTDATA(" California",'Population Migration by State'!$B$5,"Year",'Population Migration by State'!$C$3)</f>
        <v>495964</v>
      </c>
      <c r="T142" s="92">
        <f>GETPIVOTDATA(" Nevada",'Population Migration by State'!$B$5,"Year",'Population Migration by State'!$C$3)</f>
        <v>124522</v>
      </c>
      <c r="U142" s="105">
        <f>GETPIVOTDATA(" Nevada",'Population Migration by State'!$B$5,"Year",'Population Migration by State'!$C$3)</f>
        <v>124522</v>
      </c>
      <c r="V142" s="105">
        <f>GETPIVOTDATA(" Nevada",'Population Migration by State'!$B$5,"Year",'Population Migration by State'!$C$3)</f>
        <v>124522</v>
      </c>
      <c r="W142" s="121">
        <f>GETPIVOTDATA(" Nevada",'Population Migration by State'!$B$5,"Year",'Population Migration by State'!$C$3)</f>
        <v>124522</v>
      </c>
      <c r="X142" s="121">
        <f>GETPIVOTDATA(" Nevada",'Population Migration by State'!$B$5,"Year",'Population Migration by State'!$C$3)</f>
        <v>124522</v>
      </c>
      <c r="Y142" s="121">
        <f>GETPIVOTDATA(" Nevada",'Population Migration by State'!$B$5,"Year",'Population Migration by State'!$C$3)</f>
        <v>124522</v>
      </c>
      <c r="Z142" s="121">
        <f>GETPIVOTDATA(" Nevada",'Population Migration by State'!$B$5,"Year",'Population Migration by State'!$C$3)</f>
        <v>124522</v>
      </c>
      <c r="AA142" s="105">
        <f>GETPIVOTDATA(" Nevada",'Population Migration by State'!$B$5,"Year",'Population Migration by State'!$C$3)</f>
        <v>124522</v>
      </c>
      <c r="AB142" s="105">
        <f>GETPIVOTDATA(" Nevada",'Population Migration by State'!$B$5,"Year",'Population Migration by State'!$C$3)</f>
        <v>124522</v>
      </c>
      <c r="AC142" s="92">
        <f>GETPIVOTDATA(" Utah",'Population Migration by State'!$B$5,"Year",'Population Migration by State'!$C$3)</f>
        <v>88109</v>
      </c>
      <c r="AD142" s="105">
        <f>GETPIVOTDATA(" Utah",'Population Migration by State'!$B$5,"Year",'Population Migration by State'!$C$3)</f>
        <v>88109</v>
      </c>
      <c r="AE142" s="105">
        <f>GETPIVOTDATA(" Utah",'Population Migration by State'!$B$5,"Year",'Population Migration by State'!$C$3)</f>
        <v>88109</v>
      </c>
      <c r="AF142" s="105">
        <f>GETPIVOTDATA(" Utah",'Population Migration by State'!$B$5,"Year",'Population Migration by State'!$C$3)</f>
        <v>88109</v>
      </c>
      <c r="AG142" s="105">
        <f>GETPIVOTDATA(" Utah",'Population Migration by State'!$B$5,"Year",'Population Migration by State'!$C$3)</f>
        <v>88109</v>
      </c>
      <c r="AH142" s="105">
        <f>GETPIVOTDATA(" Utah",'Population Migration by State'!$B$5,"Year",'Population Migration by State'!$C$3)</f>
        <v>88109</v>
      </c>
      <c r="AI142" s="105">
        <f>GETPIVOTDATA(" Utah",'Population Migration by State'!$B$5,"Year",'Population Migration by State'!$C$3)</f>
        <v>88109</v>
      </c>
      <c r="AJ142" s="105">
        <f>GETPIVOTDATA(" Utah",'Population Migration by State'!$B$5,"Year",'Population Migration by State'!$C$3)</f>
        <v>88109</v>
      </c>
      <c r="AK142" s="105">
        <f>GETPIVOTDATA(" Utah",'Population Migration by State'!$B$5,"Year",'Population Migration by State'!$C$3)</f>
        <v>88109</v>
      </c>
      <c r="AL142" s="105">
        <f>GETPIVOTDATA(" Utah",'Population Migration by State'!$B$5,"Year",'Population Migration by State'!$C$3)</f>
        <v>88109</v>
      </c>
      <c r="AM142" s="105">
        <f>GETPIVOTDATA(" Utah",'Population Migration by State'!$B$5,"Year",'Population Migration by State'!$C$3)</f>
        <v>88109</v>
      </c>
      <c r="AN142" s="105">
        <f>GETPIVOTDATA(" Utah",'Population Migration by State'!$B$5,"Year",'Population Migration by State'!$C$3)</f>
        <v>88109</v>
      </c>
      <c r="AO142" s="92">
        <f>GETPIVOTDATA(" Colorado",'Population Migration by State'!$B$5,"Year",'Population Migration by State'!$C$3)</f>
        <v>206204</v>
      </c>
      <c r="AP142" s="105">
        <f>GETPIVOTDATA(" Colorado",'Population Migration by State'!$B$5,"Year",'Population Migration by State'!$C$3)</f>
        <v>206204</v>
      </c>
      <c r="AQ142" s="105">
        <f>GETPIVOTDATA(" Colorado",'Population Migration by State'!$B$5,"Year",'Population Migration by State'!$C$3)</f>
        <v>206204</v>
      </c>
      <c r="AR142" s="105">
        <f>GETPIVOTDATA(" Colorado",'Population Migration by State'!$B$5,"Year",'Population Migration by State'!$C$3)</f>
        <v>206204</v>
      </c>
      <c r="AS142" s="105">
        <f>GETPIVOTDATA(" Colorado",'Population Migration by State'!$B$5,"Year",'Population Migration by State'!$C$3)</f>
        <v>206204</v>
      </c>
      <c r="AT142" s="105">
        <f>GETPIVOTDATA(" Colorado",'Population Migration by State'!$B$5,"Year",'Population Migration by State'!$C$3)</f>
        <v>206204</v>
      </c>
      <c r="AU142" s="105">
        <f>GETPIVOTDATA(" Colorado",'Population Migration by State'!$B$5,"Year",'Population Migration by State'!$C$3)</f>
        <v>206204</v>
      </c>
      <c r="AV142" s="105">
        <f>GETPIVOTDATA(" Colorado",'Population Migration by State'!$B$5,"Year",'Population Migration by State'!$C$3)</f>
        <v>206204</v>
      </c>
      <c r="AW142" s="105">
        <f>GETPIVOTDATA(" Colorado",'Population Migration by State'!$B$5,"Year",'Population Migration by State'!$C$3)</f>
        <v>206204</v>
      </c>
      <c r="AX142" s="105">
        <f>GETPIVOTDATA(" Colorado",'Population Migration by State'!$B$5,"Year",'Population Migration by State'!$C$3)</f>
        <v>206204</v>
      </c>
      <c r="AY142" s="105">
        <f>GETPIVOTDATA(" Colorado",'Population Migration by State'!$B$5,"Year",'Population Migration by State'!$C$3)</f>
        <v>206204</v>
      </c>
      <c r="AZ142" s="105">
        <f>GETPIVOTDATA(" Colorado",'Population Migration by State'!$B$5,"Year",'Population Migration by State'!$C$3)</f>
        <v>206204</v>
      </c>
      <c r="BA142" s="105">
        <f>GETPIVOTDATA(" Colorado",'Population Migration by State'!$B$5,"Year",'Population Migration by State'!$C$3)</f>
        <v>206204</v>
      </c>
      <c r="BB142" s="105">
        <f>GETPIVOTDATA(" Colorado",'Population Migration by State'!$B$5,"Year",'Population Migration by State'!$C$3)</f>
        <v>206204</v>
      </c>
      <c r="BC142" s="105">
        <f>GETPIVOTDATA(" Colorado",'Population Migration by State'!$B$5,"Year",'Population Migration by State'!$C$3)</f>
        <v>206204</v>
      </c>
      <c r="BD142" s="105">
        <f>GETPIVOTDATA(" Colorado",'Population Migration by State'!$B$5,"Year",'Population Migration by State'!$C$3)</f>
        <v>206204</v>
      </c>
      <c r="BE142" s="92">
        <f>GETPIVOTDATA(" Nebraska",'Population Migration by State'!$B$5,"Year",'Population Migration by State'!$C$3)</f>
        <v>43266</v>
      </c>
      <c r="BF142" s="105">
        <f>GETPIVOTDATA(" Nebraska",'Population Migration by State'!$B$5,"Year",'Population Migration by State'!$C$3)</f>
        <v>43266</v>
      </c>
      <c r="BG142" s="105">
        <f>GETPIVOTDATA(" Nebraska",'Population Migration by State'!$B$5,"Year",'Population Migration by State'!$C$3)</f>
        <v>43266</v>
      </c>
      <c r="BH142" s="105">
        <f>GETPIVOTDATA(" Nebraska",'Population Migration by State'!$B$5,"Year",'Population Migration by State'!$C$3)</f>
        <v>43266</v>
      </c>
      <c r="BI142" s="105">
        <f>GETPIVOTDATA(" Nebraska",'Population Migration by State'!$B$5,"Year",'Population Migration by State'!$C$3)</f>
        <v>43266</v>
      </c>
      <c r="BJ142" s="105">
        <f>GETPIVOTDATA(" Nebraska",'Population Migration by State'!$B$5,"Year",'Population Migration by State'!$C$3)</f>
        <v>43266</v>
      </c>
      <c r="BK142" s="105">
        <f>GETPIVOTDATA(" Nebraska",'Population Migration by State'!$B$5,"Year",'Population Migration by State'!$C$3)</f>
        <v>43266</v>
      </c>
      <c r="BL142" s="105">
        <f>GETPIVOTDATA(" Nebraska",'Population Migration by State'!$B$5,"Year",'Population Migration by State'!$C$3)</f>
        <v>43266</v>
      </c>
      <c r="BM142" s="105">
        <f>GETPIVOTDATA(" Nebraska",'Population Migration by State'!$B$5,"Year",'Population Migration by State'!$C$3)</f>
        <v>43266</v>
      </c>
      <c r="BN142" s="105">
        <f>GETPIVOTDATA(" Nebraska",'Population Migration by State'!$B$5,"Year",'Population Migration by State'!$C$3)</f>
        <v>43266</v>
      </c>
      <c r="BO142" s="105">
        <f>GETPIVOTDATA(" Nebraska",'Population Migration by State'!$B$5,"Year",'Population Migration by State'!$C$3)</f>
        <v>43266</v>
      </c>
      <c r="BP142" s="105">
        <f>GETPIVOTDATA(" Nebraska",'Population Migration by State'!$B$5,"Year",'Population Migration by State'!$C$3)</f>
        <v>43266</v>
      </c>
      <c r="BQ142" s="105">
        <f>GETPIVOTDATA(" Nebraska",'Population Migration by State'!$B$5,"Year",'Population Migration by State'!$C$3)</f>
        <v>43266</v>
      </c>
      <c r="BR142" s="105">
        <f>GETPIVOTDATA(" Nebraska",'Population Migration by State'!$B$5,"Year",'Population Migration by State'!$C$3)</f>
        <v>43266</v>
      </c>
      <c r="BS142" s="92">
        <f>GETPIVOTDATA(" Iowa",'Population Migration by State'!$B$5,"Year",'Population Migration by State'!$C$3)</f>
        <v>76546</v>
      </c>
      <c r="BT142" s="105">
        <f>GETPIVOTDATA(" Iowa",'Population Migration by State'!$B$5,"Year",'Population Migration by State'!$C$3)</f>
        <v>76546</v>
      </c>
      <c r="BU142" s="105">
        <f>GETPIVOTDATA(" Iowa",'Population Migration by State'!$B$5,"Year",'Population Migration by State'!$C$3)</f>
        <v>76546</v>
      </c>
      <c r="BV142" s="105">
        <f>GETPIVOTDATA(" Iowa",'Population Migration by State'!$B$5,"Year",'Population Migration by State'!$C$3)</f>
        <v>76546</v>
      </c>
      <c r="BW142" s="105">
        <f>GETPIVOTDATA(" Iowa",'Population Migration by State'!$B$5,"Year",'Population Migration by State'!$C$3)</f>
        <v>76546</v>
      </c>
      <c r="BX142" s="105">
        <f>GETPIVOTDATA(" Iowa",'Population Migration by State'!$B$5,"Year",'Population Migration by State'!$C$3)</f>
        <v>76546</v>
      </c>
      <c r="BY142" s="105">
        <f>GETPIVOTDATA(" Iowa",'Population Migration by State'!$B$5,"Year",'Population Migration by State'!$C$3)</f>
        <v>76546</v>
      </c>
      <c r="BZ142" s="105">
        <f>GETPIVOTDATA(" Iowa",'Population Migration by State'!$B$5,"Year",'Population Migration by State'!$C$3)</f>
        <v>76546</v>
      </c>
      <c r="CA142" s="105">
        <f>GETPIVOTDATA(" Iowa",'Population Migration by State'!$B$5,"Year",'Population Migration by State'!$C$3)</f>
        <v>76546</v>
      </c>
      <c r="CB142" s="105">
        <f>GETPIVOTDATA(" Iowa",'Population Migration by State'!$B$5,"Year",'Population Migration by State'!$C$3)</f>
        <v>76546</v>
      </c>
      <c r="CC142" s="105">
        <f>GETPIVOTDATA(" Iowa",'Population Migration by State'!$B$5,"Year",'Population Migration by State'!$C$3)</f>
        <v>76546</v>
      </c>
      <c r="CD142" s="92">
        <f>GETPIVOTDATA(" Illinois",'Population Migration by State'!$B$5,"Year",'Population Migration by State'!$C$3)</f>
        <v>210804</v>
      </c>
      <c r="CE142" s="105">
        <f>GETPIVOTDATA(" Illinois",'Population Migration by State'!$B$5,"Year",'Population Migration by State'!$C$3)</f>
        <v>210804</v>
      </c>
      <c r="CF142" s="105">
        <f>GETPIVOTDATA(" Illinois",'Population Migration by State'!$B$5,"Year",'Population Migration by State'!$C$3)</f>
        <v>210804</v>
      </c>
      <c r="CG142" s="105">
        <f>GETPIVOTDATA(" Illinois",'Population Migration by State'!$B$5,"Year",'Population Migration by State'!$C$3)</f>
        <v>210804</v>
      </c>
      <c r="CH142" s="105">
        <f>GETPIVOTDATA(" Illinois",'Population Migration by State'!$B$5,"Year",'Population Migration by State'!$C$3)</f>
        <v>210804</v>
      </c>
      <c r="CI142" s="121">
        <f>GETPIVOTDATA(" Illinois",'Population Migration by State'!$B$5,"Year",'Population Migration by State'!$C$3)</f>
        <v>210804</v>
      </c>
      <c r="CJ142" s="121">
        <f>GETPIVOTDATA(" Illinois",'Population Migration by State'!$B$5,"Year",'Population Migration by State'!$C$3)</f>
        <v>210804</v>
      </c>
      <c r="CK142" s="121">
        <f>GETPIVOTDATA(" Illinois",'Population Migration by State'!$B$5,"Year",'Population Migration by State'!$C$3)</f>
        <v>210804</v>
      </c>
      <c r="CL142" s="121">
        <f>GETPIVOTDATA(" Illinois",'Population Migration by State'!$B$5,"Year",'Population Migration by State'!$C$3)</f>
        <v>210804</v>
      </c>
      <c r="CM142" s="105">
        <f>GETPIVOTDATA(" Illinois",'Population Migration by State'!$B$5,"Year",'Population Migration by State'!$C$3)</f>
        <v>210804</v>
      </c>
      <c r="CN142" s="105">
        <f>GETPIVOTDATA(" Illinois",'Population Migration by State'!$B$5,"Year",'Population Migration by State'!$C$3)</f>
        <v>210804</v>
      </c>
      <c r="CO142" s="92">
        <f>GETPIVOTDATA(" Indiana",'Population Migration by State'!$B$5,"Year",'Population Migration by State'!$C$3)</f>
        <v>134273</v>
      </c>
      <c r="CP142" s="121">
        <f>GETPIVOTDATA(" Indiana",'Population Migration by State'!$B$5,"Year",'Population Migration by State'!$C$3)</f>
        <v>134273</v>
      </c>
      <c r="CQ142" s="121">
        <f>GETPIVOTDATA(" Indiana",'Population Migration by State'!$B$5,"Year",'Population Migration by State'!$C$3)</f>
        <v>134273</v>
      </c>
      <c r="CR142" s="121">
        <f>GETPIVOTDATA(" Indiana",'Population Migration by State'!$B$5,"Year",'Population Migration by State'!$C$3)</f>
        <v>134273</v>
      </c>
      <c r="CS142" s="121">
        <f>GETPIVOTDATA(" Indiana",'Population Migration by State'!$B$5,"Year",'Population Migration by State'!$C$3)</f>
        <v>134273</v>
      </c>
      <c r="CT142" s="105">
        <f>GETPIVOTDATA(" Indiana",'Population Migration by State'!$B$5,"Year",'Population Migration by State'!$C$3)</f>
        <v>134273</v>
      </c>
      <c r="CU142" s="92">
        <f>GETPIVOTDATA(" Ohio",'Population Migration by State'!$B$5,"Year",'Population Migration by State'!$C$3)</f>
        <v>197794</v>
      </c>
      <c r="CV142" s="105">
        <f>GETPIVOTDATA(" Ohio",'Population Migration by State'!$B$5,"Year",'Population Migration by State'!$C$3)</f>
        <v>197794</v>
      </c>
      <c r="CW142" s="105">
        <f>GETPIVOTDATA(" Ohio",'Population Migration by State'!$B$5,"Year",'Population Migration by State'!$C$3)</f>
        <v>197794</v>
      </c>
      <c r="CX142" s="105">
        <f>GETPIVOTDATA(" Ohio",'Population Migration by State'!$B$5,"Year",'Population Migration by State'!$C$3)</f>
        <v>197794</v>
      </c>
      <c r="CY142" s="121">
        <f>GETPIVOTDATA(" Ohio",'Population Migration by State'!$B$5,"Year",'Population Migration by State'!$C$3)</f>
        <v>197794</v>
      </c>
      <c r="CZ142" s="121">
        <f>GETPIVOTDATA(" Ohio",'Population Migration by State'!$B$5,"Year",'Population Migration by State'!$C$3)</f>
        <v>197794</v>
      </c>
      <c r="DA142" s="121">
        <f>GETPIVOTDATA(" Ohio",'Population Migration by State'!$B$5,"Year",'Population Migration by State'!$C$3)</f>
        <v>197794</v>
      </c>
      <c r="DB142" s="121">
        <f>GETPIVOTDATA(" Ohio",'Population Migration by State'!$B$5,"Year",'Population Migration by State'!$C$3)</f>
        <v>197794</v>
      </c>
      <c r="DC142" s="105">
        <f>GETPIVOTDATA(" Ohio",'Population Migration by State'!$B$5,"Year",'Population Migration by State'!$C$3)</f>
        <v>197794</v>
      </c>
      <c r="DD142" s="105">
        <f>GETPIVOTDATA(" Ohio",'Population Migration by State'!$B$5,"Year",'Population Migration by State'!$C$3)</f>
        <v>197794</v>
      </c>
      <c r="DE142" s="105">
        <f>GETPIVOTDATA(" Ohio",'Population Migration by State'!$B$5,"Year",'Population Migration by State'!$C$3)</f>
        <v>197794</v>
      </c>
      <c r="DF142" s="92">
        <f>GETPIVOTDATA(" Pennsylvania",'Population Migration by State'!$B$5,"Year",'Population Migration by State'!$C$3)</f>
        <v>223347</v>
      </c>
      <c r="DG142" s="105">
        <f>GETPIVOTDATA(" Pennsylvania",'Population Migration by State'!$B$5,"Year",'Population Migration by State'!$C$3)</f>
        <v>223347</v>
      </c>
      <c r="DH142" s="105">
        <f>GETPIVOTDATA(" Pennsylvania",'Population Migration by State'!$B$5,"Year",'Population Migration by State'!$C$3)</f>
        <v>223347</v>
      </c>
      <c r="DI142" s="105">
        <f>GETPIVOTDATA(" Pennsylvania",'Population Migration by State'!$B$5,"Year",'Population Migration by State'!$C$3)</f>
        <v>223347</v>
      </c>
      <c r="DJ142" s="105">
        <f>GETPIVOTDATA(" Pennsylvania",'Population Migration by State'!$B$5,"Year",'Population Migration by State'!$C$3)</f>
        <v>223347</v>
      </c>
      <c r="DK142" s="121">
        <f>GETPIVOTDATA(" Pennsylvania",'Population Migration by State'!$B$5,"Year",'Population Migration by State'!$C$3)</f>
        <v>223347</v>
      </c>
      <c r="DL142" s="121">
        <f>GETPIVOTDATA(" Pennsylvania",'Population Migration by State'!$B$5,"Year",'Population Migration by State'!$C$3)</f>
        <v>223347</v>
      </c>
      <c r="DM142" s="121">
        <f>GETPIVOTDATA(" Pennsylvania",'Population Migration by State'!$B$5,"Year",'Population Migration by State'!$C$3)</f>
        <v>223347</v>
      </c>
      <c r="DN142" s="121">
        <f>GETPIVOTDATA(" Pennsylvania",'Population Migration by State'!$B$5,"Year",'Population Migration by State'!$C$3)</f>
        <v>223347</v>
      </c>
      <c r="DO142" s="105">
        <f>GETPIVOTDATA(" Pennsylvania",'Population Migration by State'!$B$5,"Year",'Population Migration by State'!$C$3)</f>
        <v>223347</v>
      </c>
      <c r="DP142" s="105">
        <f>GETPIVOTDATA(" Pennsylvania",'Population Migration by State'!$B$5,"Year",'Population Migration by State'!$C$3)</f>
        <v>223347</v>
      </c>
      <c r="DQ142" s="105">
        <f>GETPIVOTDATA(" Pennsylvania",'Population Migration by State'!$B$5,"Year",'Population Migration by State'!$C$3)</f>
        <v>223347</v>
      </c>
      <c r="DR142" s="105">
        <f>GETPIVOTDATA(" Pennsylvania",'Population Migration by State'!$B$5,"Year",'Population Migration by State'!$C$3)</f>
        <v>223347</v>
      </c>
      <c r="DS142" s="105">
        <f>GETPIVOTDATA(" Pennsylvania",'Population Migration by State'!$B$5,"Year",'Population Migration by State'!$C$3)</f>
        <v>223347</v>
      </c>
      <c r="DT142" s="105">
        <f>GETPIVOTDATA(" Pennsylvania",'Population Migration by State'!$B$5,"Year",'Population Migration by State'!$C$3)</f>
        <v>223347</v>
      </c>
      <c r="DU142" s="92">
        <f>GETPIVOTDATA(" New Jersey",'Population Migration by State'!$B$5,"Year",'Population Migration by State'!$C$3)</f>
        <v>132797</v>
      </c>
      <c r="DV142" s="105">
        <f>GETPIVOTDATA(" New Jersey",'Population Migration by State'!$B$5,"Year",'Population Migration by State'!$C$3)</f>
        <v>132797</v>
      </c>
      <c r="DW142" s="105">
        <f>GETPIVOTDATA(" New Jersey",'Population Migration by State'!$B$5,"Year",'Population Migration by State'!$C$3)</f>
        <v>132797</v>
      </c>
      <c r="DX142" s="105">
        <f>GETPIVOTDATA(" New Jersey",'Population Migration by State'!$B$5,"Year",'Population Migration by State'!$C$3)</f>
        <v>132797</v>
      </c>
      <c r="DY142" s="92">
        <f>GETPIVOTDATA(" New York",'Population Migration by State'!$B$5,"Year",'Population Migration by State'!$C$3)</f>
        <v>277374</v>
      </c>
      <c r="DZ142" s="99"/>
      <c r="EA142" s="105">
        <f>GETPIVOTDATA(" Connecticut",'Population Migration by State'!$B$5,"Year",'Population Migration by State'!$C$3)</f>
        <v>83539</v>
      </c>
      <c r="EB142" s="97"/>
      <c r="EC142" s="101"/>
      <c r="ED142" s="105"/>
      <c r="EE142" s="105"/>
      <c r="EF142" s="105"/>
      <c r="EG142" s="105"/>
      <c r="EH142" s="105"/>
      <c r="EI142" s="105"/>
      <c r="EJ142" s="105"/>
      <c r="EK142" s="105"/>
      <c r="EL142" s="105"/>
      <c r="EM142" s="105"/>
      <c r="EN142" s="105"/>
      <c r="EO142" s="105"/>
      <c r="EP142" s="105"/>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c r="GE142" s="56"/>
      <c r="GF142" s="56"/>
      <c r="GG142" s="56"/>
      <c r="GH142" s="56"/>
      <c r="GI142" s="56"/>
      <c r="GJ142" s="56"/>
      <c r="GK142" s="56"/>
      <c r="GL142" s="56"/>
      <c r="GM142" s="56"/>
      <c r="GN142" s="56"/>
      <c r="GO142" s="56"/>
      <c r="GP142" s="56"/>
      <c r="GQ142" s="56"/>
      <c r="GR142" s="56"/>
      <c r="GS142" s="56"/>
      <c r="GT142" s="56"/>
      <c r="GU142" s="56"/>
      <c r="GV142" s="56"/>
      <c r="GW142" s="56"/>
      <c r="GX142" s="56"/>
      <c r="GY142" s="56"/>
      <c r="GZ142" s="56"/>
      <c r="HA142" s="56"/>
      <c r="HB142" s="56"/>
      <c r="HC142" s="56"/>
      <c r="HD142" s="56"/>
      <c r="HE142" s="56"/>
      <c r="HF142" s="56"/>
      <c r="HG142" s="56"/>
      <c r="HH142" s="217"/>
    </row>
    <row r="143" spans="2:216" ht="15.75" thickTop="1" x14ac:dyDescent="0.25">
      <c r="B143" s="221"/>
      <c r="C143" s="56"/>
      <c r="D143" s="56"/>
      <c r="E143" s="105"/>
      <c r="F143" s="105"/>
      <c r="G143" s="105"/>
      <c r="H143" s="105"/>
      <c r="I143" s="105"/>
      <c r="J143" s="105"/>
      <c r="K143" s="105"/>
      <c r="L143" s="92">
        <f>GETPIVOTDATA(" California",'Population Migration by State'!$B$5,"Year",'Population Migration by State'!$C$3)</f>
        <v>495964</v>
      </c>
      <c r="M143" s="105">
        <f>GETPIVOTDATA(" California",'Population Migration by State'!$B$5,"Year",'Population Migration by State'!$C$3)</f>
        <v>495964</v>
      </c>
      <c r="N143" s="105">
        <f>GETPIVOTDATA(" California",'Population Migration by State'!$B$5,"Year",'Population Migration by State'!$C$3)</f>
        <v>495964</v>
      </c>
      <c r="O143" s="105">
        <f>GETPIVOTDATA(" California",'Population Migration by State'!$B$5,"Year",'Population Migration by State'!$C$3)</f>
        <v>495964</v>
      </c>
      <c r="P143" s="105">
        <f>GETPIVOTDATA(" California",'Population Migration by State'!$B$5,"Year",'Population Migration by State'!$C$3)</f>
        <v>495964</v>
      </c>
      <c r="Q143" s="105">
        <f>GETPIVOTDATA(" California",'Population Migration by State'!$B$5,"Year",'Population Migration by State'!$C$3)</f>
        <v>495964</v>
      </c>
      <c r="R143" s="105">
        <f>GETPIVOTDATA(" California",'Population Migration by State'!$B$5,"Year",'Population Migration by State'!$C$3)</f>
        <v>495964</v>
      </c>
      <c r="S143" s="105">
        <f>GETPIVOTDATA(" California",'Population Migration by State'!$B$5,"Year",'Population Migration by State'!$C$3)</f>
        <v>495964</v>
      </c>
      <c r="T143" s="92">
        <f>GETPIVOTDATA(" Nevada",'Population Migration by State'!$B$5,"Year",'Population Migration by State'!$C$3)</f>
        <v>124522</v>
      </c>
      <c r="U143" s="105">
        <f>GETPIVOTDATA(" Nevada",'Population Migration by State'!$B$5,"Year",'Population Migration by State'!$C$3)</f>
        <v>124522</v>
      </c>
      <c r="V143" s="105">
        <f>GETPIVOTDATA(" Nevada",'Population Migration by State'!$B$5,"Year",'Population Migration by State'!$C$3)</f>
        <v>124522</v>
      </c>
      <c r="W143" s="121">
        <f>GETPIVOTDATA(" Nevada",'Population Migration by State'!$B$5,"Year",'Population Migration by State'!$C$3)</f>
        <v>124522</v>
      </c>
      <c r="X143" s="121">
        <f>GETPIVOTDATA(" Nevada",'Population Migration by State'!$B$5,"Year",'Population Migration by State'!$C$3)</f>
        <v>124522</v>
      </c>
      <c r="Y143" s="121">
        <f>GETPIVOTDATA(" Nevada",'Population Migration by State'!$B$5,"Year",'Population Migration by State'!$C$3)</f>
        <v>124522</v>
      </c>
      <c r="Z143" s="121">
        <f>GETPIVOTDATA(" Nevada",'Population Migration by State'!$B$5,"Year",'Population Migration by State'!$C$3)</f>
        <v>124522</v>
      </c>
      <c r="AA143" s="105">
        <f>GETPIVOTDATA(" Nevada",'Population Migration by State'!$B$5,"Year",'Population Migration by State'!$C$3)</f>
        <v>124522</v>
      </c>
      <c r="AB143" s="105">
        <f>GETPIVOTDATA(" Nevada",'Population Migration by State'!$B$5,"Year",'Population Migration by State'!$C$3)</f>
        <v>124522</v>
      </c>
      <c r="AC143" s="92">
        <f>GETPIVOTDATA(" Utah",'Population Migration by State'!$B$5,"Year",'Population Migration by State'!$C$3)</f>
        <v>88109</v>
      </c>
      <c r="AD143" s="105">
        <f>GETPIVOTDATA(" Utah",'Population Migration by State'!$B$5,"Year",'Population Migration by State'!$C$3)</f>
        <v>88109</v>
      </c>
      <c r="AE143" s="105">
        <f>GETPIVOTDATA(" Utah",'Population Migration by State'!$B$5,"Year",'Population Migration by State'!$C$3)</f>
        <v>88109</v>
      </c>
      <c r="AF143" s="105">
        <f>GETPIVOTDATA(" Utah",'Population Migration by State'!$B$5,"Year",'Population Migration by State'!$C$3)</f>
        <v>88109</v>
      </c>
      <c r="AG143" s="105">
        <f>GETPIVOTDATA(" Utah",'Population Migration by State'!$B$5,"Year",'Population Migration by State'!$C$3)</f>
        <v>88109</v>
      </c>
      <c r="AH143" s="105">
        <f>GETPIVOTDATA(" Utah",'Population Migration by State'!$B$5,"Year",'Population Migration by State'!$C$3)</f>
        <v>88109</v>
      </c>
      <c r="AI143" s="105">
        <f>GETPIVOTDATA(" Utah",'Population Migration by State'!$B$5,"Year",'Population Migration by State'!$C$3)</f>
        <v>88109</v>
      </c>
      <c r="AJ143" s="105">
        <f>GETPIVOTDATA(" Utah",'Population Migration by State'!$B$5,"Year",'Population Migration by State'!$C$3)</f>
        <v>88109</v>
      </c>
      <c r="AK143" s="105">
        <f>GETPIVOTDATA(" Utah",'Population Migration by State'!$B$5,"Year",'Population Migration by State'!$C$3)</f>
        <v>88109</v>
      </c>
      <c r="AL143" s="105">
        <f>GETPIVOTDATA(" Utah",'Population Migration by State'!$B$5,"Year",'Population Migration by State'!$C$3)</f>
        <v>88109</v>
      </c>
      <c r="AM143" s="105">
        <f>GETPIVOTDATA(" Utah",'Population Migration by State'!$B$5,"Year",'Population Migration by State'!$C$3)</f>
        <v>88109</v>
      </c>
      <c r="AN143" s="105">
        <f>GETPIVOTDATA(" Utah",'Population Migration by State'!$B$5,"Year",'Population Migration by State'!$C$3)</f>
        <v>88109</v>
      </c>
      <c r="AO143" s="92">
        <f>GETPIVOTDATA(" Colorado",'Population Migration by State'!$B$5,"Year",'Population Migration by State'!$C$3)</f>
        <v>206204</v>
      </c>
      <c r="AP143" s="105">
        <f>GETPIVOTDATA(" Colorado",'Population Migration by State'!$B$5,"Year",'Population Migration by State'!$C$3)</f>
        <v>206204</v>
      </c>
      <c r="AQ143" s="105">
        <f>GETPIVOTDATA(" Colorado",'Population Migration by State'!$B$5,"Year",'Population Migration by State'!$C$3)</f>
        <v>206204</v>
      </c>
      <c r="AR143" s="105">
        <f>GETPIVOTDATA(" Colorado",'Population Migration by State'!$B$5,"Year",'Population Migration by State'!$C$3)</f>
        <v>206204</v>
      </c>
      <c r="AS143" s="105">
        <f>GETPIVOTDATA(" Colorado",'Population Migration by State'!$B$5,"Year",'Population Migration by State'!$C$3)</f>
        <v>206204</v>
      </c>
      <c r="AT143" s="105">
        <f>GETPIVOTDATA(" Colorado",'Population Migration by State'!$B$5,"Year",'Population Migration by State'!$C$3)</f>
        <v>206204</v>
      </c>
      <c r="AU143" s="105">
        <f>GETPIVOTDATA(" Colorado",'Population Migration by State'!$B$5,"Year",'Population Migration by State'!$C$3)</f>
        <v>206204</v>
      </c>
      <c r="AV143" s="105">
        <f>GETPIVOTDATA(" Colorado",'Population Migration by State'!$B$5,"Year",'Population Migration by State'!$C$3)</f>
        <v>206204</v>
      </c>
      <c r="AW143" s="105">
        <f>GETPIVOTDATA(" Colorado",'Population Migration by State'!$B$5,"Year",'Population Migration by State'!$C$3)</f>
        <v>206204</v>
      </c>
      <c r="AX143" s="105">
        <f>GETPIVOTDATA(" Colorado",'Population Migration by State'!$B$5,"Year",'Population Migration by State'!$C$3)</f>
        <v>206204</v>
      </c>
      <c r="AY143" s="105">
        <f>GETPIVOTDATA(" Colorado",'Population Migration by State'!$B$5,"Year",'Population Migration by State'!$C$3)</f>
        <v>206204</v>
      </c>
      <c r="AZ143" s="105">
        <f>GETPIVOTDATA(" Colorado",'Population Migration by State'!$B$5,"Year",'Population Migration by State'!$C$3)</f>
        <v>206204</v>
      </c>
      <c r="BA143" s="105">
        <f>GETPIVOTDATA(" Colorado",'Population Migration by State'!$B$5,"Year",'Population Migration by State'!$C$3)</f>
        <v>206204</v>
      </c>
      <c r="BB143" s="105">
        <f>GETPIVOTDATA(" Colorado",'Population Migration by State'!$B$5,"Year",'Population Migration by State'!$C$3)</f>
        <v>206204</v>
      </c>
      <c r="BC143" s="105">
        <f>GETPIVOTDATA(" Colorado",'Population Migration by State'!$B$5,"Year",'Population Migration by State'!$C$3)</f>
        <v>206204</v>
      </c>
      <c r="BD143" s="105">
        <f>GETPIVOTDATA(" Colorado",'Population Migration by State'!$B$5,"Year",'Population Migration by State'!$C$3)</f>
        <v>206204</v>
      </c>
      <c r="BE143" s="92">
        <f>GETPIVOTDATA(" Nebraska",'Population Migration by State'!$B$5,"Year",'Population Migration by State'!$C$3)</f>
        <v>43266</v>
      </c>
      <c r="BF143" s="105">
        <f>GETPIVOTDATA(" Nebraska",'Population Migration by State'!$B$5,"Year",'Population Migration by State'!$C$3)</f>
        <v>43266</v>
      </c>
      <c r="BG143" s="105">
        <f>GETPIVOTDATA(" Nebraska",'Population Migration by State'!$B$5,"Year",'Population Migration by State'!$C$3)</f>
        <v>43266</v>
      </c>
      <c r="BH143" s="105">
        <f>GETPIVOTDATA(" Nebraska",'Population Migration by State'!$B$5,"Year",'Population Migration by State'!$C$3)</f>
        <v>43266</v>
      </c>
      <c r="BI143" s="105">
        <f>GETPIVOTDATA(" Nebraska",'Population Migration by State'!$B$5,"Year",'Population Migration by State'!$C$3)</f>
        <v>43266</v>
      </c>
      <c r="BJ143" s="105">
        <f>GETPIVOTDATA(" Nebraska",'Population Migration by State'!$B$5,"Year",'Population Migration by State'!$C$3)</f>
        <v>43266</v>
      </c>
      <c r="BK143" s="105">
        <f>GETPIVOTDATA(" Nebraska",'Population Migration by State'!$B$5,"Year",'Population Migration by State'!$C$3)</f>
        <v>43266</v>
      </c>
      <c r="BL143" s="105">
        <f>GETPIVOTDATA(" Nebraska",'Population Migration by State'!$B$5,"Year",'Population Migration by State'!$C$3)</f>
        <v>43266</v>
      </c>
      <c r="BM143" s="105">
        <f>GETPIVOTDATA(" Nebraska",'Population Migration by State'!$B$5,"Year",'Population Migration by State'!$C$3)</f>
        <v>43266</v>
      </c>
      <c r="BN143" s="105">
        <f>GETPIVOTDATA(" Nebraska",'Population Migration by State'!$B$5,"Year",'Population Migration by State'!$C$3)</f>
        <v>43266</v>
      </c>
      <c r="BO143" s="105">
        <f>GETPIVOTDATA(" Nebraska",'Population Migration by State'!$B$5,"Year",'Population Migration by State'!$C$3)</f>
        <v>43266</v>
      </c>
      <c r="BP143" s="105">
        <f>GETPIVOTDATA(" Nebraska",'Population Migration by State'!$B$5,"Year",'Population Migration by State'!$C$3)</f>
        <v>43266</v>
      </c>
      <c r="BQ143" s="105">
        <f>GETPIVOTDATA(" Nebraska",'Population Migration by State'!$B$5,"Year",'Population Migration by State'!$C$3)</f>
        <v>43266</v>
      </c>
      <c r="BR143" s="105">
        <f>GETPIVOTDATA(" Nebraska",'Population Migration by State'!$B$5,"Year",'Population Migration by State'!$C$3)</f>
        <v>43266</v>
      </c>
      <c r="BS143" s="95">
        <f>GETPIVOTDATA(" Missouri",'Population Migration by State'!$B$5,"Year",'Population Migration by State'!$C$3)</f>
        <v>163756</v>
      </c>
      <c r="BT143" s="101">
        <f>GETPIVOTDATA(" Missouri",'Population Migration by State'!$B$5,"Year",'Population Migration by State'!$C$3)</f>
        <v>163756</v>
      </c>
      <c r="BU143" s="101">
        <f>GETPIVOTDATA(" Missouri",'Population Migration by State'!$B$5,"Year",'Population Migration by State'!$C$3)</f>
        <v>163756</v>
      </c>
      <c r="BV143" s="101">
        <f>GETPIVOTDATA(" Missouri",'Population Migration by State'!$B$5,"Year",'Population Migration by State'!$C$3)</f>
        <v>163756</v>
      </c>
      <c r="BW143" s="101">
        <f>GETPIVOTDATA(" Missouri",'Population Migration by State'!$B$5,"Year",'Population Migration by State'!$C$3)</f>
        <v>163756</v>
      </c>
      <c r="BX143" s="101">
        <f>GETPIVOTDATA(" Missouri",'Population Migration by State'!$B$5,"Year",'Population Migration by State'!$C$3)</f>
        <v>163756</v>
      </c>
      <c r="BY143" s="101">
        <f>GETPIVOTDATA(" Missouri",'Population Migration by State'!$B$5,"Year",'Population Migration by State'!$C$3)</f>
        <v>163756</v>
      </c>
      <c r="BZ143" s="101">
        <f>GETPIVOTDATA(" Missouri",'Population Migration by State'!$B$5,"Year",'Population Migration by State'!$C$3)</f>
        <v>163756</v>
      </c>
      <c r="CA143" s="101">
        <f>GETPIVOTDATA(" Missouri",'Population Migration by State'!$B$5,"Year",'Population Migration by State'!$C$3)</f>
        <v>163756</v>
      </c>
      <c r="CB143" s="101">
        <f>GETPIVOTDATA(" Missouri",'Population Migration by State'!$B$5,"Year",'Population Migration by State'!$C$3)</f>
        <v>163756</v>
      </c>
      <c r="CC143" s="101">
        <f>GETPIVOTDATA(" Missouri",'Population Migration by State'!$B$5,"Year",'Population Migration by State'!$C$3)</f>
        <v>163756</v>
      </c>
      <c r="CD143" s="92">
        <f>GETPIVOTDATA(" Illinois",'Population Migration by State'!$B$5,"Year",'Population Migration by State'!$C$3)</f>
        <v>210804</v>
      </c>
      <c r="CE143" s="105">
        <f>GETPIVOTDATA(" Illinois",'Population Migration by State'!$B$5,"Year",'Population Migration by State'!$C$3)</f>
        <v>210804</v>
      </c>
      <c r="CF143" s="105">
        <f>GETPIVOTDATA(" Illinois",'Population Migration by State'!$B$5,"Year",'Population Migration by State'!$C$3)</f>
        <v>210804</v>
      </c>
      <c r="CG143" s="105">
        <f>GETPIVOTDATA(" Illinois",'Population Migration by State'!$B$5,"Year",'Population Migration by State'!$C$3)</f>
        <v>210804</v>
      </c>
      <c r="CH143" s="105">
        <f>GETPIVOTDATA(" Illinois",'Population Migration by State'!$B$5,"Year",'Population Migration by State'!$C$3)</f>
        <v>210804</v>
      </c>
      <c r="CI143" s="121">
        <f>GETPIVOTDATA(" Illinois",'Population Migration by State'!$B$5,"Year",'Population Migration by State'!$C$3)</f>
        <v>210804</v>
      </c>
      <c r="CJ143" s="121">
        <f>GETPIVOTDATA(" Illinois",'Population Migration by State'!$B$5,"Year",'Population Migration by State'!$C$3)</f>
        <v>210804</v>
      </c>
      <c r="CK143" s="121">
        <f>GETPIVOTDATA(" Illinois",'Population Migration by State'!$B$5,"Year",'Population Migration by State'!$C$3)</f>
        <v>210804</v>
      </c>
      <c r="CL143" s="121">
        <f>GETPIVOTDATA(" Illinois",'Population Migration by State'!$B$5,"Year",'Population Migration by State'!$C$3)</f>
        <v>210804</v>
      </c>
      <c r="CM143" s="105">
        <f>GETPIVOTDATA(" Illinois",'Population Migration by State'!$B$5,"Year",'Population Migration by State'!$C$3)</f>
        <v>210804</v>
      </c>
      <c r="CN143" s="105">
        <f>GETPIVOTDATA(" Illinois",'Population Migration by State'!$B$5,"Year",'Population Migration by State'!$C$3)</f>
        <v>210804</v>
      </c>
      <c r="CO143" s="92">
        <f>GETPIVOTDATA(" Indiana",'Population Migration by State'!$B$5,"Year",'Population Migration by State'!$C$3)</f>
        <v>134273</v>
      </c>
      <c r="CP143" s="121">
        <f>GETPIVOTDATA(" Indiana",'Population Migration by State'!$B$5,"Year",'Population Migration by State'!$C$3)</f>
        <v>134273</v>
      </c>
      <c r="CQ143" s="121">
        <f>GETPIVOTDATA(" Indiana",'Population Migration by State'!$B$5,"Year",'Population Migration by State'!$C$3)</f>
        <v>134273</v>
      </c>
      <c r="CR143" s="121">
        <f>GETPIVOTDATA(" Indiana",'Population Migration by State'!$B$5,"Year",'Population Migration by State'!$C$3)</f>
        <v>134273</v>
      </c>
      <c r="CS143" s="121">
        <f>GETPIVOTDATA(" Indiana",'Population Migration by State'!$B$5,"Year",'Population Migration by State'!$C$3)</f>
        <v>134273</v>
      </c>
      <c r="CT143" s="105">
        <f>GETPIVOTDATA(" Indiana",'Population Migration by State'!$B$5,"Year",'Population Migration by State'!$C$3)</f>
        <v>134273</v>
      </c>
      <c r="CU143" s="92">
        <f>GETPIVOTDATA(" Ohio",'Population Migration by State'!$B$5,"Year",'Population Migration by State'!$C$3)</f>
        <v>197794</v>
      </c>
      <c r="CV143" s="105">
        <f>GETPIVOTDATA(" Ohio",'Population Migration by State'!$B$5,"Year",'Population Migration by State'!$C$3)</f>
        <v>197794</v>
      </c>
      <c r="CW143" s="105">
        <f>GETPIVOTDATA(" Ohio",'Population Migration by State'!$B$5,"Year",'Population Migration by State'!$C$3)</f>
        <v>197794</v>
      </c>
      <c r="CX143" s="105">
        <f>GETPIVOTDATA(" Ohio",'Population Migration by State'!$B$5,"Year",'Population Migration by State'!$C$3)</f>
        <v>197794</v>
      </c>
      <c r="CY143" s="121">
        <f>GETPIVOTDATA(" Ohio",'Population Migration by State'!$B$5,"Year",'Population Migration by State'!$C$3)</f>
        <v>197794</v>
      </c>
      <c r="CZ143" s="121">
        <f>GETPIVOTDATA(" Ohio",'Population Migration by State'!$B$5,"Year",'Population Migration by State'!$C$3)</f>
        <v>197794</v>
      </c>
      <c r="DA143" s="121">
        <f>GETPIVOTDATA(" Ohio",'Population Migration by State'!$B$5,"Year",'Population Migration by State'!$C$3)</f>
        <v>197794</v>
      </c>
      <c r="DB143" s="121">
        <f>GETPIVOTDATA(" Ohio",'Population Migration by State'!$B$5,"Year",'Population Migration by State'!$C$3)</f>
        <v>197794</v>
      </c>
      <c r="DC143" s="105">
        <f>GETPIVOTDATA(" Ohio",'Population Migration by State'!$B$5,"Year",'Population Migration by State'!$C$3)</f>
        <v>197794</v>
      </c>
      <c r="DD143" s="105">
        <f>GETPIVOTDATA(" Ohio",'Population Migration by State'!$B$5,"Year",'Population Migration by State'!$C$3)</f>
        <v>197794</v>
      </c>
      <c r="DE143" s="105">
        <f>GETPIVOTDATA(" Ohio",'Population Migration by State'!$B$5,"Year",'Population Migration by State'!$C$3)</f>
        <v>197794</v>
      </c>
      <c r="DF143" s="92">
        <f>GETPIVOTDATA(" Pennsylvania",'Population Migration by State'!$B$5,"Year",'Population Migration by State'!$C$3)</f>
        <v>223347</v>
      </c>
      <c r="DG143" s="105">
        <f>GETPIVOTDATA(" Pennsylvania",'Population Migration by State'!$B$5,"Year",'Population Migration by State'!$C$3)</f>
        <v>223347</v>
      </c>
      <c r="DH143" s="105">
        <f>GETPIVOTDATA(" Pennsylvania",'Population Migration by State'!$B$5,"Year",'Population Migration by State'!$C$3)</f>
        <v>223347</v>
      </c>
      <c r="DI143" s="105">
        <f>GETPIVOTDATA(" Pennsylvania",'Population Migration by State'!$B$5,"Year",'Population Migration by State'!$C$3)</f>
        <v>223347</v>
      </c>
      <c r="DJ143" s="105">
        <f>GETPIVOTDATA(" Pennsylvania",'Population Migration by State'!$B$5,"Year",'Population Migration by State'!$C$3)</f>
        <v>223347</v>
      </c>
      <c r="DK143" s="121">
        <f>GETPIVOTDATA(" Pennsylvania",'Population Migration by State'!$B$5,"Year",'Population Migration by State'!$C$3)</f>
        <v>223347</v>
      </c>
      <c r="DL143" s="121">
        <f>GETPIVOTDATA(" Pennsylvania",'Population Migration by State'!$B$5,"Year",'Population Migration by State'!$C$3)</f>
        <v>223347</v>
      </c>
      <c r="DM143" s="121">
        <f>GETPIVOTDATA(" Pennsylvania",'Population Migration by State'!$B$5,"Year",'Population Migration by State'!$C$3)</f>
        <v>223347</v>
      </c>
      <c r="DN143" s="121">
        <f>GETPIVOTDATA(" Pennsylvania",'Population Migration by State'!$B$5,"Year",'Population Migration by State'!$C$3)</f>
        <v>223347</v>
      </c>
      <c r="DO143" s="105">
        <f>GETPIVOTDATA(" Pennsylvania",'Population Migration by State'!$B$5,"Year",'Population Migration by State'!$C$3)</f>
        <v>223347</v>
      </c>
      <c r="DP143" s="105">
        <f>GETPIVOTDATA(" Pennsylvania",'Population Migration by State'!$B$5,"Year",'Population Migration by State'!$C$3)</f>
        <v>223347</v>
      </c>
      <c r="DQ143" s="105">
        <f>GETPIVOTDATA(" Pennsylvania",'Population Migration by State'!$B$5,"Year",'Population Migration by State'!$C$3)</f>
        <v>223347</v>
      </c>
      <c r="DR143" s="105">
        <f>GETPIVOTDATA(" Pennsylvania",'Population Migration by State'!$B$5,"Year",'Population Migration by State'!$C$3)</f>
        <v>223347</v>
      </c>
      <c r="DS143" s="105">
        <f>GETPIVOTDATA(" Pennsylvania",'Population Migration by State'!$B$5,"Year",'Population Migration by State'!$C$3)</f>
        <v>223347</v>
      </c>
      <c r="DT143" s="105">
        <f>GETPIVOTDATA(" Pennsylvania",'Population Migration by State'!$B$5,"Year",'Population Migration by State'!$C$3)</f>
        <v>223347</v>
      </c>
      <c r="DU143" s="92">
        <f>GETPIVOTDATA(" New Jersey",'Population Migration by State'!$B$5,"Year",'Population Migration by State'!$C$3)</f>
        <v>132797</v>
      </c>
      <c r="DV143" s="105">
        <f>GETPIVOTDATA(" New Jersey",'Population Migration by State'!$B$5,"Year",'Population Migration by State'!$C$3)</f>
        <v>132797</v>
      </c>
      <c r="DW143" s="105">
        <f>GETPIVOTDATA(" New Jersey",'Population Migration by State'!$B$5,"Year",'Population Migration by State'!$C$3)</f>
        <v>132797</v>
      </c>
      <c r="DX143" s="105">
        <f>GETPIVOTDATA(" New Jersey",'Population Migration by State'!$B$5,"Year",'Population Migration by State'!$C$3)</f>
        <v>132797</v>
      </c>
      <c r="DY143" s="92">
        <f>GETPIVOTDATA(" New York",'Population Migration by State'!$B$5,"Year",'Population Migration by State'!$C$3)</f>
        <v>277374</v>
      </c>
      <c r="DZ143" s="97"/>
      <c r="EA143" s="97"/>
      <c r="EB143" s="97"/>
      <c r="EC143" s="99"/>
      <c r="ED143" s="105"/>
      <c r="EE143" s="105"/>
      <c r="EF143" s="105"/>
      <c r="EG143" s="93"/>
      <c r="EH143" s="93"/>
      <c r="EI143" s="93"/>
      <c r="EJ143" s="105"/>
      <c r="EK143" s="105"/>
      <c r="EL143" s="105"/>
      <c r="EM143" s="105"/>
      <c r="EN143" s="105"/>
      <c r="EO143" s="105"/>
      <c r="EP143" s="105"/>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217"/>
    </row>
    <row r="144" spans="2:216" x14ac:dyDescent="0.25">
      <c r="B144" s="221"/>
      <c r="C144" s="56"/>
      <c r="D144" s="56"/>
      <c r="E144" s="105"/>
      <c r="F144" s="105"/>
      <c r="G144" s="105"/>
      <c r="H144" s="105"/>
      <c r="I144" s="105"/>
      <c r="J144" s="105"/>
      <c r="K144" s="105"/>
      <c r="L144" s="92">
        <f>GETPIVOTDATA(" California",'Population Migration by State'!$B$5,"Year",'Population Migration by State'!$C$3)</f>
        <v>495964</v>
      </c>
      <c r="M144" s="105">
        <f>GETPIVOTDATA(" California",'Population Migration by State'!$B$5,"Year",'Population Migration by State'!$C$3)</f>
        <v>495964</v>
      </c>
      <c r="N144" s="105">
        <f>GETPIVOTDATA(" California",'Population Migration by State'!$B$5,"Year",'Population Migration by State'!$C$3)</f>
        <v>495964</v>
      </c>
      <c r="O144" s="105">
        <f>GETPIVOTDATA(" California",'Population Migration by State'!$B$5,"Year",'Population Migration by State'!$C$3)</f>
        <v>495964</v>
      </c>
      <c r="P144" s="105">
        <f>GETPIVOTDATA(" California",'Population Migration by State'!$B$5,"Year",'Population Migration by State'!$C$3)</f>
        <v>495964</v>
      </c>
      <c r="Q144" s="105">
        <f>GETPIVOTDATA(" California",'Population Migration by State'!$B$5,"Year",'Population Migration by State'!$C$3)</f>
        <v>495964</v>
      </c>
      <c r="R144" s="105">
        <f>GETPIVOTDATA(" California",'Population Migration by State'!$B$5,"Year",'Population Migration by State'!$C$3)</f>
        <v>495964</v>
      </c>
      <c r="S144" s="105">
        <f>GETPIVOTDATA(" California",'Population Migration by State'!$B$5,"Year",'Population Migration by State'!$C$3)</f>
        <v>495964</v>
      </c>
      <c r="T144" s="92">
        <f>GETPIVOTDATA(" Nevada",'Population Migration by State'!$B$5,"Year",'Population Migration by State'!$C$3)</f>
        <v>124522</v>
      </c>
      <c r="U144" s="105">
        <f>GETPIVOTDATA(" Nevada",'Population Migration by State'!$B$5,"Year",'Population Migration by State'!$C$3)</f>
        <v>124522</v>
      </c>
      <c r="V144" s="105">
        <f>GETPIVOTDATA(" Nevada",'Population Migration by State'!$B$5,"Year",'Population Migration by State'!$C$3)</f>
        <v>124522</v>
      </c>
      <c r="W144" s="121">
        <f>GETPIVOTDATA(" Nevada",'Population Migration by State'!$B$5,"Year",'Population Migration by State'!$C$3)</f>
        <v>124522</v>
      </c>
      <c r="X144" s="121">
        <f>GETPIVOTDATA(" Nevada",'Population Migration by State'!$B$5,"Year",'Population Migration by State'!$C$3)</f>
        <v>124522</v>
      </c>
      <c r="Y144" s="121">
        <f>GETPIVOTDATA(" Nevada",'Population Migration by State'!$B$5,"Year",'Population Migration by State'!$C$3)</f>
        <v>124522</v>
      </c>
      <c r="Z144" s="121">
        <f>GETPIVOTDATA(" Nevada",'Population Migration by State'!$B$5,"Year",'Population Migration by State'!$C$3)</f>
        <v>124522</v>
      </c>
      <c r="AA144" s="105">
        <f>GETPIVOTDATA(" Nevada",'Population Migration by State'!$B$5,"Year",'Population Migration by State'!$C$3)</f>
        <v>124522</v>
      </c>
      <c r="AB144" s="105">
        <f>GETPIVOTDATA(" Nevada",'Population Migration by State'!$B$5,"Year",'Population Migration by State'!$C$3)</f>
        <v>124522</v>
      </c>
      <c r="AC144" s="92">
        <f>GETPIVOTDATA(" Utah",'Population Migration by State'!$B$5,"Year",'Population Migration by State'!$C$3)</f>
        <v>88109</v>
      </c>
      <c r="AD144" s="105">
        <f>GETPIVOTDATA(" Utah",'Population Migration by State'!$B$5,"Year",'Population Migration by State'!$C$3)</f>
        <v>88109</v>
      </c>
      <c r="AE144" s="105">
        <f>GETPIVOTDATA(" Utah",'Population Migration by State'!$B$5,"Year",'Population Migration by State'!$C$3)</f>
        <v>88109</v>
      </c>
      <c r="AF144" s="105">
        <f>GETPIVOTDATA(" Utah",'Population Migration by State'!$B$5,"Year",'Population Migration by State'!$C$3)</f>
        <v>88109</v>
      </c>
      <c r="AG144" s="105">
        <f>GETPIVOTDATA(" Utah",'Population Migration by State'!$B$5,"Year",'Population Migration by State'!$C$3)</f>
        <v>88109</v>
      </c>
      <c r="AH144" s="105">
        <f>GETPIVOTDATA(" Utah",'Population Migration by State'!$B$5,"Year",'Population Migration by State'!$C$3)</f>
        <v>88109</v>
      </c>
      <c r="AI144" s="105">
        <f>GETPIVOTDATA(" Utah",'Population Migration by State'!$B$5,"Year",'Population Migration by State'!$C$3)</f>
        <v>88109</v>
      </c>
      <c r="AJ144" s="105">
        <f>GETPIVOTDATA(" Utah",'Population Migration by State'!$B$5,"Year",'Population Migration by State'!$C$3)</f>
        <v>88109</v>
      </c>
      <c r="AK144" s="105">
        <f>GETPIVOTDATA(" Utah",'Population Migration by State'!$B$5,"Year",'Population Migration by State'!$C$3)</f>
        <v>88109</v>
      </c>
      <c r="AL144" s="105">
        <f>GETPIVOTDATA(" Utah",'Population Migration by State'!$B$5,"Year",'Population Migration by State'!$C$3)</f>
        <v>88109</v>
      </c>
      <c r="AM144" s="105">
        <f>GETPIVOTDATA(" Utah",'Population Migration by State'!$B$5,"Year",'Population Migration by State'!$C$3)</f>
        <v>88109</v>
      </c>
      <c r="AN144" s="105">
        <f>GETPIVOTDATA(" Utah",'Population Migration by State'!$B$5,"Year",'Population Migration by State'!$C$3)</f>
        <v>88109</v>
      </c>
      <c r="AO144" s="92">
        <f>GETPIVOTDATA(" Colorado",'Population Migration by State'!$B$5,"Year",'Population Migration by State'!$C$3)</f>
        <v>206204</v>
      </c>
      <c r="AP144" s="105">
        <f>GETPIVOTDATA(" Colorado",'Population Migration by State'!$B$5,"Year",'Population Migration by State'!$C$3)</f>
        <v>206204</v>
      </c>
      <c r="AQ144" s="105">
        <f>GETPIVOTDATA(" Colorado",'Population Migration by State'!$B$5,"Year",'Population Migration by State'!$C$3)</f>
        <v>206204</v>
      </c>
      <c r="AR144" s="105">
        <f>GETPIVOTDATA(" Colorado",'Population Migration by State'!$B$5,"Year",'Population Migration by State'!$C$3)</f>
        <v>206204</v>
      </c>
      <c r="AS144" s="105">
        <f>GETPIVOTDATA(" Colorado",'Population Migration by State'!$B$5,"Year",'Population Migration by State'!$C$3)</f>
        <v>206204</v>
      </c>
      <c r="AT144" s="105">
        <f>GETPIVOTDATA(" Colorado",'Population Migration by State'!$B$5,"Year",'Population Migration by State'!$C$3)</f>
        <v>206204</v>
      </c>
      <c r="AU144" s="105">
        <f>GETPIVOTDATA(" Colorado",'Population Migration by State'!$B$5,"Year",'Population Migration by State'!$C$3)</f>
        <v>206204</v>
      </c>
      <c r="AV144" s="105">
        <f>GETPIVOTDATA(" Colorado",'Population Migration by State'!$B$5,"Year",'Population Migration by State'!$C$3)</f>
        <v>206204</v>
      </c>
      <c r="AW144" s="105">
        <f>GETPIVOTDATA(" Colorado",'Population Migration by State'!$B$5,"Year",'Population Migration by State'!$C$3)</f>
        <v>206204</v>
      </c>
      <c r="AX144" s="105">
        <f>GETPIVOTDATA(" Colorado",'Population Migration by State'!$B$5,"Year",'Population Migration by State'!$C$3)</f>
        <v>206204</v>
      </c>
      <c r="AY144" s="105">
        <f>GETPIVOTDATA(" Colorado",'Population Migration by State'!$B$5,"Year",'Population Migration by State'!$C$3)</f>
        <v>206204</v>
      </c>
      <c r="AZ144" s="105">
        <f>GETPIVOTDATA(" Colorado",'Population Migration by State'!$B$5,"Year",'Population Migration by State'!$C$3)</f>
        <v>206204</v>
      </c>
      <c r="BA144" s="105">
        <f>GETPIVOTDATA(" Colorado",'Population Migration by State'!$B$5,"Year",'Population Migration by State'!$C$3)</f>
        <v>206204</v>
      </c>
      <c r="BB144" s="105">
        <f>GETPIVOTDATA(" Colorado",'Population Migration by State'!$B$5,"Year",'Population Migration by State'!$C$3)</f>
        <v>206204</v>
      </c>
      <c r="BC144" s="105">
        <f>GETPIVOTDATA(" Colorado",'Population Migration by State'!$B$5,"Year",'Population Migration by State'!$C$3)</f>
        <v>206204</v>
      </c>
      <c r="BD144" s="105">
        <f>GETPIVOTDATA(" Colorado",'Population Migration by State'!$B$5,"Year",'Population Migration by State'!$C$3)</f>
        <v>206204</v>
      </c>
      <c r="BE144" s="92">
        <f>GETPIVOTDATA(" Nebraska",'Population Migration by State'!$B$5,"Year",'Population Migration by State'!$C$3)</f>
        <v>43266</v>
      </c>
      <c r="BF144" s="105">
        <f>GETPIVOTDATA(" Nebraska",'Population Migration by State'!$B$5,"Year",'Population Migration by State'!$C$3)</f>
        <v>43266</v>
      </c>
      <c r="BG144" s="105">
        <f>GETPIVOTDATA(" Nebraska",'Population Migration by State'!$B$5,"Year",'Population Migration by State'!$C$3)</f>
        <v>43266</v>
      </c>
      <c r="BH144" s="105">
        <f>GETPIVOTDATA(" Nebraska",'Population Migration by State'!$B$5,"Year",'Population Migration by State'!$C$3)</f>
        <v>43266</v>
      </c>
      <c r="BI144" s="105">
        <f>GETPIVOTDATA(" Nebraska",'Population Migration by State'!$B$5,"Year",'Population Migration by State'!$C$3)</f>
        <v>43266</v>
      </c>
      <c r="BJ144" s="105">
        <f>GETPIVOTDATA(" Nebraska",'Population Migration by State'!$B$5,"Year",'Population Migration by State'!$C$3)</f>
        <v>43266</v>
      </c>
      <c r="BK144" s="105">
        <f>GETPIVOTDATA(" Nebraska",'Population Migration by State'!$B$5,"Year",'Population Migration by State'!$C$3)</f>
        <v>43266</v>
      </c>
      <c r="BL144" s="105">
        <f>GETPIVOTDATA(" Nebraska",'Population Migration by State'!$B$5,"Year",'Population Migration by State'!$C$3)</f>
        <v>43266</v>
      </c>
      <c r="BM144" s="105">
        <f>GETPIVOTDATA(" Nebraska",'Population Migration by State'!$B$5,"Year",'Population Migration by State'!$C$3)</f>
        <v>43266</v>
      </c>
      <c r="BN144" s="105">
        <f>GETPIVOTDATA(" Nebraska",'Population Migration by State'!$B$5,"Year",'Population Migration by State'!$C$3)</f>
        <v>43266</v>
      </c>
      <c r="BO144" s="105">
        <f>GETPIVOTDATA(" Nebraska",'Population Migration by State'!$B$5,"Year",'Population Migration by State'!$C$3)</f>
        <v>43266</v>
      </c>
      <c r="BP144" s="105">
        <f>GETPIVOTDATA(" Nebraska",'Population Migration by State'!$B$5,"Year",'Population Migration by State'!$C$3)</f>
        <v>43266</v>
      </c>
      <c r="BQ144" s="105">
        <f>GETPIVOTDATA(" Nebraska",'Population Migration by State'!$B$5,"Year",'Population Migration by State'!$C$3)</f>
        <v>43266</v>
      </c>
      <c r="BR144" s="105">
        <f>GETPIVOTDATA(" Nebraska",'Population Migration by State'!$B$5,"Year",'Population Migration by State'!$C$3)</f>
        <v>43266</v>
      </c>
      <c r="BS144" s="92">
        <f>GETPIVOTDATA(" Missouri",'Population Migration by State'!$B$5,"Year",'Population Migration by State'!$C$3)</f>
        <v>163756</v>
      </c>
      <c r="BT144" s="105">
        <f>GETPIVOTDATA(" Missouri",'Population Migration by State'!$B$5,"Year",'Population Migration by State'!$C$3)</f>
        <v>163756</v>
      </c>
      <c r="BU144" s="105">
        <f>GETPIVOTDATA(" Missouri",'Population Migration by State'!$B$5,"Year",'Population Migration by State'!$C$3)</f>
        <v>163756</v>
      </c>
      <c r="BV144" s="105">
        <f>GETPIVOTDATA(" Missouri",'Population Migration by State'!$B$5,"Year",'Population Migration by State'!$C$3)</f>
        <v>163756</v>
      </c>
      <c r="BW144" s="105">
        <f>GETPIVOTDATA(" Missouri",'Population Migration by State'!$B$5,"Year",'Population Migration by State'!$C$3)</f>
        <v>163756</v>
      </c>
      <c r="BX144" s="105">
        <f>GETPIVOTDATA(" Missouri",'Population Migration by State'!$B$5,"Year",'Population Migration by State'!$C$3)</f>
        <v>163756</v>
      </c>
      <c r="BY144" s="105">
        <f>GETPIVOTDATA(" Missouri",'Population Migration by State'!$B$5,"Year",'Population Migration by State'!$C$3)</f>
        <v>163756</v>
      </c>
      <c r="BZ144" s="105">
        <f>GETPIVOTDATA(" Missouri",'Population Migration by State'!$B$5,"Year",'Population Migration by State'!$C$3)</f>
        <v>163756</v>
      </c>
      <c r="CA144" s="105">
        <f>GETPIVOTDATA(" Missouri",'Population Migration by State'!$B$5,"Year",'Population Migration by State'!$C$3)</f>
        <v>163756</v>
      </c>
      <c r="CB144" s="105">
        <f>GETPIVOTDATA(" Missouri",'Population Migration by State'!$B$5,"Year",'Population Migration by State'!$C$3)</f>
        <v>163756</v>
      </c>
      <c r="CC144" s="105">
        <f>GETPIVOTDATA(" Missouri",'Population Migration by State'!$B$5,"Year",'Population Migration by State'!$C$3)</f>
        <v>163756</v>
      </c>
      <c r="CD144" s="99"/>
      <c r="CE144" s="105">
        <f>GETPIVOTDATA(" Illinois",'Population Migration by State'!$B$5,"Year",'Population Migration by State'!$C$3)</f>
        <v>210804</v>
      </c>
      <c r="CF144" s="105">
        <f>GETPIVOTDATA(" Illinois",'Population Migration by State'!$B$5,"Year",'Population Migration by State'!$C$3)</f>
        <v>210804</v>
      </c>
      <c r="CG144" s="105">
        <f>GETPIVOTDATA(" Illinois",'Population Migration by State'!$B$5,"Year",'Population Migration by State'!$C$3)</f>
        <v>210804</v>
      </c>
      <c r="CH144" s="105">
        <f>GETPIVOTDATA(" Illinois",'Population Migration by State'!$B$5,"Year",'Population Migration by State'!$C$3)</f>
        <v>210804</v>
      </c>
      <c r="CI144" s="121">
        <f>GETPIVOTDATA(" Illinois",'Population Migration by State'!$B$5,"Year",'Population Migration by State'!$C$3)</f>
        <v>210804</v>
      </c>
      <c r="CJ144" s="121">
        <f>GETPIVOTDATA(" Illinois",'Population Migration by State'!$B$5,"Year",'Population Migration by State'!$C$3)</f>
        <v>210804</v>
      </c>
      <c r="CK144" s="121">
        <f>GETPIVOTDATA(" Illinois",'Population Migration by State'!$B$5,"Year",'Population Migration by State'!$C$3)</f>
        <v>210804</v>
      </c>
      <c r="CL144" s="121">
        <f>GETPIVOTDATA(" Illinois",'Population Migration by State'!$B$5,"Year",'Population Migration by State'!$C$3)</f>
        <v>210804</v>
      </c>
      <c r="CM144" s="105">
        <f>GETPIVOTDATA(" Illinois",'Population Migration by State'!$B$5,"Year",'Population Migration by State'!$C$3)</f>
        <v>210804</v>
      </c>
      <c r="CN144" s="105">
        <f>GETPIVOTDATA(" Illinois",'Population Migration by State'!$B$5,"Year",'Population Migration by State'!$C$3)</f>
        <v>210804</v>
      </c>
      <c r="CO144" s="92">
        <f>GETPIVOTDATA(" Indiana",'Population Migration by State'!$B$5,"Year",'Population Migration by State'!$C$3)</f>
        <v>134273</v>
      </c>
      <c r="CP144" s="121">
        <f>GETPIVOTDATA(" Indiana",'Population Migration by State'!$B$5,"Year",'Population Migration by State'!$C$3)</f>
        <v>134273</v>
      </c>
      <c r="CQ144" s="121">
        <f>GETPIVOTDATA(" Indiana",'Population Migration by State'!$B$5,"Year",'Population Migration by State'!$C$3)</f>
        <v>134273</v>
      </c>
      <c r="CR144" s="121">
        <f>GETPIVOTDATA(" Indiana",'Population Migration by State'!$B$5,"Year",'Population Migration by State'!$C$3)</f>
        <v>134273</v>
      </c>
      <c r="CS144" s="121">
        <f>GETPIVOTDATA(" Indiana",'Population Migration by State'!$B$5,"Year",'Population Migration by State'!$C$3)</f>
        <v>134273</v>
      </c>
      <c r="CT144" s="105">
        <f>GETPIVOTDATA(" Indiana",'Population Migration by State'!$B$5,"Year",'Population Migration by State'!$C$3)</f>
        <v>134273</v>
      </c>
      <c r="CU144" s="92">
        <f>GETPIVOTDATA(" Ohio",'Population Migration by State'!$B$5,"Year",'Population Migration by State'!$C$3)</f>
        <v>197794</v>
      </c>
      <c r="CV144" s="105">
        <f>GETPIVOTDATA(" Ohio",'Population Migration by State'!$B$5,"Year",'Population Migration by State'!$C$3)</f>
        <v>197794</v>
      </c>
      <c r="CW144" s="105">
        <f>GETPIVOTDATA(" Ohio",'Population Migration by State'!$B$5,"Year",'Population Migration by State'!$C$3)</f>
        <v>197794</v>
      </c>
      <c r="CX144" s="105">
        <f>GETPIVOTDATA(" Ohio",'Population Migration by State'!$B$5,"Year",'Population Migration by State'!$C$3)</f>
        <v>197794</v>
      </c>
      <c r="CY144" s="121">
        <f>GETPIVOTDATA(" Ohio",'Population Migration by State'!$B$5,"Year",'Population Migration by State'!$C$3)</f>
        <v>197794</v>
      </c>
      <c r="CZ144" s="121">
        <f>GETPIVOTDATA(" Ohio",'Population Migration by State'!$B$5,"Year",'Population Migration by State'!$C$3)</f>
        <v>197794</v>
      </c>
      <c r="DA144" s="121">
        <f>GETPIVOTDATA(" Ohio",'Population Migration by State'!$B$5,"Year",'Population Migration by State'!$C$3)</f>
        <v>197794</v>
      </c>
      <c r="DB144" s="121">
        <f>GETPIVOTDATA(" Ohio",'Population Migration by State'!$B$5,"Year",'Population Migration by State'!$C$3)</f>
        <v>197794</v>
      </c>
      <c r="DC144" s="105">
        <f>GETPIVOTDATA(" Ohio",'Population Migration by State'!$B$5,"Year",'Population Migration by State'!$C$3)</f>
        <v>197794</v>
      </c>
      <c r="DD144" s="105">
        <f>GETPIVOTDATA(" Ohio",'Population Migration by State'!$B$5,"Year",'Population Migration by State'!$C$3)</f>
        <v>197794</v>
      </c>
      <c r="DE144" s="105">
        <f>GETPIVOTDATA(" Ohio",'Population Migration by State'!$B$5,"Year",'Population Migration by State'!$C$3)</f>
        <v>197794</v>
      </c>
      <c r="DF144" s="92">
        <f>GETPIVOTDATA(" Pennsylvania",'Population Migration by State'!$B$5,"Year",'Population Migration by State'!$C$3)</f>
        <v>223347</v>
      </c>
      <c r="DG144" s="105">
        <f>GETPIVOTDATA(" Pennsylvania",'Population Migration by State'!$B$5,"Year",'Population Migration by State'!$C$3)</f>
        <v>223347</v>
      </c>
      <c r="DH144" s="105">
        <f>GETPIVOTDATA(" Pennsylvania",'Population Migration by State'!$B$5,"Year",'Population Migration by State'!$C$3)</f>
        <v>223347</v>
      </c>
      <c r="DI144" s="105">
        <f>GETPIVOTDATA(" Pennsylvania",'Population Migration by State'!$B$5,"Year",'Population Migration by State'!$C$3)</f>
        <v>223347</v>
      </c>
      <c r="DJ144" s="105">
        <f>GETPIVOTDATA(" Pennsylvania",'Population Migration by State'!$B$5,"Year",'Population Migration by State'!$C$3)</f>
        <v>223347</v>
      </c>
      <c r="DK144" s="121">
        <f>GETPIVOTDATA(" Pennsylvania",'Population Migration by State'!$B$5,"Year",'Population Migration by State'!$C$3)</f>
        <v>223347</v>
      </c>
      <c r="DL144" s="121">
        <f>GETPIVOTDATA(" Pennsylvania",'Population Migration by State'!$B$5,"Year",'Population Migration by State'!$C$3)</f>
        <v>223347</v>
      </c>
      <c r="DM144" s="121">
        <f>GETPIVOTDATA(" Pennsylvania",'Population Migration by State'!$B$5,"Year",'Population Migration by State'!$C$3)</f>
        <v>223347</v>
      </c>
      <c r="DN144" s="121">
        <f>GETPIVOTDATA(" Pennsylvania",'Population Migration by State'!$B$5,"Year",'Population Migration by State'!$C$3)</f>
        <v>223347</v>
      </c>
      <c r="DO144" s="105">
        <f>GETPIVOTDATA(" Pennsylvania",'Population Migration by State'!$B$5,"Year",'Population Migration by State'!$C$3)</f>
        <v>223347</v>
      </c>
      <c r="DP144" s="105">
        <f>GETPIVOTDATA(" Pennsylvania",'Population Migration by State'!$B$5,"Year",'Population Migration by State'!$C$3)</f>
        <v>223347</v>
      </c>
      <c r="DQ144" s="105">
        <f>GETPIVOTDATA(" Pennsylvania",'Population Migration by State'!$B$5,"Year",'Population Migration by State'!$C$3)</f>
        <v>223347</v>
      </c>
      <c r="DR144" s="105">
        <f>GETPIVOTDATA(" Pennsylvania",'Population Migration by State'!$B$5,"Year",'Population Migration by State'!$C$3)</f>
        <v>223347</v>
      </c>
      <c r="DS144" s="105">
        <f>GETPIVOTDATA(" Pennsylvania",'Population Migration by State'!$B$5,"Year",'Population Migration by State'!$C$3)</f>
        <v>223347</v>
      </c>
      <c r="DT144" s="105">
        <f>GETPIVOTDATA(" Pennsylvania",'Population Migration by State'!$B$5,"Year",'Population Migration by State'!$C$3)</f>
        <v>223347</v>
      </c>
      <c r="DU144" s="99"/>
      <c r="DV144" s="105">
        <f>GETPIVOTDATA(" New Jersey",'Population Migration by State'!$B$5,"Year",'Population Migration by State'!$C$3)</f>
        <v>132797</v>
      </c>
      <c r="DW144" s="105">
        <f>GETPIVOTDATA(" New Jersey",'Population Migration by State'!$B$5,"Year",'Population Migration by State'!$C$3)</f>
        <v>132797</v>
      </c>
      <c r="DX144" s="105">
        <f>GETPIVOTDATA(" New Jersey",'Population Migration by State'!$B$5,"Year",'Population Migration by State'!$C$3)</f>
        <v>132797</v>
      </c>
      <c r="DY144" s="96">
        <f>GETPIVOTDATA(" New York",'Population Migration by State'!$B$5,"Year",'Population Migration by State'!$C$3)</f>
        <v>277374</v>
      </c>
      <c r="DZ144" s="92">
        <f>GETPIVOTDATA(" Connecticut",'Population Migration by State'!$B$5,"Year",'Population Migration by State'!$C$3)</f>
        <v>83539</v>
      </c>
      <c r="EA144" s="97"/>
      <c r="EB144" s="105">
        <f>GETPIVOTDATA(" New York",'Population Migration by State'!$B$5,"Year",'Population Migration by State'!$C$3)</f>
        <v>277374</v>
      </c>
      <c r="EC144" s="105">
        <f>GETPIVOTDATA(" New York",'Population Migration by State'!$B$5,"Year",'Population Migration by State'!$C$3)</f>
        <v>277374</v>
      </c>
      <c r="ED144" s="92"/>
      <c r="EE144" s="105"/>
      <c r="EF144" s="105"/>
      <c r="EG144" s="93"/>
      <c r="EH144" s="93"/>
      <c r="EI144" s="93"/>
      <c r="EJ144" s="93"/>
      <c r="EK144" s="93"/>
      <c r="EL144" s="93"/>
      <c r="EM144" s="105"/>
      <c r="EN144" s="105"/>
      <c r="EO144" s="105"/>
      <c r="EP144" s="105"/>
      <c r="EQ144" s="56"/>
      <c r="ER144" s="56"/>
      <c r="ES144" s="56"/>
      <c r="ET144" s="56"/>
      <c r="EU144" s="56"/>
      <c r="EV144" s="56"/>
      <c r="EW144" s="56"/>
      <c r="EX144" s="56"/>
      <c r="EY144" s="56"/>
      <c r="EZ144" s="56"/>
      <c r="FA144" s="56"/>
      <c r="FB144" s="56"/>
      <c r="FC144" s="56"/>
      <c r="FD144" s="56"/>
      <c r="FE144" s="56"/>
      <c r="FF144" s="56"/>
      <c r="FG144" s="56"/>
      <c r="FH144" s="56"/>
      <c r="FI144" s="56"/>
      <c r="FJ144" s="56"/>
      <c r="FK144" s="56"/>
      <c r="FL144" s="56"/>
      <c r="FM144" s="56"/>
      <c r="FN144" s="56"/>
      <c r="FO144" s="56"/>
      <c r="FP144" s="56"/>
      <c r="FQ144" s="56"/>
      <c r="FR144" s="56"/>
      <c r="FS144" s="56"/>
      <c r="FT144" s="56"/>
      <c r="FU144" s="56"/>
      <c r="FV144" s="56"/>
      <c r="FW144" s="56"/>
      <c r="FX144" s="56"/>
      <c r="FY144" s="56"/>
      <c r="FZ144" s="56"/>
      <c r="GA144" s="56"/>
      <c r="GB144" s="56"/>
      <c r="GC144" s="56"/>
      <c r="GD144" s="56"/>
      <c r="GE144" s="56"/>
      <c r="GF144" s="56"/>
      <c r="GG144" s="56"/>
      <c r="GH144" s="56"/>
      <c r="GI144" s="56"/>
      <c r="GJ144" s="56"/>
      <c r="GK144" s="56"/>
      <c r="GL144" s="56"/>
      <c r="GM144" s="56"/>
      <c r="GN144" s="56"/>
      <c r="GO144" s="56"/>
      <c r="GP144" s="56"/>
      <c r="GQ144" s="56"/>
      <c r="GR144" s="56"/>
      <c r="GS144" s="56"/>
      <c r="GT144" s="56"/>
      <c r="GU144" s="56"/>
      <c r="GV144" s="56"/>
      <c r="GW144" s="56"/>
      <c r="GX144" s="56"/>
      <c r="GY144" s="56"/>
      <c r="GZ144" s="56"/>
      <c r="HA144" s="56"/>
      <c r="HB144" s="56"/>
      <c r="HC144" s="56"/>
      <c r="HD144" s="56"/>
      <c r="HE144" s="56"/>
      <c r="HF144" s="56"/>
      <c r="HG144" s="56"/>
      <c r="HH144" s="217"/>
    </row>
    <row r="145" spans="2:216" ht="15" customHeight="1" x14ac:dyDescent="0.25">
      <c r="B145" s="221"/>
      <c r="C145" s="56"/>
      <c r="D145" s="56"/>
      <c r="E145" s="105"/>
      <c r="F145" s="105"/>
      <c r="G145" s="105"/>
      <c r="H145" s="105"/>
      <c r="I145" s="105"/>
      <c r="J145" s="105"/>
      <c r="K145" s="105"/>
      <c r="L145" s="92">
        <f>GETPIVOTDATA(" California",'Population Migration by State'!$B$5,"Year",'Population Migration by State'!$C$3)</f>
        <v>495964</v>
      </c>
      <c r="M145" s="105">
        <f>GETPIVOTDATA(" California",'Population Migration by State'!$B$5,"Year",'Population Migration by State'!$C$3)</f>
        <v>495964</v>
      </c>
      <c r="N145" s="105">
        <f>GETPIVOTDATA(" California",'Population Migration by State'!$B$5,"Year",'Population Migration by State'!$C$3)</f>
        <v>495964</v>
      </c>
      <c r="O145" s="105">
        <f>GETPIVOTDATA(" California",'Population Migration by State'!$B$5,"Year",'Population Migration by State'!$C$3)</f>
        <v>495964</v>
      </c>
      <c r="P145" s="105">
        <f>GETPIVOTDATA(" California",'Population Migration by State'!$B$5,"Year",'Population Migration by State'!$C$3)</f>
        <v>495964</v>
      </c>
      <c r="Q145" s="105">
        <f>GETPIVOTDATA(" California",'Population Migration by State'!$B$5,"Year",'Population Migration by State'!$C$3)</f>
        <v>495964</v>
      </c>
      <c r="R145" s="105">
        <f>GETPIVOTDATA(" California",'Population Migration by State'!$B$5,"Year",'Population Migration by State'!$C$3)</f>
        <v>495964</v>
      </c>
      <c r="S145" s="105">
        <f>GETPIVOTDATA(" California",'Population Migration by State'!$B$5,"Year",'Population Migration by State'!$C$3)</f>
        <v>495964</v>
      </c>
      <c r="T145" s="92">
        <f>GETPIVOTDATA(" Nevada",'Population Migration by State'!$B$5,"Year",'Population Migration by State'!$C$3)</f>
        <v>124522</v>
      </c>
      <c r="U145" s="105">
        <f>GETPIVOTDATA(" Nevada",'Population Migration by State'!$B$5,"Year",'Population Migration by State'!$C$3)</f>
        <v>124522</v>
      </c>
      <c r="V145" s="105">
        <f>GETPIVOTDATA(" Nevada",'Population Migration by State'!$B$5,"Year",'Population Migration by State'!$C$3)</f>
        <v>124522</v>
      </c>
      <c r="W145" s="121">
        <f>GETPIVOTDATA(" Nevada",'Population Migration by State'!$B$5,"Year",'Population Migration by State'!$C$3)</f>
        <v>124522</v>
      </c>
      <c r="X145" s="121">
        <f>GETPIVOTDATA(" Nevada",'Population Migration by State'!$B$5,"Year",'Population Migration by State'!$C$3)</f>
        <v>124522</v>
      </c>
      <c r="Y145" s="121">
        <f>GETPIVOTDATA(" Nevada",'Population Migration by State'!$B$5,"Year",'Population Migration by State'!$C$3)</f>
        <v>124522</v>
      </c>
      <c r="Z145" s="121">
        <f>GETPIVOTDATA(" Nevada",'Population Migration by State'!$B$5,"Year",'Population Migration by State'!$C$3)</f>
        <v>124522</v>
      </c>
      <c r="AA145" s="105">
        <f>GETPIVOTDATA(" Nevada",'Population Migration by State'!$B$5,"Year",'Population Migration by State'!$C$3)</f>
        <v>124522</v>
      </c>
      <c r="AB145" s="105">
        <f>GETPIVOTDATA(" Nevada",'Population Migration by State'!$B$5,"Year",'Population Migration by State'!$C$3)</f>
        <v>124522</v>
      </c>
      <c r="AC145" s="92">
        <f>GETPIVOTDATA(" Utah",'Population Migration by State'!$B$5,"Year",'Population Migration by State'!$C$3)</f>
        <v>88109</v>
      </c>
      <c r="AD145" s="105">
        <f>GETPIVOTDATA(" Utah",'Population Migration by State'!$B$5,"Year",'Population Migration by State'!$C$3)</f>
        <v>88109</v>
      </c>
      <c r="AE145" s="105">
        <f>GETPIVOTDATA(" Utah",'Population Migration by State'!$B$5,"Year",'Population Migration by State'!$C$3)</f>
        <v>88109</v>
      </c>
      <c r="AF145" s="105">
        <f>GETPIVOTDATA(" Utah",'Population Migration by State'!$B$5,"Year",'Population Migration by State'!$C$3)</f>
        <v>88109</v>
      </c>
      <c r="AG145" s="105">
        <f>GETPIVOTDATA(" Utah",'Population Migration by State'!$B$5,"Year",'Population Migration by State'!$C$3)</f>
        <v>88109</v>
      </c>
      <c r="AH145" s="105">
        <f>GETPIVOTDATA(" Utah",'Population Migration by State'!$B$5,"Year",'Population Migration by State'!$C$3)</f>
        <v>88109</v>
      </c>
      <c r="AI145" s="105">
        <f>GETPIVOTDATA(" Utah",'Population Migration by State'!$B$5,"Year",'Population Migration by State'!$C$3)</f>
        <v>88109</v>
      </c>
      <c r="AJ145" s="105">
        <f>GETPIVOTDATA(" Utah",'Population Migration by State'!$B$5,"Year",'Population Migration by State'!$C$3)</f>
        <v>88109</v>
      </c>
      <c r="AK145" s="105">
        <f>GETPIVOTDATA(" Utah",'Population Migration by State'!$B$5,"Year",'Population Migration by State'!$C$3)</f>
        <v>88109</v>
      </c>
      <c r="AL145" s="105">
        <f>GETPIVOTDATA(" Utah",'Population Migration by State'!$B$5,"Year",'Population Migration by State'!$C$3)</f>
        <v>88109</v>
      </c>
      <c r="AM145" s="105">
        <f>GETPIVOTDATA(" Utah",'Population Migration by State'!$B$5,"Year",'Population Migration by State'!$C$3)</f>
        <v>88109</v>
      </c>
      <c r="AN145" s="105">
        <f>GETPIVOTDATA(" Utah",'Population Migration by State'!$B$5,"Year",'Population Migration by State'!$C$3)</f>
        <v>88109</v>
      </c>
      <c r="AO145" s="92">
        <f>GETPIVOTDATA(" Colorado",'Population Migration by State'!$B$5,"Year",'Population Migration by State'!$C$3)</f>
        <v>206204</v>
      </c>
      <c r="AP145" s="105">
        <f>GETPIVOTDATA(" Colorado",'Population Migration by State'!$B$5,"Year",'Population Migration by State'!$C$3)</f>
        <v>206204</v>
      </c>
      <c r="AQ145" s="105">
        <f>GETPIVOTDATA(" Colorado",'Population Migration by State'!$B$5,"Year",'Population Migration by State'!$C$3)</f>
        <v>206204</v>
      </c>
      <c r="AR145" s="105">
        <f>GETPIVOTDATA(" Colorado",'Population Migration by State'!$B$5,"Year",'Population Migration by State'!$C$3)</f>
        <v>206204</v>
      </c>
      <c r="AS145" s="105">
        <f>GETPIVOTDATA(" Colorado",'Population Migration by State'!$B$5,"Year",'Population Migration by State'!$C$3)</f>
        <v>206204</v>
      </c>
      <c r="AT145" s="105">
        <f>GETPIVOTDATA(" Colorado",'Population Migration by State'!$B$5,"Year",'Population Migration by State'!$C$3)</f>
        <v>206204</v>
      </c>
      <c r="AU145" s="105">
        <f>GETPIVOTDATA(" Colorado",'Population Migration by State'!$B$5,"Year",'Population Migration by State'!$C$3)</f>
        <v>206204</v>
      </c>
      <c r="AV145" s="105">
        <f>GETPIVOTDATA(" Colorado",'Population Migration by State'!$B$5,"Year",'Population Migration by State'!$C$3)</f>
        <v>206204</v>
      </c>
      <c r="AW145" s="105">
        <f>GETPIVOTDATA(" Colorado",'Population Migration by State'!$B$5,"Year",'Population Migration by State'!$C$3)</f>
        <v>206204</v>
      </c>
      <c r="AX145" s="105">
        <f>GETPIVOTDATA(" Colorado",'Population Migration by State'!$B$5,"Year",'Population Migration by State'!$C$3)</f>
        <v>206204</v>
      </c>
      <c r="AY145" s="105">
        <f>GETPIVOTDATA(" Colorado",'Population Migration by State'!$B$5,"Year",'Population Migration by State'!$C$3)</f>
        <v>206204</v>
      </c>
      <c r="AZ145" s="105">
        <f>GETPIVOTDATA(" Colorado",'Population Migration by State'!$B$5,"Year",'Population Migration by State'!$C$3)</f>
        <v>206204</v>
      </c>
      <c r="BA145" s="105">
        <f>GETPIVOTDATA(" Colorado",'Population Migration by State'!$B$5,"Year",'Population Migration by State'!$C$3)</f>
        <v>206204</v>
      </c>
      <c r="BB145" s="105">
        <f>GETPIVOTDATA(" Colorado",'Population Migration by State'!$B$5,"Year",'Population Migration by State'!$C$3)</f>
        <v>206204</v>
      </c>
      <c r="BC145" s="105">
        <f>GETPIVOTDATA(" Colorado",'Population Migration by State'!$B$5,"Year",'Population Migration by State'!$C$3)</f>
        <v>206204</v>
      </c>
      <c r="BD145" s="105">
        <f>GETPIVOTDATA(" Colorado",'Population Migration by State'!$B$5,"Year",'Population Migration by State'!$C$3)</f>
        <v>206204</v>
      </c>
      <c r="BE145" s="92">
        <f>GETPIVOTDATA(" Nebraska",'Population Migration by State'!$B$5,"Year",'Population Migration by State'!$C$3)</f>
        <v>43266</v>
      </c>
      <c r="BF145" s="105">
        <f>GETPIVOTDATA(" Nebraska",'Population Migration by State'!$B$5,"Year",'Population Migration by State'!$C$3)</f>
        <v>43266</v>
      </c>
      <c r="BG145" s="105">
        <f>GETPIVOTDATA(" Nebraska",'Population Migration by State'!$B$5,"Year",'Population Migration by State'!$C$3)</f>
        <v>43266</v>
      </c>
      <c r="BH145" s="105">
        <f>GETPIVOTDATA(" Nebraska",'Population Migration by State'!$B$5,"Year",'Population Migration by State'!$C$3)</f>
        <v>43266</v>
      </c>
      <c r="BI145" s="105">
        <f>GETPIVOTDATA(" Nebraska",'Population Migration by State'!$B$5,"Year",'Population Migration by State'!$C$3)</f>
        <v>43266</v>
      </c>
      <c r="BJ145" s="105">
        <f>GETPIVOTDATA(" Nebraska",'Population Migration by State'!$B$5,"Year",'Population Migration by State'!$C$3)</f>
        <v>43266</v>
      </c>
      <c r="BK145" s="105">
        <f>GETPIVOTDATA(" Nebraska",'Population Migration by State'!$B$5,"Year",'Population Migration by State'!$C$3)</f>
        <v>43266</v>
      </c>
      <c r="BL145" s="105">
        <f>GETPIVOTDATA(" Nebraska",'Population Migration by State'!$B$5,"Year",'Population Migration by State'!$C$3)</f>
        <v>43266</v>
      </c>
      <c r="BM145" s="105">
        <f>GETPIVOTDATA(" Nebraska",'Population Migration by State'!$B$5,"Year",'Population Migration by State'!$C$3)</f>
        <v>43266</v>
      </c>
      <c r="BN145" s="105">
        <f>GETPIVOTDATA(" Nebraska",'Population Migration by State'!$B$5,"Year",'Population Migration by State'!$C$3)</f>
        <v>43266</v>
      </c>
      <c r="BO145" s="105">
        <f>GETPIVOTDATA(" Nebraska",'Population Migration by State'!$B$5,"Year",'Population Migration by State'!$C$3)</f>
        <v>43266</v>
      </c>
      <c r="BP145" s="105">
        <f>GETPIVOTDATA(" Nebraska",'Population Migration by State'!$B$5,"Year",'Population Migration by State'!$C$3)</f>
        <v>43266</v>
      </c>
      <c r="BQ145" s="105">
        <f>GETPIVOTDATA(" Nebraska",'Population Migration by State'!$B$5,"Year",'Population Migration by State'!$C$3)</f>
        <v>43266</v>
      </c>
      <c r="BR145" s="105">
        <f>GETPIVOTDATA(" Nebraska",'Population Migration by State'!$B$5,"Year",'Population Migration by State'!$C$3)</f>
        <v>43266</v>
      </c>
      <c r="BS145" s="92">
        <f>GETPIVOTDATA(" Missouri",'Population Migration by State'!$B$5,"Year",'Population Migration by State'!$C$3)</f>
        <v>163756</v>
      </c>
      <c r="BT145" s="105">
        <f>GETPIVOTDATA(" Missouri",'Population Migration by State'!$B$5,"Year",'Population Migration by State'!$C$3)</f>
        <v>163756</v>
      </c>
      <c r="BU145" s="105">
        <f>GETPIVOTDATA(" Missouri",'Population Migration by State'!$B$5,"Year",'Population Migration by State'!$C$3)</f>
        <v>163756</v>
      </c>
      <c r="BV145" s="105">
        <f>GETPIVOTDATA(" Missouri",'Population Migration by State'!$B$5,"Year",'Population Migration by State'!$C$3)</f>
        <v>163756</v>
      </c>
      <c r="BW145" s="105">
        <f>GETPIVOTDATA(" Missouri",'Population Migration by State'!$B$5,"Year",'Population Migration by State'!$C$3)</f>
        <v>163756</v>
      </c>
      <c r="BX145" s="105">
        <f>GETPIVOTDATA(" Missouri",'Population Migration by State'!$B$5,"Year",'Population Migration by State'!$C$3)</f>
        <v>163756</v>
      </c>
      <c r="BY145" s="105">
        <f>GETPIVOTDATA(" Missouri",'Population Migration by State'!$B$5,"Year",'Population Migration by State'!$C$3)</f>
        <v>163756</v>
      </c>
      <c r="BZ145" s="105">
        <f>GETPIVOTDATA(" Missouri",'Population Migration by State'!$B$5,"Year",'Population Migration by State'!$C$3)</f>
        <v>163756</v>
      </c>
      <c r="CA145" s="105">
        <f>GETPIVOTDATA(" Missouri",'Population Migration by State'!$B$5,"Year",'Population Migration by State'!$C$3)</f>
        <v>163756</v>
      </c>
      <c r="CB145" s="105">
        <f>GETPIVOTDATA(" Missouri",'Population Migration by State'!$B$5,"Year",'Population Migration by State'!$C$3)</f>
        <v>163756</v>
      </c>
      <c r="CC145" s="105">
        <f>GETPIVOTDATA(" Missouri",'Population Migration by State'!$B$5,"Year",'Population Migration by State'!$C$3)</f>
        <v>163756</v>
      </c>
      <c r="CD145" s="105">
        <f>GETPIVOTDATA(" Missouri",'Population Migration by State'!$B$5,"Year",'Population Migration by State'!$C$3)</f>
        <v>163756</v>
      </c>
      <c r="CE145" s="92">
        <f>GETPIVOTDATA(" Illinois",'Population Migration by State'!$B$5,"Year",'Population Migration by State'!$C$3)</f>
        <v>210804</v>
      </c>
      <c r="CF145" s="105">
        <f>GETPIVOTDATA(" Illinois",'Population Migration by State'!$B$5,"Year",'Population Migration by State'!$C$3)</f>
        <v>210804</v>
      </c>
      <c r="CG145" s="105">
        <f>GETPIVOTDATA(" Illinois",'Population Migration by State'!$B$5,"Year",'Population Migration by State'!$C$3)</f>
        <v>210804</v>
      </c>
      <c r="CH145" s="105">
        <f>GETPIVOTDATA(" Illinois",'Population Migration by State'!$B$5,"Year",'Population Migration by State'!$C$3)</f>
        <v>210804</v>
      </c>
      <c r="CI145" s="121">
        <f>GETPIVOTDATA(" Illinois",'Population Migration by State'!$B$5,"Year",'Population Migration by State'!$C$3)</f>
        <v>210804</v>
      </c>
      <c r="CJ145" s="121">
        <f>GETPIVOTDATA(" Illinois",'Population Migration by State'!$B$5,"Year",'Population Migration by State'!$C$3)</f>
        <v>210804</v>
      </c>
      <c r="CK145" s="121">
        <f>GETPIVOTDATA(" Illinois",'Population Migration by State'!$B$5,"Year",'Population Migration by State'!$C$3)</f>
        <v>210804</v>
      </c>
      <c r="CL145" s="121">
        <f>GETPIVOTDATA(" Illinois",'Population Migration by State'!$B$5,"Year",'Population Migration by State'!$C$3)</f>
        <v>210804</v>
      </c>
      <c r="CM145" s="105">
        <f>GETPIVOTDATA(" Illinois",'Population Migration by State'!$B$5,"Year",'Population Migration by State'!$C$3)</f>
        <v>210804</v>
      </c>
      <c r="CN145" s="105">
        <f>GETPIVOTDATA(" Illinois",'Population Migration by State'!$B$5,"Year",'Population Migration by State'!$C$3)</f>
        <v>210804</v>
      </c>
      <c r="CO145" s="92">
        <f>GETPIVOTDATA(" Indiana",'Population Migration by State'!$B$5,"Year",'Population Migration by State'!$C$3)</f>
        <v>134273</v>
      </c>
      <c r="CP145" s="121">
        <f>GETPIVOTDATA(" Indiana",'Population Migration by State'!$B$5,"Year",'Population Migration by State'!$C$3)</f>
        <v>134273</v>
      </c>
      <c r="CQ145" s="121">
        <f>GETPIVOTDATA(" Indiana",'Population Migration by State'!$B$5,"Year",'Population Migration by State'!$C$3)</f>
        <v>134273</v>
      </c>
      <c r="CR145" s="121">
        <f>GETPIVOTDATA(" Indiana",'Population Migration by State'!$B$5,"Year",'Population Migration by State'!$C$3)</f>
        <v>134273</v>
      </c>
      <c r="CS145" s="121">
        <f>GETPIVOTDATA(" Indiana",'Population Migration by State'!$B$5,"Year",'Population Migration by State'!$C$3)</f>
        <v>134273</v>
      </c>
      <c r="CT145" s="105">
        <f>GETPIVOTDATA(" Indiana",'Population Migration by State'!$B$5,"Year",'Population Migration by State'!$C$3)</f>
        <v>134273</v>
      </c>
      <c r="CU145" s="92">
        <f>GETPIVOTDATA(" Ohio",'Population Migration by State'!$B$5,"Year",'Population Migration by State'!$C$3)</f>
        <v>197794</v>
      </c>
      <c r="CV145" s="105">
        <f>GETPIVOTDATA(" Ohio",'Population Migration by State'!$B$5,"Year",'Population Migration by State'!$C$3)</f>
        <v>197794</v>
      </c>
      <c r="CW145" s="105">
        <f>GETPIVOTDATA(" Ohio",'Population Migration by State'!$B$5,"Year",'Population Migration by State'!$C$3)</f>
        <v>197794</v>
      </c>
      <c r="CX145" s="105">
        <f>GETPIVOTDATA(" Ohio",'Population Migration by State'!$B$5,"Year",'Population Migration by State'!$C$3)</f>
        <v>197794</v>
      </c>
      <c r="CY145" s="121">
        <f>GETPIVOTDATA(" Ohio",'Population Migration by State'!$B$5,"Year",'Population Migration by State'!$C$3)</f>
        <v>197794</v>
      </c>
      <c r="CZ145" s="121">
        <f>GETPIVOTDATA(" Ohio",'Population Migration by State'!$B$5,"Year",'Population Migration by State'!$C$3)</f>
        <v>197794</v>
      </c>
      <c r="DA145" s="121">
        <f>GETPIVOTDATA(" Ohio",'Population Migration by State'!$B$5,"Year",'Population Migration by State'!$C$3)</f>
        <v>197794</v>
      </c>
      <c r="DB145" s="121">
        <f>GETPIVOTDATA(" Ohio",'Population Migration by State'!$B$5,"Year",'Population Migration by State'!$C$3)</f>
        <v>197794</v>
      </c>
      <c r="DC145" s="105">
        <f>GETPIVOTDATA(" Ohio",'Population Migration by State'!$B$5,"Year",'Population Migration by State'!$C$3)</f>
        <v>197794</v>
      </c>
      <c r="DD145" s="105">
        <f>GETPIVOTDATA(" Ohio",'Population Migration by State'!$B$5,"Year",'Population Migration by State'!$C$3)</f>
        <v>197794</v>
      </c>
      <c r="DE145" s="105">
        <f>GETPIVOTDATA(" Ohio",'Population Migration by State'!$B$5,"Year",'Population Migration by State'!$C$3)</f>
        <v>197794</v>
      </c>
      <c r="DF145" s="92">
        <f>GETPIVOTDATA(" Pennsylvania",'Population Migration by State'!$B$5,"Year",'Population Migration by State'!$C$3)</f>
        <v>223347</v>
      </c>
      <c r="DG145" s="105">
        <f>GETPIVOTDATA(" Pennsylvania",'Population Migration by State'!$B$5,"Year",'Population Migration by State'!$C$3)</f>
        <v>223347</v>
      </c>
      <c r="DH145" s="105">
        <f>GETPIVOTDATA(" Pennsylvania",'Population Migration by State'!$B$5,"Year",'Population Migration by State'!$C$3)</f>
        <v>223347</v>
      </c>
      <c r="DI145" s="105">
        <f>GETPIVOTDATA(" Pennsylvania",'Population Migration by State'!$B$5,"Year",'Population Migration by State'!$C$3)</f>
        <v>223347</v>
      </c>
      <c r="DJ145" s="105">
        <f>GETPIVOTDATA(" Pennsylvania",'Population Migration by State'!$B$5,"Year",'Population Migration by State'!$C$3)</f>
        <v>223347</v>
      </c>
      <c r="DK145" s="105">
        <f>GETPIVOTDATA(" Pennsylvania",'Population Migration by State'!$B$5,"Year",'Population Migration by State'!$C$3)</f>
        <v>223347</v>
      </c>
      <c r="DL145" s="105">
        <f>GETPIVOTDATA(" Pennsylvania",'Population Migration by State'!$B$5,"Year",'Population Migration by State'!$C$3)</f>
        <v>223347</v>
      </c>
      <c r="DM145" s="105">
        <f>GETPIVOTDATA(" Pennsylvania",'Population Migration by State'!$B$5,"Year",'Population Migration by State'!$C$3)</f>
        <v>223347</v>
      </c>
      <c r="DN145" s="105">
        <f>GETPIVOTDATA(" Pennsylvania",'Population Migration by State'!$B$5,"Year",'Population Migration by State'!$C$3)</f>
        <v>223347</v>
      </c>
      <c r="DO145" s="105">
        <f>GETPIVOTDATA(" Pennsylvania",'Population Migration by State'!$B$5,"Year",'Population Migration by State'!$C$3)</f>
        <v>223347</v>
      </c>
      <c r="DP145" s="105">
        <f>GETPIVOTDATA(" Pennsylvania",'Population Migration by State'!$B$5,"Year",'Population Migration by State'!$C$3)</f>
        <v>223347</v>
      </c>
      <c r="DQ145" s="105">
        <f>GETPIVOTDATA(" Pennsylvania",'Population Migration by State'!$B$5,"Year",'Population Migration by State'!$C$3)</f>
        <v>223347</v>
      </c>
      <c r="DR145" s="105">
        <f>GETPIVOTDATA(" Pennsylvania",'Population Migration by State'!$B$5,"Year",'Population Migration by State'!$C$3)</f>
        <v>223347</v>
      </c>
      <c r="DS145" s="105">
        <f>GETPIVOTDATA(" Pennsylvania",'Population Migration by State'!$B$5,"Year",'Population Migration by State'!$C$3)</f>
        <v>223347</v>
      </c>
      <c r="DT145" s="105">
        <f>GETPIVOTDATA(" Pennsylvania",'Population Migration by State'!$B$5,"Year",'Population Migration by State'!$C$3)</f>
        <v>223347</v>
      </c>
      <c r="DU145" s="105">
        <f>GETPIVOTDATA(" Pennsylvania",'Population Migration by State'!$B$5,"Year",'Population Migration by State'!$C$3)</f>
        <v>223347</v>
      </c>
      <c r="DV145" s="92">
        <f>GETPIVOTDATA(" New Jersey",'Population Migration by State'!$B$5,"Year",'Population Migration by State'!$C$3)</f>
        <v>132797</v>
      </c>
      <c r="DW145" s="105">
        <f>GETPIVOTDATA(" New Jersey",'Population Migration by State'!$B$5,"Year",'Population Migration by State'!$C$3)</f>
        <v>132797</v>
      </c>
      <c r="DX145" s="105">
        <f>GETPIVOTDATA(" New Jersey",'Population Migration by State'!$B$5,"Year",'Population Migration by State'!$C$3)</f>
        <v>132797</v>
      </c>
      <c r="DY145" s="96">
        <f>GETPIVOTDATA(" New York",'Population Migration by State'!$B$5,"Year",'Population Migration by State'!$C$3)</f>
        <v>277374</v>
      </c>
      <c r="DZ145" s="102"/>
      <c r="EA145" s="105">
        <f>GETPIVOTDATA(" New York",'Population Migration by State'!$B$5,"Year",'Population Migration by State'!$C$3)</f>
        <v>277374</v>
      </c>
      <c r="EB145" s="105">
        <f>GETPIVOTDATA(" New York",'Population Migration by State'!$B$5,"Year",'Population Migration by State'!$C$3)</f>
        <v>277374</v>
      </c>
      <c r="EC145" s="97"/>
      <c r="ED145" s="105"/>
      <c r="EE145" s="105"/>
      <c r="EF145" s="105"/>
      <c r="EG145" s="93"/>
      <c r="EH145" s="93"/>
      <c r="EI145" s="93"/>
      <c r="EJ145" s="93"/>
      <c r="EK145" s="93"/>
      <c r="EL145" s="93"/>
      <c r="EM145" s="105"/>
      <c r="EN145" s="105"/>
      <c r="EO145" s="105"/>
      <c r="EP145" s="105"/>
      <c r="EQ145" s="56"/>
      <c r="ER145" s="56"/>
      <c r="ES145" s="56"/>
      <c r="ET145" s="56"/>
      <c r="EU145" s="56"/>
      <c r="EV145" s="56"/>
      <c r="EW145" s="56"/>
      <c r="EX145" s="56"/>
      <c r="EY145" s="56"/>
      <c r="EZ145" s="56"/>
      <c r="FA145" s="56"/>
      <c r="FB145" s="56"/>
      <c r="FC145" s="56"/>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217"/>
    </row>
    <row r="146" spans="2:216" ht="15.75" customHeight="1" x14ac:dyDescent="0.25">
      <c r="B146" s="221"/>
      <c r="C146" s="56"/>
      <c r="D146" s="56"/>
      <c r="E146" s="105"/>
      <c r="F146" s="105"/>
      <c r="G146" s="105"/>
      <c r="H146" s="105"/>
      <c r="I146" s="105"/>
      <c r="J146" s="105"/>
      <c r="K146" s="105"/>
      <c r="L146" s="92">
        <f>GETPIVOTDATA(" California",'Population Migration by State'!$B$5,"Year",'Population Migration by State'!$C$3)</f>
        <v>495964</v>
      </c>
      <c r="M146" s="105">
        <f>GETPIVOTDATA(" California",'Population Migration by State'!$B$5,"Year",'Population Migration by State'!$C$3)</f>
        <v>495964</v>
      </c>
      <c r="N146" s="105">
        <f>GETPIVOTDATA(" California",'Population Migration by State'!$B$5,"Year",'Population Migration by State'!$C$3)</f>
        <v>495964</v>
      </c>
      <c r="O146" s="105">
        <f>GETPIVOTDATA(" California",'Population Migration by State'!$B$5,"Year",'Population Migration by State'!$C$3)</f>
        <v>495964</v>
      </c>
      <c r="P146" s="105">
        <f>GETPIVOTDATA(" California",'Population Migration by State'!$B$5,"Year",'Population Migration by State'!$C$3)</f>
        <v>495964</v>
      </c>
      <c r="Q146" s="105">
        <f>GETPIVOTDATA(" California",'Population Migration by State'!$B$5,"Year",'Population Migration by State'!$C$3)</f>
        <v>495964</v>
      </c>
      <c r="R146" s="105">
        <f>GETPIVOTDATA(" California",'Population Migration by State'!$B$5,"Year",'Population Migration by State'!$C$3)</f>
        <v>495964</v>
      </c>
      <c r="S146" s="105">
        <f>GETPIVOTDATA(" California",'Population Migration by State'!$B$5,"Year",'Population Migration by State'!$C$3)</f>
        <v>495964</v>
      </c>
      <c r="T146" s="92">
        <f>GETPIVOTDATA(" Nevada",'Population Migration by State'!$B$5,"Year",'Population Migration by State'!$C$3)</f>
        <v>124522</v>
      </c>
      <c r="U146" s="105">
        <f>GETPIVOTDATA(" Nevada",'Population Migration by State'!$B$5,"Year",'Population Migration by State'!$C$3)</f>
        <v>124522</v>
      </c>
      <c r="V146" s="105">
        <f>GETPIVOTDATA(" Nevada",'Population Migration by State'!$B$5,"Year",'Population Migration by State'!$C$3)</f>
        <v>124522</v>
      </c>
      <c r="W146" s="105">
        <f>GETPIVOTDATA(" Nevada",'Population Migration by State'!$B$5,"Year",'Population Migration by State'!$C$3)</f>
        <v>124522</v>
      </c>
      <c r="X146" s="105">
        <f>GETPIVOTDATA(" Nevada",'Population Migration by State'!$B$5,"Year",'Population Migration by State'!$C$3)</f>
        <v>124522</v>
      </c>
      <c r="Y146" s="105">
        <f>GETPIVOTDATA(" Nevada",'Population Migration by State'!$B$5,"Year",'Population Migration by State'!$C$3)</f>
        <v>124522</v>
      </c>
      <c r="Z146" s="105">
        <f>GETPIVOTDATA(" Nevada",'Population Migration by State'!$B$5,"Year",'Population Migration by State'!$C$3)</f>
        <v>124522</v>
      </c>
      <c r="AA146" s="105">
        <f>GETPIVOTDATA(" Nevada",'Population Migration by State'!$B$5,"Year",'Population Migration by State'!$C$3)</f>
        <v>124522</v>
      </c>
      <c r="AB146" s="105">
        <f>GETPIVOTDATA(" Nevada",'Population Migration by State'!$B$5,"Year",'Population Migration by State'!$C$3)</f>
        <v>124522</v>
      </c>
      <c r="AC146" s="92">
        <f>GETPIVOTDATA(" Utah",'Population Migration by State'!$B$5,"Year",'Population Migration by State'!$C$3)</f>
        <v>88109</v>
      </c>
      <c r="AD146" s="105">
        <f>GETPIVOTDATA(" Utah",'Population Migration by State'!$B$5,"Year",'Population Migration by State'!$C$3)</f>
        <v>88109</v>
      </c>
      <c r="AE146" s="105">
        <f>GETPIVOTDATA(" Utah",'Population Migration by State'!$B$5,"Year",'Population Migration by State'!$C$3)</f>
        <v>88109</v>
      </c>
      <c r="AF146" s="105">
        <f>GETPIVOTDATA(" Utah",'Population Migration by State'!$B$5,"Year",'Population Migration by State'!$C$3)</f>
        <v>88109</v>
      </c>
      <c r="AG146" s="105">
        <f>GETPIVOTDATA(" Utah",'Population Migration by State'!$B$5,"Year",'Population Migration by State'!$C$3)</f>
        <v>88109</v>
      </c>
      <c r="AH146" s="105">
        <f>GETPIVOTDATA(" Utah",'Population Migration by State'!$B$5,"Year",'Population Migration by State'!$C$3)</f>
        <v>88109</v>
      </c>
      <c r="AI146" s="105">
        <f>GETPIVOTDATA(" Utah",'Population Migration by State'!$B$5,"Year",'Population Migration by State'!$C$3)</f>
        <v>88109</v>
      </c>
      <c r="AJ146" s="105">
        <f>GETPIVOTDATA(" Utah",'Population Migration by State'!$B$5,"Year",'Population Migration by State'!$C$3)</f>
        <v>88109</v>
      </c>
      <c r="AK146" s="105">
        <f>GETPIVOTDATA(" Utah",'Population Migration by State'!$B$5,"Year",'Population Migration by State'!$C$3)</f>
        <v>88109</v>
      </c>
      <c r="AL146" s="105">
        <f>GETPIVOTDATA(" Utah",'Population Migration by State'!$B$5,"Year",'Population Migration by State'!$C$3)</f>
        <v>88109</v>
      </c>
      <c r="AM146" s="105">
        <f>GETPIVOTDATA(" Utah",'Population Migration by State'!$B$5,"Year",'Population Migration by State'!$C$3)</f>
        <v>88109</v>
      </c>
      <c r="AN146" s="105">
        <f>GETPIVOTDATA(" Utah",'Population Migration by State'!$B$5,"Year",'Population Migration by State'!$C$3)</f>
        <v>88109</v>
      </c>
      <c r="AO146" s="92">
        <f>GETPIVOTDATA(" Colorado",'Population Migration by State'!$B$5,"Year",'Population Migration by State'!$C$3)</f>
        <v>206204</v>
      </c>
      <c r="AP146" s="105">
        <f>GETPIVOTDATA(" Colorado",'Population Migration by State'!$B$5,"Year",'Population Migration by State'!$C$3)</f>
        <v>206204</v>
      </c>
      <c r="AQ146" s="105">
        <f>GETPIVOTDATA(" Colorado",'Population Migration by State'!$B$5,"Year",'Population Migration by State'!$C$3)</f>
        <v>206204</v>
      </c>
      <c r="AR146" s="105">
        <f>GETPIVOTDATA(" Colorado",'Population Migration by State'!$B$5,"Year",'Population Migration by State'!$C$3)</f>
        <v>206204</v>
      </c>
      <c r="AS146" s="105">
        <f>GETPIVOTDATA(" Colorado",'Population Migration by State'!$B$5,"Year",'Population Migration by State'!$C$3)</f>
        <v>206204</v>
      </c>
      <c r="AT146" s="105">
        <f>GETPIVOTDATA(" Colorado",'Population Migration by State'!$B$5,"Year",'Population Migration by State'!$C$3)</f>
        <v>206204</v>
      </c>
      <c r="AU146" s="105">
        <f>GETPIVOTDATA(" Colorado",'Population Migration by State'!$B$5,"Year",'Population Migration by State'!$C$3)</f>
        <v>206204</v>
      </c>
      <c r="AV146" s="105">
        <f>GETPIVOTDATA(" Colorado",'Population Migration by State'!$B$5,"Year",'Population Migration by State'!$C$3)</f>
        <v>206204</v>
      </c>
      <c r="AW146" s="105">
        <f>GETPIVOTDATA(" Colorado",'Population Migration by State'!$B$5,"Year",'Population Migration by State'!$C$3)</f>
        <v>206204</v>
      </c>
      <c r="AX146" s="105">
        <f>GETPIVOTDATA(" Colorado",'Population Migration by State'!$B$5,"Year",'Population Migration by State'!$C$3)</f>
        <v>206204</v>
      </c>
      <c r="AY146" s="105">
        <f>GETPIVOTDATA(" Colorado",'Population Migration by State'!$B$5,"Year",'Population Migration by State'!$C$3)</f>
        <v>206204</v>
      </c>
      <c r="AZ146" s="105">
        <f>GETPIVOTDATA(" Colorado",'Population Migration by State'!$B$5,"Year",'Population Migration by State'!$C$3)</f>
        <v>206204</v>
      </c>
      <c r="BA146" s="105">
        <f>GETPIVOTDATA(" Colorado",'Population Migration by State'!$B$5,"Year",'Population Migration by State'!$C$3)</f>
        <v>206204</v>
      </c>
      <c r="BB146" s="105">
        <f>GETPIVOTDATA(" Colorado",'Population Migration by State'!$B$5,"Year",'Population Migration by State'!$C$3)</f>
        <v>206204</v>
      </c>
      <c r="BC146" s="105">
        <f>GETPIVOTDATA(" Colorado",'Population Migration by State'!$B$5,"Year",'Population Migration by State'!$C$3)</f>
        <v>206204</v>
      </c>
      <c r="BD146" s="105">
        <f>GETPIVOTDATA(" Colorado",'Population Migration by State'!$B$5,"Year",'Population Migration by State'!$C$3)</f>
        <v>206204</v>
      </c>
      <c r="BE146" s="92">
        <f>GETPIVOTDATA(" Nebraska",'Population Migration by State'!$B$5,"Year",'Population Migration by State'!$C$3)</f>
        <v>43266</v>
      </c>
      <c r="BF146" s="105">
        <f>GETPIVOTDATA(" Nebraska",'Population Migration by State'!$B$5,"Year",'Population Migration by State'!$C$3)</f>
        <v>43266</v>
      </c>
      <c r="BG146" s="105">
        <f>GETPIVOTDATA(" Nebraska",'Population Migration by State'!$B$5,"Year",'Population Migration by State'!$C$3)</f>
        <v>43266</v>
      </c>
      <c r="BH146" s="105">
        <f>GETPIVOTDATA(" Nebraska",'Population Migration by State'!$B$5,"Year",'Population Migration by State'!$C$3)</f>
        <v>43266</v>
      </c>
      <c r="BI146" s="105">
        <f>GETPIVOTDATA(" Nebraska",'Population Migration by State'!$B$5,"Year",'Population Migration by State'!$C$3)</f>
        <v>43266</v>
      </c>
      <c r="BJ146" s="105">
        <f>GETPIVOTDATA(" Nebraska",'Population Migration by State'!$B$5,"Year",'Population Migration by State'!$C$3)</f>
        <v>43266</v>
      </c>
      <c r="BK146" s="105">
        <f>GETPIVOTDATA(" Nebraska",'Population Migration by State'!$B$5,"Year",'Population Migration by State'!$C$3)</f>
        <v>43266</v>
      </c>
      <c r="BL146" s="105">
        <f>GETPIVOTDATA(" Nebraska",'Population Migration by State'!$B$5,"Year",'Population Migration by State'!$C$3)</f>
        <v>43266</v>
      </c>
      <c r="BM146" s="105">
        <f>GETPIVOTDATA(" Nebraska",'Population Migration by State'!$B$5,"Year",'Population Migration by State'!$C$3)</f>
        <v>43266</v>
      </c>
      <c r="BN146" s="105">
        <f>GETPIVOTDATA(" Nebraska",'Population Migration by State'!$B$5,"Year",'Population Migration by State'!$C$3)</f>
        <v>43266</v>
      </c>
      <c r="BO146" s="105">
        <f>GETPIVOTDATA(" Nebraska",'Population Migration by State'!$B$5,"Year",'Population Migration by State'!$C$3)</f>
        <v>43266</v>
      </c>
      <c r="BP146" s="105">
        <f>GETPIVOTDATA(" Nebraska",'Population Migration by State'!$B$5,"Year",'Population Migration by State'!$C$3)</f>
        <v>43266</v>
      </c>
      <c r="BQ146" s="105">
        <f>GETPIVOTDATA(" Nebraska",'Population Migration by State'!$B$5,"Year",'Population Migration by State'!$C$3)</f>
        <v>43266</v>
      </c>
      <c r="BR146" s="105">
        <f>GETPIVOTDATA(" Nebraska",'Population Migration by State'!$B$5,"Year",'Population Migration by State'!$C$3)</f>
        <v>43266</v>
      </c>
      <c r="BS146" s="92">
        <f>GETPIVOTDATA(" Missouri",'Population Migration by State'!$B$5,"Year",'Population Migration by State'!$C$3)</f>
        <v>163756</v>
      </c>
      <c r="BT146" s="105">
        <f>GETPIVOTDATA(" Missouri",'Population Migration by State'!$B$5,"Year",'Population Migration by State'!$C$3)</f>
        <v>163756</v>
      </c>
      <c r="BU146" s="105">
        <f>GETPIVOTDATA(" Missouri",'Population Migration by State'!$B$5,"Year",'Population Migration by State'!$C$3)</f>
        <v>163756</v>
      </c>
      <c r="BV146" s="105">
        <f>GETPIVOTDATA(" Missouri",'Population Migration by State'!$B$5,"Year",'Population Migration by State'!$C$3)</f>
        <v>163756</v>
      </c>
      <c r="BW146" s="105">
        <f>GETPIVOTDATA(" Missouri",'Population Migration by State'!$B$5,"Year",'Population Migration by State'!$C$3)</f>
        <v>163756</v>
      </c>
      <c r="BX146" s="105">
        <f>GETPIVOTDATA(" Missouri",'Population Migration by State'!$B$5,"Year",'Population Migration by State'!$C$3)</f>
        <v>163756</v>
      </c>
      <c r="BY146" s="105">
        <f>GETPIVOTDATA(" Missouri",'Population Migration by State'!$B$5,"Year",'Population Migration by State'!$C$3)</f>
        <v>163756</v>
      </c>
      <c r="BZ146" s="105">
        <f>GETPIVOTDATA(" Missouri",'Population Migration by State'!$B$5,"Year",'Population Migration by State'!$C$3)</f>
        <v>163756</v>
      </c>
      <c r="CA146" s="105">
        <f>GETPIVOTDATA(" Missouri",'Population Migration by State'!$B$5,"Year",'Population Migration by State'!$C$3)</f>
        <v>163756</v>
      </c>
      <c r="CB146" s="105">
        <f>GETPIVOTDATA(" Missouri",'Population Migration by State'!$B$5,"Year",'Population Migration by State'!$C$3)</f>
        <v>163756</v>
      </c>
      <c r="CC146" s="105">
        <f>GETPIVOTDATA(" Missouri",'Population Migration by State'!$B$5,"Year",'Population Migration by State'!$C$3)</f>
        <v>163756</v>
      </c>
      <c r="CD146" s="105">
        <f>GETPIVOTDATA(" Missouri",'Population Migration by State'!$B$5,"Year",'Population Migration by State'!$C$3)</f>
        <v>163756</v>
      </c>
      <c r="CE146" s="92">
        <f>GETPIVOTDATA(" Illinois",'Population Migration by State'!$B$5,"Year",'Population Migration by State'!$C$3)</f>
        <v>210804</v>
      </c>
      <c r="CF146" s="105">
        <f>GETPIVOTDATA(" Illinois",'Population Migration by State'!$B$5,"Year",'Population Migration by State'!$C$3)</f>
        <v>210804</v>
      </c>
      <c r="CG146" s="105">
        <f>GETPIVOTDATA(" Illinois",'Population Migration by State'!$B$5,"Year",'Population Migration by State'!$C$3)</f>
        <v>210804</v>
      </c>
      <c r="CH146" s="105">
        <f>GETPIVOTDATA(" Illinois",'Population Migration by State'!$B$5,"Year",'Population Migration by State'!$C$3)</f>
        <v>210804</v>
      </c>
      <c r="CI146" s="121">
        <f>GETPIVOTDATA(" Illinois",'Population Migration by State'!$B$5,"Year",'Population Migration by State'!$C$3)</f>
        <v>210804</v>
      </c>
      <c r="CJ146" s="121">
        <f>GETPIVOTDATA(" Illinois",'Population Migration by State'!$B$5,"Year",'Population Migration by State'!$C$3)</f>
        <v>210804</v>
      </c>
      <c r="CK146" s="121">
        <f>GETPIVOTDATA(" Illinois",'Population Migration by State'!$B$5,"Year",'Population Migration by State'!$C$3)</f>
        <v>210804</v>
      </c>
      <c r="CL146" s="121">
        <f>GETPIVOTDATA(" Illinois",'Population Migration by State'!$B$5,"Year",'Population Migration by State'!$C$3)</f>
        <v>210804</v>
      </c>
      <c r="CM146" s="105">
        <f>GETPIVOTDATA(" Illinois",'Population Migration by State'!$B$5,"Year",'Population Migration by State'!$C$3)</f>
        <v>210804</v>
      </c>
      <c r="CN146" s="105">
        <f>GETPIVOTDATA(" Illinois",'Population Migration by State'!$B$5,"Year",'Population Migration by State'!$C$3)</f>
        <v>210804</v>
      </c>
      <c r="CO146" s="92">
        <f>GETPIVOTDATA(" Indiana",'Population Migration by State'!$B$5,"Year",'Population Migration by State'!$C$3)</f>
        <v>134273</v>
      </c>
      <c r="CP146" s="121">
        <f>GETPIVOTDATA(" Indiana",'Population Migration by State'!$B$5,"Year",'Population Migration by State'!$C$3)</f>
        <v>134273</v>
      </c>
      <c r="CQ146" s="121">
        <f>GETPIVOTDATA(" Indiana",'Population Migration by State'!$B$5,"Year",'Population Migration by State'!$C$3)</f>
        <v>134273</v>
      </c>
      <c r="CR146" s="121">
        <f>GETPIVOTDATA(" Indiana",'Population Migration by State'!$B$5,"Year",'Population Migration by State'!$C$3)</f>
        <v>134273</v>
      </c>
      <c r="CS146" s="121">
        <f>GETPIVOTDATA(" Indiana",'Population Migration by State'!$B$5,"Year",'Population Migration by State'!$C$3)</f>
        <v>134273</v>
      </c>
      <c r="CT146" s="105">
        <f>GETPIVOTDATA(" Indiana",'Population Migration by State'!$B$5,"Year",'Population Migration by State'!$C$3)</f>
        <v>134273</v>
      </c>
      <c r="CU146" s="92">
        <f>GETPIVOTDATA(" Ohio",'Population Migration by State'!$B$5,"Year",'Population Migration by State'!$C$3)</f>
        <v>197794</v>
      </c>
      <c r="CV146" s="105">
        <f>GETPIVOTDATA(" Ohio",'Population Migration by State'!$B$5,"Year",'Population Migration by State'!$C$3)</f>
        <v>197794</v>
      </c>
      <c r="CW146" s="105">
        <f>GETPIVOTDATA(" Ohio",'Population Migration by State'!$B$5,"Year",'Population Migration by State'!$C$3)</f>
        <v>197794</v>
      </c>
      <c r="CX146" s="105">
        <f>GETPIVOTDATA(" Ohio",'Population Migration by State'!$B$5,"Year",'Population Migration by State'!$C$3)</f>
        <v>197794</v>
      </c>
      <c r="CY146" s="121">
        <f>GETPIVOTDATA(" Ohio",'Population Migration by State'!$B$5,"Year",'Population Migration by State'!$C$3)</f>
        <v>197794</v>
      </c>
      <c r="CZ146" s="121">
        <f>GETPIVOTDATA(" Ohio",'Population Migration by State'!$B$5,"Year",'Population Migration by State'!$C$3)</f>
        <v>197794</v>
      </c>
      <c r="DA146" s="121">
        <f>GETPIVOTDATA(" Ohio",'Population Migration by State'!$B$5,"Year",'Population Migration by State'!$C$3)</f>
        <v>197794</v>
      </c>
      <c r="DB146" s="121">
        <f>GETPIVOTDATA(" Ohio",'Population Migration by State'!$B$5,"Year",'Population Migration by State'!$C$3)</f>
        <v>197794</v>
      </c>
      <c r="DC146" s="105">
        <f>GETPIVOTDATA(" Ohio",'Population Migration by State'!$B$5,"Year",'Population Migration by State'!$C$3)</f>
        <v>197794</v>
      </c>
      <c r="DD146" s="105">
        <f>GETPIVOTDATA(" Ohio",'Population Migration by State'!$B$5,"Year",'Population Migration by State'!$C$3)</f>
        <v>197794</v>
      </c>
      <c r="DE146" s="105">
        <f>GETPIVOTDATA(" Ohio",'Population Migration by State'!$B$5,"Year",'Population Migration by State'!$C$3)</f>
        <v>197794</v>
      </c>
      <c r="DF146" s="92">
        <f>GETPIVOTDATA(" Pennsylvania",'Population Migration by State'!$B$5,"Year",'Population Migration by State'!$C$3)</f>
        <v>223347</v>
      </c>
      <c r="DG146" s="105">
        <f>GETPIVOTDATA(" Pennsylvania",'Population Migration by State'!$B$5,"Year",'Population Migration by State'!$C$3)</f>
        <v>223347</v>
      </c>
      <c r="DH146" s="105">
        <f>GETPIVOTDATA(" Pennsylvania",'Population Migration by State'!$B$5,"Year",'Population Migration by State'!$C$3)</f>
        <v>223347</v>
      </c>
      <c r="DI146" s="105">
        <f>GETPIVOTDATA(" Pennsylvania",'Population Migration by State'!$B$5,"Year",'Population Migration by State'!$C$3)</f>
        <v>223347</v>
      </c>
      <c r="DJ146" s="105">
        <f>GETPIVOTDATA(" Pennsylvania",'Population Migration by State'!$B$5,"Year",'Population Migration by State'!$C$3)</f>
        <v>223347</v>
      </c>
      <c r="DK146" s="105">
        <f>GETPIVOTDATA(" Pennsylvania",'Population Migration by State'!$B$5,"Year",'Population Migration by State'!$C$3)</f>
        <v>223347</v>
      </c>
      <c r="DL146" s="105">
        <f>GETPIVOTDATA(" Pennsylvania",'Population Migration by State'!$B$5,"Year",'Population Migration by State'!$C$3)</f>
        <v>223347</v>
      </c>
      <c r="DM146" s="105">
        <f>GETPIVOTDATA(" Pennsylvania",'Population Migration by State'!$B$5,"Year",'Population Migration by State'!$C$3)</f>
        <v>223347</v>
      </c>
      <c r="DN146" s="105">
        <f>GETPIVOTDATA(" Pennsylvania",'Population Migration by State'!$B$5,"Year",'Population Migration by State'!$C$3)</f>
        <v>223347</v>
      </c>
      <c r="DO146" s="105">
        <f>GETPIVOTDATA(" Pennsylvania",'Population Migration by State'!$B$5,"Year",'Population Migration by State'!$C$3)</f>
        <v>223347</v>
      </c>
      <c r="DP146" s="105">
        <f>GETPIVOTDATA(" Pennsylvania",'Population Migration by State'!$B$5,"Year",'Population Migration by State'!$C$3)</f>
        <v>223347</v>
      </c>
      <c r="DQ146" s="105">
        <f>GETPIVOTDATA(" Pennsylvania",'Population Migration by State'!$B$5,"Year",'Population Migration by State'!$C$3)</f>
        <v>223347</v>
      </c>
      <c r="DR146" s="105">
        <f>GETPIVOTDATA(" Pennsylvania",'Population Migration by State'!$B$5,"Year",'Population Migration by State'!$C$3)</f>
        <v>223347</v>
      </c>
      <c r="DS146" s="105">
        <f>GETPIVOTDATA(" Pennsylvania",'Population Migration by State'!$B$5,"Year",'Population Migration by State'!$C$3)</f>
        <v>223347</v>
      </c>
      <c r="DT146" s="105">
        <f>GETPIVOTDATA(" Pennsylvania",'Population Migration by State'!$B$5,"Year",'Population Migration by State'!$C$3)</f>
        <v>223347</v>
      </c>
      <c r="DU146" s="105">
        <f>GETPIVOTDATA(" Pennsylvania",'Population Migration by State'!$B$5,"Year",'Population Migration by State'!$C$3)</f>
        <v>223347</v>
      </c>
      <c r="DV146" s="92">
        <f>GETPIVOTDATA(" New Jersey",'Population Migration by State'!$B$5,"Year",'Population Migration by State'!$C$3)</f>
        <v>132797</v>
      </c>
      <c r="DW146" s="105">
        <f>GETPIVOTDATA(" New Jersey",'Population Migration by State'!$B$5,"Year",'Population Migration by State'!$C$3)</f>
        <v>132797</v>
      </c>
      <c r="DX146" s="105">
        <f>GETPIVOTDATA(" New Jersey",'Population Migration by State'!$B$5,"Year",'Population Migration by State'!$C$3)</f>
        <v>132797</v>
      </c>
      <c r="DY146" s="92">
        <f>GETPIVOTDATA(" New York",'Population Migration by State'!$B$5,"Year",'Population Migration by State'!$C$3)</f>
        <v>277374</v>
      </c>
      <c r="DZ146" s="105">
        <f>GETPIVOTDATA(" New York",'Population Migration by State'!$B$5,"Year",'Population Migration by State'!$C$3)</f>
        <v>277374</v>
      </c>
      <c r="EA146" s="105">
        <f>GETPIVOTDATA(" New York",'Population Migration by State'!$B$5,"Year",'Population Migration by State'!$C$3)</f>
        <v>277374</v>
      </c>
      <c r="EB146" s="97"/>
      <c r="EC146" s="105"/>
      <c r="ED146" s="105"/>
      <c r="EE146" s="105"/>
      <c r="EF146" s="105"/>
      <c r="EG146" s="93"/>
      <c r="EH146" s="93"/>
      <c r="EI146" s="93"/>
      <c r="EJ146" s="93"/>
      <c r="EK146" s="93"/>
      <c r="EL146" s="93"/>
      <c r="EM146" s="105"/>
      <c r="EN146" s="105"/>
      <c r="EO146" s="105"/>
      <c r="EP146" s="105"/>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6"/>
      <c r="GY146" s="56"/>
      <c r="GZ146" s="56"/>
      <c r="HA146" s="56"/>
      <c r="HB146" s="56"/>
      <c r="HC146" s="56"/>
      <c r="HD146" s="56"/>
      <c r="HE146" s="56"/>
      <c r="HF146" s="56"/>
      <c r="HG146" s="56"/>
      <c r="HH146" s="217"/>
    </row>
    <row r="147" spans="2:216" ht="15" customHeight="1" thickBot="1" x14ac:dyDescent="0.3">
      <c r="B147" s="221"/>
      <c r="C147" s="56"/>
      <c r="D147" s="56"/>
      <c r="E147" s="105"/>
      <c r="F147" s="105"/>
      <c r="G147" s="105"/>
      <c r="H147" s="105"/>
      <c r="I147" s="105"/>
      <c r="J147" s="105"/>
      <c r="K147" s="105"/>
      <c r="L147" s="92">
        <f>GETPIVOTDATA(" California",'Population Migration by State'!$B$5,"Year",'Population Migration by State'!$C$3)</f>
        <v>495964</v>
      </c>
      <c r="M147" s="105">
        <f>GETPIVOTDATA(" California",'Population Migration by State'!$B$5,"Year",'Population Migration by State'!$C$3)</f>
        <v>495964</v>
      </c>
      <c r="N147" s="105">
        <f>GETPIVOTDATA(" California",'Population Migration by State'!$B$5,"Year",'Population Migration by State'!$C$3)</f>
        <v>495964</v>
      </c>
      <c r="O147" s="105">
        <f>GETPIVOTDATA(" California",'Population Migration by State'!$B$5,"Year",'Population Migration by State'!$C$3)</f>
        <v>495964</v>
      </c>
      <c r="P147" s="105">
        <f>GETPIVOTDATA(" California",'Population Migration by State'!$B$5,"Year",'Population Migration by State'!$C$3)</f>
        <v>495964</v>
      </c>
      <c r="Q147" s="105">
        <f>GETPIVOTDATA(" California",'Population Migration by State'!$B$5,"Year",'Population Migration by State'!$C$3)</f>
        <v>495964</v>
      </c>
      <c r="R147" s="105">
        <f>GETPIVOTDATA(" California",'Population Migration by State'!$B$5,"Year",'Population Migration by State'!$C$3)</f>
        <v>495964</v>
      </c>
      <c r="S147" s="105">
        <f>GETPIVOTDATA(" California",'Population Migration by State'!$B$5,"Year",'Population Migration by State'!$C$3)</f>
        <v>495964</v>
      </c>
      <c r="T147" s="92">
        <f>GETPIVOTDATA(" Nevada",'Population Migration by State'!$B$5,"Year",'Population Migration by State'!$C$3)</f>
        <v>124522</v>
      </c>
      <c r="U147" s="105">
        <f>GETPIVOTDATA(" Nevada",'Population Migration by State'!$B$5,"Year",'Population Migration by State'!$C$3)</f>
        <v>124522</v>
      </c>
      <c r="V147" s="105">
        <f>GETPIVOTDATA(" Nevada",'Population Migration by State'!$B$5,"Year",'Population Migration by State'!$C$3)</f>
        <v>124522</v>
      </c>
      <c r="W147" s="105">
        <f>GETPIVOTDATA(" Nevada",'Population Migration by State'!$B$5,"Year",'Population Migration by State'!$C$3)</f>
        <v>124522</v>
      </c>
      <c r="X147" s="105">
        <f>GETPIVOTDATA(" Nevada",'Population Migration by State'!$B$5,"Year",'Population Migration by State'!$C$3)</f>
        <v>124522</v>
      </c>
      <c r="Y147" s="105">
        <f>GETPIVOTDATA(" Nevada",'Population Migration by State'!$B$5,"Year",'Population Migration by State'!$C$3)</f>
        <v>124522</v>
      </c>
      <c r="Z147" s="105">
        <f>GETPIVOTDATA(" Nevada",'Population Migration by State'!$B$5,"Year",'Population Migration by State'!$C$3)</f>
        <v>124522</v>
      </c>
      <c r="AA147" s="105">
        <f>GETPIVOTDATA(" Nevada",'Population Migration by State'!$B$5,"Year",'Population Migration by State'!$C$3)</f>
        <v>124522</v>
      </c>
      <c r="AB147" s="105">
        <f>GETPIVOTDATA(" Nevada",'Population Migration by State'!$B$5,"Year",'Population Migration by State'!$C$3)</f>
        <v>124522</v>
      </c>
      <c r="AC147" s="92">
        <f>GETPIVOTDATA(" Utah",'Population Migration by State'!$B$5,"Year",'Population Migration by State'!$C$3)</f>
        <v>88109</v>
      </c>
      <c r="AD147" s="105">
        <f>GETPIVOTDATA(" Utah",'Population Migration by State'!$B$5,"Year",'Population Migration by State'!$C$3)</f>
        <v>88109</v>
      </c>
      <c r="AE147" s="105">
        <f>GETPIVOTDATA(" Utah",'Population Migration by State'!$B$5,"Year",'Population Migration by State'!$C$3)</f>
        <v>88109</v>
      </c>
      <c r="AF147" s="105">
        <f>GETPIVOTDATA(" Utah",'Population Migration by State'!$B$5,"Year",'Population Migration by State'!$C$3)</f>
        <v>88109</v>
      </c>
      <c r="AG147" s="105">
        <f>GETPIVOTDATA(" Utah",'Population Migration by State'!$B$5,"Year",'Population Migration by State'!$C$3)</f>
        <v>88109</v>
      </c>
      <c r="AH147" s="105">
        <f>GETPIVOTDATA(" Utah",'Population Migration by State'!$B$5,"Year",'Population Migration by State'!$C$3)</f>
        <v>88109</v>
      </c>
      <c r="AI147" s="105">
        <f>GETPIVOTDATA(" Utah",'Population Migration by State'!$B$5,"Year",'Population Migration by State'!$C$3)</f>
        <v>88109</v>
      </c>
      <c r="AJ147" s="105">
        <f>GETPIVOTDATA(" Utah",'Population Migration by State'!$B$5,"Year",'Population Migration by State'!$C$3)</f>
        <v>88109</v>
      </c>
      <c r="AK147" s="105">
        <f>GETPIVOTDATA(" Utah",'Population Migration by State'!$B$5,"Year",'Population Migration by State'!$C$3)</f>
        <v>88109</v>
      </c>
      <c r="AL147" s="105">
        <f>GETPIVOTDATA(" Utah",'Population Migration by State'!$B$5,"Year",'Population Migration by State'!$C$3)</f>
        <v>88109</v>
      </c>
      <c r="AM147" s="105">
        <f>GETPIVOTDATA(" Utah",'Population Migration by State'!$B$5,"Year",'Population Migration by State'!$C$3)</f>
        <v>88109</v>
      </c>
      <c r="AN147" s="105">
        <f>GETPIVOTDATA(" Utah",'Population Migration by State'!$B$5,"Year",'Population Migration by State'!$C$3)</f>
        <v>88109</v>
      </c>
      <c r="AO147" s="92">
        <f>GETPIVOTDATA(" Colorado",'Population Migration by State'!$B$5,"Year",'Population Migration by State'!$C$3)</f>
        <v>206204</v>
      </c>
      <c r="AP147" s="105">
        <f>GETPIVOTDATA(" Colorado",'Population Migration by State'!$B$5,"Year",'Population Migration by State'!$C$3)</f>
        <v>206204</v>
      </c>
      <c r="AQ147" s="105">
        <f>GETPIVOTDATA(" Colorado",'Population Migration by State'!$B$5,"Year",'Population Migration by State'!$C$3)</f>
        <v>206204</v>
      </c>
      <c r="AR147" s="105">
        <f>GETPIVOTDATA(" Colorado",'Population Migration by State'!$B$5,"Year",'Population Migration by State'!$C$3)</f>
        <v>206204</v>
      </c>
      <c r="AS147" s="105">
        <f>GETPIVOTDATA(" Colorado",'Population Migration by State'!$B$5,"Year",'Population Migration by State'!$C$3)</f>
        <v>206204</v>
      </c>
      <c r="AT147" s="105">
        <f>GETPIVOTDATA(" Colorado",'Population Migration by State'!$B$5,"Year",'Population Migration by State'!$C$3)</f>
        <v>206204</v>
      </c>
      <c r="AU147" s="105">
        <f>GETPIVOTDATA(" Colorado",'Population Migration by State'!$B$5,"Year",'Population Migration by State'!$C$3)</f>
        <v>206204</v>
      </c>
      <c r="AV147" s="105">
        <f>GETPIVOTDATA(" Colorado",'Population Migration by State'!$B$5,"Year",'Population Migration by State'!$C$3)</f>
        <v>206204</v>
      </c>
      <c r="AW147" s="105">
        <f>GETPIVOTDATA(" Colorado",'Population Migration by State'!$B$5,"Year",'Population Migration by State'!$C$3)</f>
        <v>206204</v>
      </c>
      <c r="AX147" s="105">
        <f>GETPIVOTDATA(" Colorado",'Population Migration by State'!$B$5,"Year",'Population Migration by State'!$C$3)</f>
        <v>206204</v>
      </c>
      <c r="AY147" s="105">
        <f>GETPIVOTDATA(" Colorado",'Population Migration by State'!$B$5,"Year",'Population Migration by State'!$C$3)</f>
        <v>206204</v>
      </c>
      <c r="AZ147" s="105">
        <f>GETPIVOTDATA(" Colorado",'Population Migration by State'!$B$5,"Year",'Population Migration by State'!$C$3)</f>
        <v>206204</v>
      </c>
      <c r="BA147" s="105">
        <f>GETPIVOTDATA(" Colorado",'Population Migration by State'!$B$5,"Year",'Population Migration by State'!$C$3)</f>
        <v>206204</v>
      </c>
      <c r="BB147" s="105">
        <f>GETPIVOTDATA(" Colorado",'Population Migration by State'!$B$5,"Year",'Population Migration by State'!$C$3)</f>
        <v>206204</v>
      </c>
      <c r="BC147" s="105">
        <f>GETPIVOTDATA(" Colorado",'Population Migration by State'!$B$5,"Year",'Population Migration by State'!$C$3)</f>
        <v>206204</v>
      </c>
      <c r="BD147" s="105">
        <f>GETPIVOTDATA(" Colorado",'Population Migration by State'!$B$5,"Year",'Population Migration by State'!$C$3)</f>
        <v>206204</v>
      </c>
      <c r="BE147" s="92">
        <f>GETPIVOTDATA(" Nebraska",'Population Migration by State'!$B$5,"Year",'Population Migration by State'!$C$3)</f>
        <v>43266</v>
      </c>
      <c r="BF147" s="105">
        <f>GETPIVOTDATA(" Nebraska",'Population Migration by State'!$B$5,"Year",'Population Migration by State'!$C$3)</f>
        <v>43266</v>
      </c>
      <c r="BG147" s="105">
        <f>GETPIVOTDATA(" Nebraska",'Population Migration by State'!$B$5,"Year",'Population Migration by State'!$C$3)</f>
        <v>43266</v>
      </c>
      <c r="BH147" s="105">
        <f>GETPIVOTDATA(" Nebraska",'Population Migration by State'!$B$5,"Year",'Population Migration by State'!$C$3)</f>
        <v>43266</v>
      </c>
      <c r="BI147" s="105">
        <f>GETPIVOTDATA(" Nebraska",'Population Migration by State'!$B$5,"Year",'Population Migration by State'!$C$3)</f>
        <v>43266</v>
      </c>
      <c r="BJ147" s="105">
        <f>GETPIVOTDATA(" Nebraska",'Population Migration by State'!$B$5,"Year",'Population Migration by State'!$C$3)</f>
        <v>43266</v>
      </c>
      <c r="BK147" s="105">
        <f>GETPIVOTDATA(" Nebraska",'Population Migration by State'!$B$5,"Year",'Population Migration by State'!$C$3)</f>
        <v>43266</v>
      </c>
      <c r="BL147" s="105">
        <f>GETPIVOTDATA(" Nebraska",'Population Migration by State'!$B$5,"Year",'Population Migration by State'!$C$3)</f>
        <v>43266</v>
      </c>
      <c r="BM147" s="105">
        <f>GETPIVOTDATA(" Nebraska",'Population Migration by State'!$B$5,"Year",'Population Migration by State'!$C$3)</f>
        <v>43266</v>
      </c>
      <c r="BN147" s="105">
        <f>GETPIVOTDATA(" Nebraska",'Population Migration by State'!$B$5,"Year",'Population Migration by State'!$C$3)</f>
        <v>43266</v>
      </c>
      <c r="BO147" s="105">
        <f>GETPIVOTDATA(" Nebraska",'Population Migration by State'!$B$5,"Year",'Population Migration by State'!$C$3)</f>
        <v>43266</v>
      </c>
      <c r="BP147" s="105">
        <f>GETPIVOTDATA(" Nebraska",'Population Migration by State'!$B$5,"Year",'Population Migration by State'!$C$3)</f>
        <v>43266</v>
      </c>
      <c r="BQ147" s="105">
        <f>GETPIVOTDATA(" Nebraska",'Population Migration by State'!$B$5,"Year",'Population Migration by State'!$C$3)</f>
        <v>43266</v>
      </c>
      <c r="BR147" s="105">
        <f>GETPIVOTDATA(" Nebraska",'Population Migration by State'!$B$5,"Year",'Population Migration by State'!$C$3)</f>
        <v>43266</v>
      </c>
      <c r="BS147" s="92">
        <f>GETPIVOTDATA(" Missouri",'Population Migration by State'!$B$5,"Year",'Population Migration by State'!$C$3)</f>
        <v>163756</v>
      </c>
      <c r="BT147" s="105">
        <f>GETPIVOTDATA(" Missouri",'Population Migration by State'!$B$5,"Year",'Population Migration by State'!$C$3)</f>
        <v>163756</v>
      </c>
      <c r="BU147" s="105">
        <f>GETPIVOTDATA(" Missouri",'Population Migration by State'!$B$5,"Year",'Population Migration by State'!$C$3)</f>
        <v>163756</v>
      </c>
      <c r="BV147" s="105">
        <f>GETPIVOTDATA(" Missouri",'Population Migration by State'!$B$5,"Year",'Population Migration by State'!$C$3)</f>
        <v>163756</v>
      </c>
      <c r="BW147" s="105">
        <f>GETPIVOTDATA(" Missouri",'Population Migration by State'!$B$5,"Year",'Population Migration by State'!$C$3)</f>
        <v>163756</v>
      </c>
      <c r="BX147" s="105">
        <f>GETPIVOTDATA(" Missouri",'Population Migration by State'!$B$5,"Year",'Population Migration by State'!$C$3)</f>
        <v>163756</v>
      </c>
      <c r="BY147" s="105">
        <f>GETPIVOTDATA(" Missouri",'Population Migration by State'!$B$5,"Year",'Population Migration by State'!$C$3)</f>
        <v>163756</v>
      </c>
      <c r="BZ147" s="105">
        <f>GETPIVOTDATA(" Missouri",'Population Migration by State'!$B$5,"Year",'Population Migration by State'!$C$3)</f>
        <v>163756</v>
      </c>
      <c r="CA147" s="105">
        <f>GETPIVOTDATA(" Missouri",'Population Migration by State'!$B$5,"Year",'Population Migration by State'!$C$3)</f>
        <v>163756</v>
      </c>
      <c r="CB147" s="105">
        <f>GETPIVOTDATA(" Missouri",'Population Migration by State'!$B$5,"Year",'Population Migration by State'!$C$3)</f>
        <v>163756</v>
      </c>
      <c r="CC147" s="105">
        <f>GETPIVOTDATA(" Missouri",'Population Migration by State'!$B$5,"Year",'Population Migration by State'!$C$3)</f>
        <v>163756</v>
      </c>
      <c r="CD147" s="105">
        <f>GETPIVOTDATA(" Missouri",'Population Migration by State'!$B$5,"Year",'Population Migration by State'!$C$3)</f>
        <v>163756</v>
      </c>
      <c r="CE147" s="92">
        <f>GETPIVOTDATA(" Illinois",'Population Migration by State'!$B$5,"Year",'Population Migration by State'!$C$3)</f>
        <v>210804</v>
      </c>
      <c r="CF147" s="105">
        <f>GETPIVOTDATA(" Illinois",'Population Migration by State'!$B$5,"Year",'Population Migration by State'!$C$3)</f>
        <v>210804</v>
      </c>
      <c r="CG147" s="105">
        <f>GETPIVOTDATA(" Illinois",'Population Migration by State'!$B$5,"Year",'Population Migration by State'!$C$3)</f>
        <v>210804</v>
      </c>
      <c r="CH147" s="105">
        <f>GETPIVOTDATA(" Illinois",'Population Migration by State'!$B$5,"Year",'Population Migration by State'!$C$3)</f>
        <v>210804</v>
      </c>
      <c r="CI147" s="105">
        <f>GETPIVOTDATA(" Illinois",'Population Migration by State'!$B$5,"Year",'Population Migration by State'!$C$3)</f>
        <v>210804</v>
      </c>
      <c r="CJ147" s="105">
        <f>GETPIVOTDATA(" Illinois",'Population Migration by State'!$B$5,"Year",'Population Migration by State'!$C$3)</f>
        <v>210804</v>
      </c>
      <c r="CK147" s="105">
        <f>GETPIVOTDATA(" Illinois",'Population Migration by State'!$B$5,"Year",'Population Migration by State'!$C$3)</f>
        <v>210804</v>
      </c>
      <c r="CL147" s="105">
        <f>GETPIVOTDATA(" Illinois",'Population Migration by State'!$B$5,"Year",'Population Migration by State'!$C$3)</f>
        <v>210804</v>
      </c>
      <c r="CM147" s="105">
        <f>GETPIVOTDATA(" Illinois",'Population Migration by State'!$B$5,"Year",'Population Migration by State'!$C$3)</f>
        <v>210804</v>
      </c>
      <c r="CN147" s="105">
        <f>GETPIVOTDATA(" Illinois",'Population Migration by State'!$B$5,"Year",'Population Migration by State'!$C$3)</f>
        <v>210804</v>
      </c>
      <c r="CO147" s="92">
        <f>GETPIVOTDATA(" Indiana",'Population Migration by State'!$B$5,"Year",'Population Migration by State'!$C$3)</f>
        <v>134273</v>
      </c>
      <c r="CP147" s="121">
        <f>GETPIVOTDATA(" Indiana",'Population Migration by State'!$B$5,"Year",'Population Migration by State'!$C$3)</f>
        <v>134273</v>
      </c>
      <c r="CQ147" s="121">
        <f>GETPIVOTDATA(" Indiana",'Population Migration by State'!$B$5,"Year",'Population Migration by State'!$C$3)</f>
        <v>134273</v>
      </c>
      <c r="CR147" s="121">
        <f>GETPIVOTDATA(" Indiana",'Population Migration by State'!$B$5,"Year",'Population Migration by State'!$C$3)</f>
        <v>134273</v>
      </c>
      <c r="CS147" s="121">
        <f>GETPIVOTDATA(" Indiana",'Population Migration by State'!$B$5,"Year",'Population Migration by State'!$C$3)</f>
        <v>134273</v>
      </c>
      <c r="CT147" s="105">
        <f>GETPIVOTDATA(" Indiana",'Population Migration by State'!$B$5,"Year",'Population Migration by State'!$C$3)</f>
        <v>134273</v>
      </c>
      <c r="CU147" s="92">
        <f>GETPIVOTDATA(" Ohio",'Population Migration by State'!$B$5,"Year",'Population Migration by State'!$C$3)</f>
        <v>197794</v>
      </c>
      <c r="CV147" s="105">
        <f>GETPIVOTDATA(" Ohio",'Population Migration by State'!$B$5,"Year",'Population Migration by State'!$C$3)</f>
        <v>197794</v>
      </c>
      <c r="CW147" s="105">
        <f>GETPIVOTDATA(" Ohio",'Population Migration by State'!$B$5,"Year",'Population Migration by State'!$C$3)</f>
        <v>197794</v>
      </c>
      <c r="CX147" s="105">
        <f>GETPIVOTDATA(" Ohio",'Population Migration by State'!$B$5,"Year",'Population Migration by State'!$C$3)</f>
        <v>197794</v>
      </c>
      <c r="CY147" s="121">
        <f>GETPIVOTDATA(" Ohio",'Population Migration by State'!$B$5,"Year",'Population Migration by State'!$C$3)</f>
        <v>197794</v>
      </c>
      <c r="CZ147" s="121">
        <f>GETPIVOTDATA(" Ohio",'Population Migration by State'!$B$5,"Year",'Population Migration by State'!$C$3)</f>
        <v>197794</v>
      </c>
      <c r="DA147" s="121">
        <f>GETPIVOTDATA(" Ohio",'Population Migration by State'!$B$5,"Year",'Population Migration by State'!$C$3)</f>
        <v>197794</v>
      </c>
      <c r="DB147" s="121">
        <f>GETPIVOTDATA(" Ohio",'Population Migration by State'!$B$5,"Year",'Population Migration by State'!$C$3)</f>
        <v>197794</v>
      </c>
      <c r="DC147" s="105">
        <f>GETPIVOTDATA(" Ohio",'Population Migration by State'!$B$5,"Year",'Population Migration by State'!$C$3)</f>
        <v>197794</v>
      </c>
      <c r="DD147" s="105">
        <f>GETPIVOTDATA(" Ohio",'Population Migration by State'!$B$5,"Year",'Population Migration by State'!$C$3)</f>
        <v>197794</v>
      </c>
      <c r="DE147" s="105">
        <f>GETPIVOTDATA(" Ohio",'Population Migration by State'!$B$5,"Year",'Population Migration by State'!$C$3)</f>
        <v>197794</v>
      </c>
      <c r="DF147" s="92">
        <f>GETPIVOTDATA(" Pennsylvania",'Population Migration by State'!$B$5,"Year",'Population Migration by State'!$C$3)</f>
        <v>223347</v>
      </c>
      <c r="DG147" s="105">
        <f>GETPIVOTDATA(" Pennsylvania",'Population Migration by State'!$B$5,"Year",'Population Migration by State'!$C$3)</f>
        <v>223347</v>
      </c>
      <c r="DH147" s="105">
        <f>GETPIVOTDATA(" Pennsylvania",'Population Migration by State'!$B$5,"Year",'Population Migration by State'!$C$3)</f>
        <v>223347</v>
      </c>
      <c r="DI147" s="105">
        <f>GETPIVOTDATA(" Pennsylvania",'Population Migration by State'!$B$5,"Year",'Population Migration by State'!$C$3)</f>
        <v>223347</v>
      </c>
      <c r="DJ147" s="105">
        <f>GETPIVOTDATA(" Pennsylvania",'Population Migration by State'!$B$5,"Year",'Population Migration by State'!$C$3)</f>
        <v>223347</v>
      </c>
      <c r="DK147" s="105">
        <f>GETPIVOTDATA(" Pennsylvania",'Population Migration by State'!$B$5,"Year",'Population Migration by State'!$C$3)</f>
        <v>223347</v>
      </c>
      <c r="DL147" s="105">
        <f>GETPIVOTDATA(" Pennsylvania",'Population Migration by State'!$B$5,"Year",'Population Migration by State'!$C$3)</f>
        <v>223347</v>
      </c>
      <c r="DM147" s="105">
        <f>GETPIVOTDATA(" Pennsylvania",'Population Migration by State'!$B$5,"Year",'Population Migration by State'!$C$3)</f>
        <v>223347</v>
      </c>
      <c r="DN147" s="105">
        <f>GETPIVOTDATA(" Pennsylvania",'Population Migration by State'!$B$5,"Year",'Population Migration by State'!$C$3)</f>
        <v>223347</v>
      </c>
      <c r="DO147" s="105">
        <f>GETPIVOTDATA(" Pennsylvania",'Population Migration by State'!$B$5,"Year",'Population Migration by State'!$C$3)</f>
        <v>223347</v>
      </c>
      <c r="DP147" s="105">
        <f>GETPIVOTDATA(" Pennsylvania",'Population Migration by State'!$B$5,"Year",'Population Migration by State'!$C$3)</f>
        <v>223347</v>
      </c>
      <c r="DQ147" s="105">
        <f>GETPIVOTDATA(" Pennsylvania",'Population Migration by State'!$B$5,"Year",'Population Migration by State'!$C$3)</f>
        <v>223347</v>
      </c>
      <c r="DR147" s="105">
        <f>GETPIVOTDATA(" Pennsylvania",'Population Migration by State'!$B$5,"Year",'Population Migration by State'!$C$3)</f>
        <v>223347</v>
      </c>
      <c r="DS147" s="105">
        <f>GETPIVOTDATA(" Pennsylvania",'Population Migration by State'!$B$5,"Year",'Population Migration by State'!$C$3)</f>
        <v>223347</v>
      </c>
      <c r="DT147" s="105">
        <f>GETPIVOTDATA(" Pennsylvania",'Population Migration by State'!$B$5,"Year",'Population Migration by State'!$C$3)</f>
        <v>223347</v>
      </c>
      <c r="DU147" s="105">
        <f>GETPIVOTDATA(" Pennsylvania",'Population Migration by State'!$B$5,"Year",'Population Migration by State'!$C$3)</f>
        <v>223347</v>
      </c>
      <c r="DV147" s="99"/>
      <c r="DW147" s="105">
        <f>GETPIVOTDATA(" New Jersey",'Population Migration by State'!$B$5,"Year",'Population Migration by State'!$C$3)</f>
        <v>132797</v>
      </c>
      <c r="DX147" s="105">
        <f>GETPIVOTDATA(" New Jersey",'Population Migration by State'!$B$5,"Year",'Population Migration by State'!$C$3)</f>
        <v>132797</v>
      </c>
      <c r="DY147" s="107">
        <f>GETPIVOTDATA(" New York",'Population Migration by State'!$B$5,"Year",'Population Migration by State'!$C$3)</f>
        <v>277374</v>
      </c>
      <c r="DZ147" s="103">
        <f>GETPIVOTDATA(" New York",'Population Migration by State'!$B$5,"Year",'Population Migration by State'!$C$3)</f>
        <v>277374</v>
      </c>
      <c r="EA147" s="97"/>
      <c r="EB147" s="105"/>
      <c r="EC147" s="105"/>
      <c r="ED147" s="105"/>
      <c r="EE147" s="105"/>
      <c r="EF147" s="105"/>
      <c r="EG147" s="93"/>
      <c r="EH147" s="93"/>
      <c r="EI147" s="93"/>
      <c r="EJ147" s="93"/>
      <c r="EK147" s="93"/>
      <c r="EL147" s="93"/>
      <c r="EM147" s="105"/>
      <c r="EN147" s="105"/>
      <c r="EO147" s="105"/>
      <c r="EP147" s="105"/>
      <c r="EQ147" s="56"/>
      <c r="ER147" s="56"/>
      <c r="ES147" s="56"/>
      <c r="ET147" s="56"/>
      <c r="EU147" s="56"/>
      <c r="EV147" s="56"/>
      <c r="EW147" s="56"/>
      <c r="EX147" s="56"/>
      <c r="EY147" s="56"/>
      <c r="EZ147" s="56"/>
      <c r="FA147" s="56"/>
      <c r="FB147" s="56"/>
      <c r="FC147" s="56"/>
      <c r="FD147" s="56"/>
      <c r="FE147" s="56"/>
      <c r="FF147" s="56"/>
      <c r="FG147" s="56"/>
      <c r="FH147" s="56"/>
      <c r="FI147" s="56"/>
      <c r="FJ147" s="56"/>
      <c r="FK147" s="56"/>
      <c r="FL147" s="56"/>
      <c r="FM147" s="56"/>
      <c r="FN147" s="56"/>
      <c r="FO147" s="56"/>
      <c r="FP147" s="56"/>
      <c r="FQ147" s="56"/>
      <c r="FR147" s="56"/>
      <c r="FS147" s="56"/>
      <c r="FT147" s="56"/>
      <c r="FU147" s="56"/>
      <c r="FV147" s="56"/>
      <c r="FW147" s="56"/>
      <c r="FX147" s="56"/>
      <c r="FY147" s="56"/>
      <c r="FZ147" s="56"/>
      <c r="GA147" s="56"/>
      <c r="GB147" s="56"/>
      <c r="GC147" s="56"/>
      <c r="GD147" s="56"/>
      <c r="GE147" s="56"/>
      <c r="GF147" s="56"/>
      <c r="GG147" s="56"/>
      <c r="GH147" s="56"/>
      <c r="GI147" s="56"/>
      <c r="GJ147" s="56"/>
      <c r="GK147" s="56"/>
      <c r="GL147" s="56"/>
      <c r="GM147" s="56"/>
      <c r="GN147" s="56"/>
      <c r="GO147" s="56"/>
      <c r="GP147" s="56"/>
      <c r="GQ147" s="56"/>
      <c r="GR147" s="56"/>
      <c r="GS147" s="56"/>
      <c r="GT147" s="56"/>
      <c r="GU147" s="56"/>
      <c r="GV147" s="56"/>
      <c r="GW147" s="56"/>
      <c r="GX147" s="56"/>
      <c r="GY147" s="56"/>
      <c r="GZ147" s="56"/>
      <c r="HA147" s="56"/>
      <c r="HB147" s="56"/>
      <c r="HC147" s="56"/>
      <c r="HD147" s="56"/>
      <c r="HE147" s="56"/>
      <c r="HF147" s="56"/>
      <c r="HG147" s="56"/>
      <c r="HH147" s="217"/>
    </row>
    <row r="148" spans="2:216" ht="15" customHeight="1" thickTop="1" x14ac:dyDescent="0.25">
      <c r="B148" s="221"/>
      <c r="C148" s="56"/>
      <c r="D148" s="56"/>
      <c r="E148" s="105"/>
      <c r="F148" s="105"/>
      <c r="G148" s="105"/>
      <c r="H148" s="105"/>
      <c r="I148" s="105"/>
      <c r="J148" s="105"/>
      <c r="K148" s="105"/>
      <c r="L148" s="92">
        <f>GETPIVOTDATA(" California",'Population Migration by State'!$B$5,"Year",'Population Migration by State'!$C$3)</f>
        <v>495964</v>
      </c>
      <c r="M148" s="105">
        <f>GETPIVOTDATA(" California",'Population Migration by State'!$B$5,"Year",'Population Migration by State'!$C$3)</f>
        <v>495964</v>
      </c>
      <c r="N148" s="105">
        <f>GETPIVOTDATA(" California",'Population Migration by State'!$B$5,"Year",'Population Migration by State'!$C$3)</f>
        <v>495964</v>
      </c>
      <c r="O148" s="105">
        <f>GETPIVOTDATA(" California",'Population Migration by State'!$B$5,"Year",'Population Migration by State'!$C$3)</f>
        <v>495964</v>
      </c>
      <c r="P148" s="105">
        <f>GETPIVOTDATA(" California",'Population Migration by State'!$B$5,"Year",'Population Migration by State'!$C$3)</f>
        <v>495964</v>
      </c>
      <c r="Q148" s="105">
        <f>GETPIVOTDATA(" California",'Population Migration by State'!$B$5,"Year",'Population Migration by State'!$C$3)</f>
        <v>495964</v>
      </c>
      <c r="R148" s="105">
        <f>GETPIVOTDATA(" California",'Population Migration by State'!$B$5,"Year",'Population Migration by State'!$C$3)</f>
        <v>495964</v>
      </c>
      <c r="S148" s="105">
        <f>GETPIVOTDATA(" California",'Population Migration by State'!$B$5,"Year",'Population Migration by State'!$C$3)</f>
        <v>495964</v>
      </c>
      <c r="T148" s="92">
        <f>GETPIVOTDATA(" Nevada",'Population Migration by State'!$B$5,"Year",'Population Migration by State'!$C$3)</f>
        <v>124522</v>
      </c>
      <c r="U148" s="105">
        <f>GETPIVOTDATA(" Nevada",'Population Migration by State'!$B$5,"Year",'Population Migration by State'!$C$3)</f>
        <v>124522</v>
      </c>
      <c r="V148" s="105">
        <f>GETPIVOTDATA(" Nevada",'Population Migration by State'!$B$5,"Year",'Population Migration by State'!$C$3)</f>
        <v>124522</v>
      </c>
      <c r="W148" s="105">
        <f>GETPIVOTDATA(" Nevada",'Population Migration by State'!$B$5,"Year",'Population Migration by State'!$C$3)</f>
        <v>124522</v>
      </c>
      <c r="X148" s="105">
        <f>GETPIVOTDATA(" Nevada",'Population Migration by State'!$B$5,"Year",'Population Migration by State'!$C$3)</f>
        <v>124522</v>
      </c>
      <c r="Y148" s="105">
        <f>GETPIVOTDATA(" Nevada",'Population Migration by State'!$B$5,"Year",'Population Migration by State'!$C$3)</f>
        <v>124522</v>
      </c>
      <c r="Z148" s="105">
        <f>GETPIVOTDATA(" Nevada",'Population Migration by State'!$B$5,"Year",'Population Migration by State'!$C$3)</f>
        <v>124522</v>
      </c>
      <c r="AA148" s="105">
        <f>GETPIVOTDATA(" Nevada",'Population Migration by State'!$B$5,"Year",'Population Migration by State'!$C$3)</f>
        <v>124522</v>
      </c>
      <c r="AB148" s="105">
        <f>GETPIVOTDATA(" Nevada",'Population Migration by State'!$B$5,"Year",'Population Migration by State'!$C$3)</f>
        <v>124522</v>
      </c>
      <c r="AC148" s="92">
        <f>GETPIVOTDATA(" Utah",'Population Migration by State'!$B$5,"Year",'Population Migration by State'!$C$3)</f>
        <v>88109</v>
      </c>
      <c r="AD148" s="105">
        <f>GETPIVOTDATA(" Utah",'Population Migration by State'!$B$5,"Year",'Population Migration by State'!$C$3)</f>
        <v>88109</v>
      </c>
      <c r="AE148" s="105">
        <f>GETPIVOTDATA(" Utah",'Population Migration by State'!$B$5,"Year",'Population Migration by State'!$C$3)</f>
        <v>88109</v>
      </c>
      <c r="AF148" s="105">
        <f>GETPIVOTDATA(" Utah",'Population Migration by State'!$B$5,"Year",'Population Migration by State'!$C$3)</f>
        <v>88109</v>
      </c>
      <c r="AG148" s="105">
        <f>GETPIVOTDATA(" Utah",'Population Migration by State'!$B$5,"Year",'Population Migration by State'!$C$3)</f>
        <v>88109</v>
      </c>
      <c r="AH148" s="105">
        <f>GETPIVOTDATA(" Utah",'Population Migration by State'!$B$5,"Year",'Population Migration by State'!$C$3)</f>
        <v>88109</v>
      </c>
      <c r="AI148" s="105">
        <f>GETPIVOTDATA(" Utah",'Population Migration by State'!$B$5,"Year",'Population Migration by State'!$C$3)</f>
        <v>88109</v>
      </c>
      <c r="AJ148" s="105">
        <f>GETPIVOTDATA(" Utah",'Population Migration by State'!$B$5,"Year",'Population Migration by State'!$C$3)</f>
        <v>88109</v>
      </c>
      <c r="AK148" s="105">
        <f>GETPIVOTDATA(" Utah",'Population Migration by State'!$B$5,"Year",'Population Migration by State'!$C$3)</f>
        <v>88109</v>
      </c>
      <c r="AL148" s="105">
        <f>GETPIVOTDATA(" Utah",'Population Migration by State'!$B$5,"Year",'Population Migration by State'!$C$3)</f>
        <v>88109</v>
      </c>
      <c r="AM148" s="105">
        <f>GETPIVOTDATA(" Utah",'Population Migration by State'!$B$5,"Year",'Population Migration by State'!$C$3)</f>
        <v>88109</v>
      </c>
      <c r="AN148" s="105">
        <f>GETPIVOTDATA(" Utah",'Population Migration by State'!$B$5,"Year",'Population Migration by State'!$C$3)</f>
        <v>88109</v>
      </c>
      <c r="AO148" s="92">
        <f>GETPIVOTDATA(" Colorado",'Population Migration by State'!$B$5,"Year",'Population Migration by State'!$C$3)</f>
        <v>206204</v>
      </c>
      <c r="AP148" s="105">
        <f>GETPIVOTDATA(" Colorado",'Population Migration by State'!$B$5,"Year",'Population Migration by State'!$C$3)</f>
        <v>206204</v>
      </c>
      <c r="AQ148" s="105">
        <f>GETPIVOTDATA(" Colorado",'Population Migration by State'!$B$5,"Year",'Population Migration by State'!$C$3)</f>
        <v>206204</v>
      </c>
      <c r="AR148" s="105">
        <f>GETPIVOTDATA(" Colorado",'Population Migration by State'!$B$5,"Year",'Population Migration by State'!$C$3)</f>
        <v>206204</v>
      </c>
      <c r="AS148" s="105">
        <f>GETPIVOTDATA(" Colorado",'Population Migration by State'!$B$5,"Year",'Population Migration by State'!$C$3)</f>
        <v>206204</v>
      </c>
      <c r="AT148" s="105">
        <f>GETPIVOTDATA(" Colorado",'Population Migration by State'!$B$5,"Year",'Population Migration by State'!$C$3)</f>
        <v>206204</v>
      </c>
      <c r="AU148" s="105">
        <f>GETPIVOTDATA(" Colorado",'Population Migration by State'!$B$5,"Year",'Population Migration by State'!$C$3)</f>
        <v>206204</v>
      </c>
      <c r="AV148" s="105">
        <f>GETPIVOTDATA(" Colorado",'Population Migration by State'!$B$5,"Year",'Population Migration by State'!$C$3)</f>
        <v>206204</v>
      </c>
      <c r="AW148" s="105">
        <f>GETPIVOTDATA(" Colorado",'Population Migration by State'!$B$5,"Year",'Population Migration by State'!$C$3)</f>
        <v>206204</v>
      </c>
      <c r="AX148" s="105">
        <f>GETPIVOTDATA(" Colorado",'Population Migration by State'!$B$5,"Year",'Population Migration by State'!$C$3)</f>
        <v>206204</v>
      </c>
      <c r="AY148" s="105">
        <f>GETPIVOTDATA(" Colorado",'Population Migration by State'!$B$5,"Year",'Population Migration by State'!$C$3)</f>
        <v>206204</v>
      </c>
      <c r="AZ148" s="105">
        <f>GETPIVOTDATA(" Colorado",'Population Migration by State'!$B$5,"Year",'Population Migration by State'!$C$3)</f>
        <v>206204</v>
      </c>
      <c r="BA148" s="105">
        <f>GETPIVOTDATA(" Colorado",'Population Migration by State'!$B$5,"Year",'Population Migration by State'!$C$3)</f>
        <v>206204</v>
      </c>
      <c r="BB148" s="105">
        <f>GETPIVOTDATA(" Colorado",'Population Migration by State'!$B$5,"Year",'Population Migration by State'!$C$3)</f>
        <v>206204</v>
      </c>
      <c r="BC148" s="105">
        <f>GETPIVOTDATA(" Colorado",'Population Migration by State'!$B$5,"Year",'Population Migration by State'!$C$3)</f>
        <v>206204</v>
      </c>
      <c r="BD148" s="105">
        <f>GETPIVOTDATA(" Colorado",'Population Migration by State'!$B$5,"Year",'Population Migration by State'!$C$3)</f>
        <v>206204</v>
      </c>
      <c r="BE148" s="92">
        <f>GETPIVOTDATA(" Nebraska",'Population Migration by State'!$B$5,"Year",'Population Migration by State'!$C$3)</f>
        <v>43266</v>
      </c>
      <c r="BF148" s="105">
        <f>GETPIVOTDATA(" Nebraska",'Population Migration by State'!$B$5,"Year",'Population Migration by State'!$C$3)</f>
        <v>43266</v>
      </c>
      <c r="BG148" s="105">
        <f>GETPIVOTDATA(" Nebraska",'Population Migration by State'!$B$5,"Year",'Population Migration by State'!$C$3)</f>
        <v>43266</v>
      </c>
      <c r="BH148" s="105">
        <f>GETPIVOTDATA(" Nebraska",'Population Migration by State'!$B$5,"Year",'Population Migration by State'!$C$3)</f>
        <v>43266</v>
      </c>
      <c r="BI148" s="105">
        <f>GETPIVOTDATA(" Nebraska",'Population Migration by State'!$B$5,"Year",'Population Migration by State'!$C$3)</f>
        <v>43266</v>
      </c>
      <c r="BJ148" s="105">
        <f>GETPIVOTDATA(" Nebraska",'Population Migration by State'!$B$5,"Year",'Population Migration by State'!$C$3)</f>
        <v>43266</v>
      </c>
      <c r="BK148" s="105">
        <f>GETPIVOTDATA(" Nebraska",'Population Migration by State'!$B$5,"Year",'Population Migration by State'!$C$3)</f>
        <v>43266</v>
      </c>
      <c r="BL148" s="105">
        <f>GETPIVOTDATA(" Nebraska",'Population Migration by State'!$B$5,"Year",'Population Migration by State'!$C$3)</f>
        <v>43266</v>
      </c>
      <c r="BM148" s="105">
        <f>GETPIVOTDATA(" Nebraska",'Population Migration by State'!$B$5,"Year",'Population Migration by State'!$C$3)</f>
        <v>43266</v>
      </c>
      <c r="BN148" s="105">
        <f>GETPIVOTDATA(" Nebraska",'Population Migration by State'!$B$5,"Year",'Population Migration by State'!$C$3)</f>
        <v>43266</v>
      </c>
      <c r="BO148" s="105">
        <f>GETPIVOTDATA(" Nebraska",'Population Migration by State'!$B$5,"Year",'Population Migration by State'!$C$3)</f>
        <v>43266</v>
      </c>
      <c r="BP148" s="105">
        <f>GETPIVOTDATA(" Nebraska",'Population Migration by State'!$B$5,"Year",'Population Migration by State'!$C$3)</f>
        <v>43266</v>
      </c>
      <c r="BQ148" s="105">
        <f>GETPIVOTDATA(" Nebraska",'Population Migration by State'!$B$5,"Year",'Population Migration by State'!$C$3)</f>
        <v>43266</v>
      </c>
      <c r="BR148" s="105">
        <f>GETPIVOTDATA(" Nebraska",'Population Migration by State'!$B$5,"Year",'Population Migration by State'!$C$3)</f>
        <v>43266</v>
      </c>
      <c r="BS148" s="92">
        <f>GETPIVOTDATA(" Missouri",'Population Migration by State'!$B$5,"Year",'Population Migration by State'!$C$3)</f>
        <v>163756</v>
      </c>
      <c r="BT148" s="105">
        <f>GETPIVOTDATA(" Missouri",'Population Migration by State'!$B$5,"Year",'Population Migration by State'!$C$3)</f>
        <v>163756</v>
      </c>
      <c r="BU148" s="105">
        <f>GETPIVOTDATA(" Missouri",'Population Migration by State'!$B$5,"Year",'Population Migration by State'!$C$3)</f>
        <v>163756</v>
      </c>
      <c r="BV148" s="105">
        <f>GETPIVOTDATA(" Missouri",'Population Migration by State'!$B$5,"Year",'Population Migration by State'!$C$3)</f>
        <v>163756</v>
      </c>
      <c r="BW148" s="105">
        <f>GETPIVOTDATA(" Missouri",'Population Migration by State'!$B$5,"Year",'Population Migration by State'!$C$3)</f>
        <v>163756</v>
      </c>
      <c r="BX148" s="105">
        <f>GETPIVOTDATA(" Missouri",'Population Migration by State'!$B$5,"Year",'Population Migration by State'!$C$3)</f>
        <v>163756</v>
      </c>
      <c r="BY148" s="105">
        <f>GETPIVOTDATA(" Missouri",'Population Migration by State'!$B$5,"Year",'Population Migration by State'!$C$3)</f>
        <v>163756</v>
      </c>
      <c r="BZ148" s="105">
        <f>GETPIVOTDATA(" Missouri",'Population Migration by State'!$B$5,"Year",'Population Migration by State'!$C$3)</f>
        <v>163756</v>
      </c>
      <c r="CA148" s="105">
        <f>GETPIVOTDATA(" Missouri",'Population Migration by State'!$B$5,"Year",'Population Migration by State'!$C$3)</f>
        <v>163756</v>
      </c>
      <c r="CB148" s="105">
        <f>GETPIVOTDATA(" Missouri",'Population Migration by State'!$B$5,"Year",'Population Migration by State'!$C$3)</f>
        <v>163756</v>
      </c>
      <c r="CC148" s="105">
        <f>GETPIVOTDATA(" Missouri",'Population Migration by State'!$B$5,"Year",'Population Migration by State'!$C$3)</f>
        <v>163756</v>
      </c>
      <c r="CD148" s="105">
        <f>GETPIVOTDATA(" Missouri",'Population Migration by State'!$B$5,"Year",'Population Migration by State'!$C$3)</f>
        <v>163756</v>
      </c>
      <c r="CE148" s="92">
        <f>GETPIVOTDATA(" Illinois",'Population Migration by State'!$B$5,"Year",'Population Migration by State'!$C$3)</f>
        <v>210804</v>
      </c>
      <c r="CF148" s="105">
        <f>GETPIVOTDATA(" Illinois",'Population Migration by State'!$B$5,"Year",'Population Migration by State'!$C$3)</f>
        <v>210804</v>
      </c>
      <c r="CG148" s="105">
        <f>GETPIVOTDATA(" Illinois",'Population Migration by State'!$B$5,"Year",'Population Migration by State'!$C$3)</f>
        <v>210804</v>
      </c>
      <c r="CH148" s="105">
        <f>GETPIVOTDATA(" Illinois",'Population Migration by State'!$B$5,"Year",'Population Migration by State'!$C$3)</f>
        <v>210804</v>
      </c>
      <c r="CI148" s="105">
        <f>GETPIVOTDATA(" Illinois",'Population Migration by State'!$B$5,"Year",'Population Migration by State'!$C$3)</f>
        <v>210804</v>
      </c>
      <c r="CJ148" s="105">
        <f>GETPIVOTDATA(" Illinois",'Population Migration by State'!$B$5,"Year",'Population Migration by State'!$C$3)</f>
        <v>210804</v>
      </c>
      <c r="CK148" s="105">
        <f>GETPIVOTDATA(" Illinois",'Population Migration by State'!$B$5,"Year",'Population Migration by State'!$C$3)</f>
        <v>210804</v>
      </c>
      <c r="CL148" s="105">
        <f>GETPIVOTDATA(" Illinois",'Population Migration by State'!$B$5,"Year",'Population Migration by State'!$C$3)</f>
        <v>210804</v>
      </c>
      <c r="CM148" s="105">
        <f>GETPIVOTDATA(" Illinois",'Population Migration by State'!$B$5,"Year",'Population Migration by State'!$C$3)</f>
        <v>210804</v>
      </c>
      <c r="CN148" s="105">
        <f>GETPIVOTDATA(" Illinois",'Population Migration by State'!$B$5,"Year",'Population Migration by State'!$C$3)</f>
        <v>210804</v>
      </c>
      <c r="CO148" s="92">
        <f>GETPIVOTDATA(" Indiana",'Population Migration by State'!$B$5,"Year",'Population Migration by State'!$C$3)</f>
        <v>134273</v>
      </c>
      <c r="CP148" s="105">
        <f>GETPIVOTDATA(" Indiana",'Population Migration by State'!$B$5,"Year",'Population Migration by State'!$C$3)</f>
        <v>134273</v>
      </c>
      <c r="CQ148" s="105">
        <f>GETPIVOTDATA(" Indiana",'Population Migration by State'!$B$5,"Year",'Population Migration by State'!$C$3)</f>
        <v>134273</v>
      </c>
      <c r="CR148" s="105">
        <f>GETPIVOTDATA(" Indiana",'Population Migration by State'!$B$5,"Year",'Population Migration by State'!$C$3)</f>
        <v>134273</v>
      </c>
      <c r="CS148" s="105">
        <f>GETPIVOTDATA(" Indiana",'Population Migration by State'!$B$5,"Year",'Population Migration by State'!$C$3)</f>
        <v>134273</v>
      </c>
      <c r="CT148" s="105">
        <f>GETPIVOTDATA(" Indiana",'Population Migration by State'!$B$5,"Year",'Population Migration by State'!$C$3)</f>
        <v>134273</v>
      </c>
      <c r="CU148" s="92">
        <f>GETPIVOTDATA(" Ohio",'Population Migration by State'!$B$5,"Year",'Population Migration by State'!$C$3)</f>
        <v>197794</v>
      </c>
      <c r="CV148" s="105">
        <f>GETPIVOTDATA(" Ohio",'Population Migration by State'!$B$5,"Year",'Population Migration by State'!$C$3)</f>
        <v>197794</v>
      </c>
      <c r="CW148" s="105">
        <f>GETPIVOTDATA(" Ohio",'Population Migration by State'!$B$5,"Year",'Population Migration by State'!$C$3)</f>
        <v>197794</v>
      </c>
      <c r="CX148" s="105">
        <f>GETPIVOTDATA(" Ohio",'Population Migration by State'!$B$5,"Year",'Population Migration by State'!$C$3)</f>
        <v>197794</v>
      </c>
      <c r="CY148" s="105">
        <f>GETPIVOTDATA(" Ohio",'Population Migration by State'!$B$5,"Year",'Population Migration by State'!$C$3)</f>
        <v>197794</v>
      </c>
      <c r="CZ148" s="105">
        <f>GETPIVOTDATA(" Ohio",'Population Migration by State'!$B$5,"Year",'Population Migration by State'!$C$3)</f>
        <v>197794</v>
      </c>
      <c r="DA148" s="105">
        <f>GETPIVOTDATA(" Ohio",'Population Migration by State'!$B$5,"Year",'Population Migration by State'!$C$3)</f>
        <v>197794</v>
      </c>
      <c r="DB148" s="105">
        <f>GETPIVOTDATA(" Ohio",'Population Migration by State'!$B$5,"Year",'Population Migration by State'!$C$3)</f>
        <v>197794</v>
      </c>
      <c r="DC148" s="105">
        <f>GETPIVOTDATA(" Ohio",'Population Migration by State'!$B$5,"Year",'Population Migration by State'!$C$3)</f>
        <v>197794</v>
      </c>
      <c r="DD148" s="105">
        <f>GETPIVOTDATA(" Ohio",'Population Migration by State'!$B$5,"Year",'Population Migration by State'!$C$3)</f>
        <v>197794</v>
      </c>
      <c r="DE148" s="105">
        <f>GETPIVOTDATA(" Ohio",'Population Migration by State'!$B$5,"Year",'Population Migration by State'!$C$3)</f>
        <v>197794</v>
      </c>
      <c r="DF148" s="92">
        <f>GETPIVOTDATA(" Pennsylvania",'Population Migration by State'!$B$5,"Year",'Population Migration by State'!$C$3)</f>
        <v>223347</v>
      </c>
      <c r="DG148" s="105">
        <f>GETPIVOTDATA(" Pennsylvania",'Population Migration by State'!$B$5,"Year",'Population Migration by State'!$C$3)</f>
        <v>223347</v>
      </c>
      <c r="DH148" s="105">
        <f>GETPIVOTDATA(" Pennsylvania",'Population Migration by State'!$B$5,"Year",'Population Migration by State'!$C$3)</f>
        <v>223347</v>
      </c>
      <c r="DI148" s="105">
        <f>GETPIVOTDATA(" Pennsylvania",'Population Migration by State'!$B$5,"Year",'Population Migration by State'!$C$3)</f>
        <v>223347</v>
      </c>
      <c r="DJ148" s="105">
        <f>GETPIVOTDATA(" Pennsylvania",'Population Migration by State'!$B$5,"Year",'Population Migration by State'!$C$3)</f>
        <v>223347</v>
      </c>
      <c r="DK148" s="105">
        <f>GETPIVOTDATA(" Pennsylvania",'Population Migration by State'!$B$5,"Year",'Population Migration by State'!$C$3)</f>
        <v>223347</v>
      </c>
      <c r="DL148" s="105">
        <f>GETPIVOTDATA(" Pennsylvania",'Population Migration by State'!$B$5,"Year",'Population Migration by State'!$C$3)</f>
        <v>223347</v>
      </c>
      <c r="DM148" s="105">
        <f>GETPIVOTDATA(" Pennsylvania",'Population Migration by State'!$B$5,"Year",'Population Migration by State'!$C$3)</f>
        <v>223347</v>
      </c>
      <c r="DN148" s="105">
        <f>GETPIVOTDATA(" Pennsylvania",'Population Migration by State'!$B$5,"Year",'Population Migration by State'!$C$3)</f>
        <v>223347</v>
      </c>
      <c r="DO148" s="105">
        <f>GETPIVOTDATA(" Pennsylvania",'Population Migration by State'!$B$5,"Year",'Population Migration by State'!$C$3)</f>
        <v>223347</v>
      </c>
      <c r="DP148" s="105">
        <f>GETPIVOTDATA(" Pennsylvania",'Population Migration by State'!$B$5,"Year",'Population Migration by State'!$C$3)</f>
        <v>223347</v>
      </c>
      <c r="DQ148" s="105">
        <f>GETPIVOTDATA(" Pennsylvania",'Population Migration by State'!$B$5,"Year",'Population Migration by State'!$C$3)</f>
        <v>223347</v>
      </c>
      <c r="DR148" s="105">
        <f>GETPIVOTDATA(" Pennsylvania",'Population Migration by State'!$B$5,"Year",'Population Migration by State'!$C$3)</f>
        <v>223347</v>
      </c>
      <c r="DS148" s="105">
        <f>GETPIVOTDATA(" Pennsylvania",'Population Migration by State'!$B$5,"Year",'Population Migration by State'!$C$3)</f>
        <v>223347</v>
      </c>
      <c r="DT148" s="105">
        <f>GETPIVOTDATA(" Pennsylvania",'Population Migration by State'!$B$5,"Year",'Population Migration by State'!$C$3)</f>
        <v>223347</v>
      </c>
      <c r="DU148" s="105">
        <f>GETPIVOTDATA(" Pennsylvania",'Population Migration by State'!$B$5,"Year",'Population Migration by State'!$C$3)</f>
        <v>223347</v>
      </c>
      <c r="DV148" s="97"/>
      <c r="DW148" s="105">
        <f>GETPIVOTDATA(" New Jersey",'Population Migration by State'!$B$5,"Year",'Population Migration by State'!$C$3)</f>
        <v>132797</v>
      </c>
      <c r="DX148" s="105">
        <f>GETPIVOTDATA(" New Jersey",'Population Migration by State'!$B$5,"Year",'Population Migration by State'!$C$3)</f>
        <v>132797</v>
      </c>
      <c r="DY148" s="95"/>
      <c r="DZ148" s="105"/>
      <c r="EA148" s="105"/>
      <c r="EB148" s="105"/>
      <c r="EC148" s="105"/>
      <c r="ED148" s="105"/>
      <c r="EE148" s="105"/>
      <c r="EF148" s="105"/>
      <c r="EG148" s="93"/>
      <c r="EH148" s="93"/>
      <c r="EI148" s="93"/>
      <c r="EJ148" s="93"/>
      <c r="EK148" s="93"/>
      <c r="EL148" s="93"/>
      <c r="EM148" s="105"/>
      <c r="EN148" s="105"/>
      <c r="EO148" s="105"/>
      <c r="EP148" s="105"/>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217"/>
    </row>
    <row r="149" spans="2:216" ht="15" customHeight="1" x14ac:dyDescent="0.25">
      <c r="B149" s="221"/>
      <c r="C149" s="56"/>
      <c r="D149" s="56"/>
      <c r="E149" s="105"/>
      <c r="F149" s="105"/>
      <c r="G149" s="105"/>
      <c r="H149" s="105"/>
      <c r="I149" s="105"/>
      <c r="J149" s="105"/>
      <c r="K149" s="105"/>
      <c r="L149" s="92">
        <f>GETPIVOTDATA(" California",'Population Migration by State'!$B$5,"Year",'Population Migration by State'!$C$3)</f>
        <v>495964</v>
      </c>
      <c r="M149" s="105">
        <f>GETPIVOTDATA(" California",'Population Migration by State'!$B$5,"Year",'Population Migration by State'!$C$3)</f>
        <v>495964</v>
      </c>
      <c r="N149" s="105">
        <f>GETPIVOTDATA(" California",'Population Migration by State'!$B$5,"Year",'Population Migration by State'!$C$3)</f>
        <v>495964</v>
      </c>
      <c r="O149" s="105">
        <f>GETPIVOTDATA(" California",'Population Migration by State'!$B$5,"Year",'Population Migration by State'!$C$3)</f>
        <v>495964</v>
      </c>
      <c r="P149" s="105">
        <f>GETPIVOTDATA(" California",'Population Migration by State'!$B$5,"Year",'Population Migration by State'!$C$3)</f>
        <v>495964</v>
      </c>
      <c r="Q149" s="105">
        <f>GETPIVOTDATA(" California",'Population Migration by State'!$B$5,"Year",'Population Migration by State'!$C$3)</f>
        <v>495964</v>
      </c>
      <c r="R149" s="105">
        <f>GETPIVOTDATA(" California",'Population Migration by State'!$B$5,"Year",'Population Migration by State'!$C$3)</f>
        <v>495964</v>
      </c>
      <c r="S149" s="105">
        <f>GETPIVOTDATA(" California",'Population Migration by State'!$B$5,"Year",'Population Migration by State'!$C$3)</f>
        <v>495964</v>
      </c>
      <c r="T149" s="92">
        <f>GETPIVOTDATA(" Nevada",'Population Migration by State'!$B$5,"Year",'Population Migration by State'!$C$3)</f>
        <v>124522</v>
      </c>
      <c r="U149" s="105">
        <f>GETPIVOTDATA(" Nevada",'Population Migration by State'!$B$5,"Year",'Population Migration by State'!$C$3)</f>
        <v>124522</v>
      </c>
      <c r="V149" s="105">
        <f>GETPIVOTDATA(" Nevada",'Population Migration by State'!$B$5,"Year",'Population Migration by State'!$C$3)</f>
        <v>124522</v>
      </c>
      <c r="W149" s="105">
        <f>GETPIVOTDATA(" Nevada",'Population Migration by State'!$B$5,"Year",'Population Migration by State'!$C$3)</f>
        <v>124522</v>
      </c>
      <c r="X149" s="105">
        <f>GETPIVOTDATA(" Nevada",'Population Migration by State'!$B$5,"Year",'Population Migration by State'!$C$3)</f>
        <v>124522</v>
      </c>
      <c r="Y149" s="105">
        <f>GETPIVOTDATA(" Nevada",'Population Migration by State'!$B$5,"Year",'Population Migration by State'!$C$3)</f>
        <v>124522</v>
      </c>
      <c r="Z149" s="105">
        <f>GETPIVOTDATA(" Nevada",'Population Migration by State'!$B$5,"Year",'Population Migration by State'!$C$3)</f>
        <v>124522</v>
      </c>
      <c r="AA149" s="105">
        <f>GETPIVOTDATA(" Nevada",'Population Migration by State'!$B$5,"Year",'Population Migration by State'!$C$3)</f>
        <v>124522</v>
      </c>
      <c r="AB149" s="105">
        <f>GETPIVOTDATA(" Nevada",'Population Migration by State'!$B$5,"Year",'Population Migration by State'!$C$3)</f>
        <v>124522</v>
      </c>
      <c r="AC149" s="92">
        <f>GETPIVOTDATA(" Utah",'Population Migration by State'!$B$5,"Year",'Population Migration by State'!$C$3)</f>
        <v>88109</v>
      </c>
      <c r="AD149" s="105">
        <f>GETPIVOTDATA(" Utah",'Population Migration by State'!$B$5,"Year",'Population Migration by State'!$C$3)</f>
        <v>88109</v>
      </c>
      <c r="AE149" s="105">
        <f>GETPIVOTDATA(" Utah",'Population Migration by State'!$B$5,"Year",'Population Migration by State'!$C$3)</f>
        <v>88109</v>
      </c>
      <c r="AF149" s="105">
        <f>GETPIVOTDATA(" Utah",'Population Migration by State'!$B$5,"Year",'Population Migration by State'!$C$3)</f>
        <v>88109</v>
      </c>
      <c r="AG149" s="105">
        <f>GETPIVOTDATA(" Utah",'Population Migration by State'!$B$5,"Year",'Population Migration by State'!$C$3)</f>
        <v>88109</v>
      </c>
      <c r="AH149" s="105">
        <f>GETPIVOTDATA(" Utah",'Population Migration by State'!$B$5,"Year",'Population Migration by State'!$C$3)</f>
        <v>88109</v>
      </c>
      <c r="AI149" s="105">
        <f>GETPIVOTDATA(" Utah",'Population Migration by State'!$B$5,"Year",'Population Migration by State'!$C$3)</f>
        <v>88109</v>
      </c>
      <c r="AJ149" s="105">
        <f>GETPIVOTDATA(" Utah",'Population Migration by State'!$B$5,"Year",'Population Migration by State'!$C$3)</f>
        <v>88109</v>
      </c>
      <c r="AK149" s="105">
        <f>GETPIVOTDATA(" Utah",'Population Migration by State'!$B$5,"Year",'Population Migration by State'!$C$3)</f>
        <v>88109</v>
      </c>
      <c r="AL149" s="105">
        <f>GETPIVOTDATA(" Utah",'Population Migration by State'!$B$5,"Year",'Population Migration by State'!$C$3)</f>
        <v>88109</v>
      </c>
      <c r="AM149" s="105">
        <f>GETPIVOTDATA(" Utah",'Population Migration by State'!$B$5,"Year",'Population Migration by State'!$C$3)</f>
        <v>88109</v>
      </c>
      <c r="AN149" s="105">
        <f>GETPIVOTDATA(" Utah",'Population Migration by State'!$B$5,"Year",'Population Migration by State'!$C$3)</f>
        <v>88109</v>
      </c>
      <c r="AO149" s="92">
        <f>GETPIVOTDATA(" Colorado",'Population Migration by State'!$B$5,"Year",'Population Migration by State'!$C$3)</f>
        <v>206204</v>
      </c>
      <c r="AP149" s="105">
        <f>GETPIVOTDATA(" Colorado",'Population Migration by State'!$B$5,"Year",'Population Migration by State'!$C$3)</f>
        <v>206204</v>
      </c>
      <c r="AQ149" s="105">
        <f>GETPIVOTDATA(" Colorado",'Population Migration by State'!$B$5,"Year",'Population Migration by State'!$C$3)</f>
        <v>206204</v>
      </c>
      <c r="AR149" s="105">
        <f>GETPIVOTDATA(" Colorado",'Population Migration by State'!$B$5,"Year",'Population Migration by State'!$C$3)</f>
        <v>206204</v>
      </c>
      <c r="AS149" s="105">
        <f>GETPIVOTDATA(" Colorado",'Population Migration by State'!$B$5,"Year",'Population Migration by State'!$C$3)</f>
        <v>206204</v>
      </c>
      <c r="AT149" s="105">
        <f>GETPIVOTDATA(" Colorado",'Population Migration by State'!$B$5,"Year",'Population Migration by State'!$C$3)</f>
        <v>206204</v>
      </c>
      <c r="AU149" s="105">
        <f>GETPIVOTDATA(" Colorado",'Population Migration by State'!$B$5,"Year",'Population Migration by State'!$C$3)</f>
        <v>206204</v>
      </c>
      <c r="AV149" s="105">
        <f>GETPIVOTDATA(" Colorado",'Population Migration by State'!$B$5,"Year",'Population Migration by State'!$C$3)</f>
        <v>206204</v>
      </c>
      <c r="AW149" s="105">
        <f>GETPIVOTDATA(" Colorado",'Population Migration by State'!$B$5,"Year",'Population Migration by State'!$C$3)</f>
        <v>206204</v>
      </c>
      <c r="AX149" s="105">
        <f>GETPIVOTDATA(" Colorado",'Population Migration by State'!$B$5,"Year",'Population Migration by State'!$C$3)</f>
        <v>206204</v>
      </c>
      <c r="AY149" s="105">
        <f>GETPIVOTDATA(" Colorado",'Population Migration by State'!$B$5,"Year",'Population Migration by State'!$C$3)</f>
        <v>206204</v>
      </c>
      <c r="AZ149" s="105">
        <f>GETPIVOTDATA(" Colorado",'Population Migration by State'!$B$5,"Year",'Population Migration by State'!$C$3)</f>
        <v>206204</v>
      </c>
      <c r="BA149" s="105">
        <f>GETPIVOTDATA(" Colorado",'Population Migration by State'!$B$5,"Year",'Population Migration by State'!$C$3)</f>
        <v>206204</v>
      </c>
      <c r="BB149" s="105">
        <f>GETPIVOTDATA(" Colorado",'Population Migration by State'!$B$5,"Year",'Population Migration by State'!$C$3)</f>
        <v>206204</v>
      </c>
      <c r="BC149" s="105">
        <f>GETPIVOTDATA(" Colorado",'Population Migration by State'!$B$5,"Year",'Population Migration by State'!$C$3)</f>
        <v>206204</v>
      </c>
      <c r="BD149" s="105">
        <f>GETPIVOTDATA(" Colorado",'Population Migration by State'!$B$5,"Year",'Population Migration by State'!$C$3)</f>
        <v>206204</v>
      </c>
      <c r="BE149" s="92">
        <f>GETPIVOTDATA(" Nebraska",'Population Migration by State'!$B$5,"Year",'Population Migration by State'!$C$3)</f>
        <v>43266</v>
      </c>
      <c r="BF149" s="105">
        <f>GETPIVOTDATA(" Nebraska",'Population Migration by State'!$B$5,"Year",'Population Migration by State'!$C$3)</f>
        <v>43266</v>
      </c>
      <c r="BG149" s="105">
        <f>GETPIVOTDATA(" Nebraska",'Population Migration by State'!$B$5,"Year",'Population Migration by State'!$C$3)</f>
        <v>43266</v>
      </c>
      <c r="BH149" s="105">
        <f>GETPIVOTDATA(" Nebraska",'Population Migration by State'!$B$5,"Year",'Population Migration by State'!$C$3)</f>
        <v>43266</v>
      </c>
      <c r="BI149" s="105">
        <f>GETPIVOTDATA(" Nebraska",'Population Migration by State'!$B$5,"Year",'Population Migration by State'!$C$3)</f>
        <v>43266</v>
      </c>
      <c r="BJ149" s="105">
        <f>GETPIVOTDATA(" Nebraska",'Population Migration by State'!$B$5,"Year",'Population Migration by State'!$C$3)</f>
        <v>43266</v>
      </c>
      <c r="BK149" s="105">
        <f>GETPIVOTDATA(" Nebraska",'Population Migration by State'!$B$5,"Year",'Population Migration by State'!$C$3)</f>
        <v>43266</v>
      </c>
      <c r="BL149" s="105">
        <f>GETPIVOTDATA(" Nebraska",'Population Migration by State'!$B$5,"Year",'Population Migration by State'!$C$3)</f>
        <v>43266</v>
      </c>
      <c r="BM149" s="105">
        <f>GETPIVOTDATA(" Nebraska",'Population Migration by State'!$B$5,"Year",'Population Migration by State'!$C$3)</f>
        <v>43266</v>
      </c>
      <c r="BN149" s="105">
        <f>GETPIVOTDATA(" Nebraska",'Population Migration by State'!$B$5,"Year",'Population Migration by State'!$C$3)</f>
        <v>43266</v>
      </c>
      <c r="BO149" s="105">
        <f>GETPIVOTDATA(" Nebraska",'Population Migration by State'!$B$5,"Year",'Population Migration by State'!$C$3)</f>
        <v>43266</v>
      </c>
      <c r="BP149" s="105">
        <f>GETPIVOTDATA(" Nebraska",'Population Migration by State'!$B$5,"Year",'Population Migration by State'!$C$3)</f>
        <v>43266</v>
      </c>
      <c r="BQ149" s="105">
        <f>GETPIVOTDATA(" Nebraska",'Population Migration by State'!$B$5,"Year",'Population Migration by State'!$C$3)</f>
        <v>43266</v>
      </c>
      <c r="BR149" s="105">
        <f>GETPIVOTDATA(" Nebraska",'Population Migration by State'!$B$5,"Year",'Population Migration by State'!$C$3)</f>
        <v>43266</v>
      </c>
      <c r="BS149" s="92">
        <f>GETPIVOTDATA(" Missouri",'Population Migration by State'!$B$5,"Year",'Population Migration by State'!$C$3)</f>
        <v>163756</v>
      </c>
      <c r="BT149" s="105">
        <f>GETPIVOTDATA(" Missouri",'Population Migration by State'!$B$5,"Year",'Population Migration by State'!$C$3)</f>
        <v>163756</v>
      </c>
      <c r="BU149" s="105">
        <f>GETPIVOTDATA(" Missouri",'Population Migration by State'!$B$5,"Year",'Population Migration by State'!$C$3)</f>
        <v>163756</v>
      </c>
      <c r="BV149" s="105">
        <f>GETPIVOTDATA(" Missouri",'Population Migration by State'!$B$5,"Year",'Population Migration by State'!$C$3)</f>
        <v>163756</v>
      </c>
      <c r="BW149" s="105">
        <f>GETPIVOTDATA(" Missouri",'Population Migration by State'!$B$5,"Year",'Population Migration by State'!$C$3)</f>
        <v>163756</v>
      </c>
      <c r="BX149" s="105">
        <f>GETPIVOTDATA(" Missouri",'Population Migration by State'!$B$5,"Year",'Population Migration by State'!$C$3)</f>
        <v>163756</v>
      </c>
      <c r="BY149" s="105">
        <f>GETPIVOTDATA(" Missouri",'Population Migration by State'!$B$5,"Year",'Population Migration by State'!$C$3)</f>
        <v>163756</v>
      </c>
      <c r="BZ149" s="105">
        <f>GETPIVOTDATA(" Missouri",'Population Migration by State'!$B$5,"Year",'Population Migration by State'!$C$3)</f>
        <v>163756</v>
      </c>
      <c r="CA149" s="105">
        <f>GETPIVOTDATA(" Missouri",'Population Migration by State'!$B$5,"Year",'Population Migration by State'!$C$3)</f>
        <v>163756</v>
      </c>
      <c r="CB149" s="105">
        <f>GETPIVOTDATA(" Missouri",'Population Migration by State'!$B$5,"Year",'Population Migration by State'!$C$3)</f>
        <v>163756</v>
      </c>
      <c r="CC149" s="105">
        <f>GETPIVOTDATA(" Missouri",'Population Migration by State'!$B$5,"Year",'Population Migration by State'!$C$3)</f>
        <v>163756</v>
      </c>
      <c r="CD149" s="105">
        <f>GETPIVOTDATA(" Missouri",'Population Migration by State'!$B$5,"Year",'Population Migration by State'!$C$3)</f>
        <v>163756</v>
      </c>
      <c r="CE149" s="99"/>
      <c r="CF149" s="105">
        <f>GETPIVOTDATA(" Illinois",'Population Migration by State'!$B$5,"Year",'Population Migration by State'!$C$3)</f>
        <v>210804</v>
      </c>
      <c r="CG149" s="105">
        <f>GETPIVOTDATA(" Illinois",'Population Migration by State'!$B$5,"Year",'Population Migration by State'!$C$3)</f>
        <v>210804</v>
      </c>
      <c r="CH149" s="105">
        <f>GETPIVOTDATA(" Illinois",'Population Migration by State'!$B$5,"Year",'Population Migration by State'!$C$3)</f>
        <v>210804</v>
      </c>
      <c r="CI149" s="105">
        <f>GETPIVOTDATA(" Illinois",'Population Migration by State'!$B$5,"Year",'Population Migration by State'!$C$3)</f>
        <v>210804</v>
      </c>
      <c r="CJ149" s="105">
        <f>GETPIVOTDATA(" Illinois",'Population Migration by State'!$B$5,"Year",'Population Migration by State'!$C$3)</f>
        <v>210804</v>
      </c>
      <c r="CK149" s="105">
        <f>GETPIVOTDATA(" Illinois",'Population Migration by State'!$B$5,"Year",'Population Migration by State'!$C$3)</f>
        <v>210804</v>
      </c>
      <c r="CL149" s="105">
        <f>GETPIVOTDATA(" Illinois",'Population Migration by State'!$B$5,"Year",'Population Migration by State'!$C$3)</f>
        <v>210804</v>
      </c>
      <c r="CM149" s="105">
        <f>GETPIVOTDATA(" Illinois",'Population Migration by State'!$B$5,"Year",'Population Migration by State'!$C$3)</f>
        <v>210804</v>
      </c>
      <c r="CN149" s="105">
        <f>GETPIVOTDATA(" Illinois",'Population Migration by State'!$B$5,"Year",'Population Migration by State'!$C$3)</f>
        <v>210804</v>
      </c>
      <c r="CO149" s="92">
        <f>GETPIVOTDATA(" Indiana",'Population Migration by State'!$B$5,"Year",'Population Migration by State'!$C$3)</f>
        <v>134273</v>
      </c>
      <c r="CP149" s="105">
        <f>GETPIVOTDATA(" Indiana",'Population Migration by State'!$B$5,"Year",'Population Migration by State'!$C$3)</f>
        <v>134273</v>
      </c>
      <c r="CQ149" s="105">
        <f>GETPIVOTDATA(" Indiana",'Population Migration by State'!$B$5,"Year",'Population Migration by State'!$C$3)</f>
        <v>134273</v>
      </c>
      <c r="CR149" s="105">
        <f>GETPIVOTDATA(" Indiana",'Population Migration by State'!$B$5,"Year",'Population Migration by State'!$C$3)</f>
        <v>134273</v>
      </c>
      <c r="CS149" s="105">
        <f>GETPIVOTDATA(" Indiana",'Population Migration by State'!$B$5,"Year",'Population Migration by State'!$C$3)</f>
        <v>134273</v>
      </c>
      <c r="CT149" s="105">
        <f>GETPIVOTDATA(" Indiana",'Population Migration by State'!$B$5,"Year",'Population Migration by State'!$C$3)</f>
        <v>134273</v>
      </c>
      <c r="CU149" s="92">
        <f>GETPIVOTDATA(" Ohio",'Population Migration by State'!$B$5,"Year",'Population Migration by State'!$C$3)</f>
        <v>197794</v>
      </c>
      <c r="CV149" s="105">
        <f>GETPIVOTDATA(" Ohio",'Population Migration by State'!$B$5,"Year",'Population Migration by State'!$C$3)</f>
        <v>197794</v>
      </c>
      <c r="CW149" s="105">
        <f>GETPIVOTDATA(" Ohio",'Population Migration by State'!$B$5,"Year",'Population Migration by State'!$C$3)</f>
        <v>197794</v>
      </c>
      <c r="CX149" s="105">
        <f>GETPIVOTDATA(" Ohio",'Population Migration by State'!$B$5,"Year",'Population Migration by State'!$C$3)</f>
        <v>197794</v>
      </c>
      <c r="CY149" s="105">
        <f>GETPIVOTDATA(" Ohio",'Population Migration by State'!$B$5,"Year",'Population Migration by State'!$C$3)</f>
        <v>197794</v>
      </c>
      <c r="CZ149" s="105">
        <f>GETPIVOTDATA(" Ohio",'Population Migration by State'!$B$5,"Year",'Population Migration by State'!$C$3)</f>
        <v>197794</v>
      </c>
      <c r="DA149" s="105">
        <f>GETPIVOTDATA(" Ohio",'Population Migration by State'!$B$5,"Year",'Population Migration by State'!$C$3)</f>
        <v>197794</v>
      </c>
      <c r="DB149" s="105">
        <f>GETPIVOTDATA(" Ohio",'Population Migration by State'!$B$5,"Year",'Population Migration by State'!$C$3)</f>
        <v>197794</v>
      </c>
      <c r="DC149" s="105">
        <f>GETPIVOTDATA(" Ohio",'Population Migration by State'!$B$5,"Year",'Population Migration by State'!$C$3)</f>
        <v>197794</v>
      </c>
      <c r="DD149" s="105">
        <f>GETPIVOTDATA(" Ohio",'Population Migration by State'!$B$5,"Year",'Population Migration by State'!$C$3)</f>
        <v>197794</v>
      </c>
      <c r="DE149" s="97"/>
      <c r="DF149" s="92">
        <f>GETPIVOTDATA(" Pennsylvania",'Population Migration by State'!$B$5,"Year",'Population Migration by State'!$C$3)</f>
        <v>223347</v>
      </c>
      <c r="DG149" s="105">
        <f>GETPIVOTDATA(" Pennsylvania",'Population Migration by State'!$B$5,"Year",'Population Migration by State'!$C$3)</f>
        <v>223347</v>
      </c>
      <c r="DH149" s="105">
        <f>GETPIVOTDATA(" Pennsylvania",'Population Migration by State'!$B$5,"Year",'Population Migration by State'!$C$3)</f>
        <v>223347</v>
      </c>
      <c r="DI149" s="105">
        <f>GETPIVOTDATA(" Pennsylvania",'Population Migration by State'!$B$5,"Year",'Population Migration by State'!$C$3)</f>
        <v>223347</v>
      </c>
      <c r="DJ149" s="105">
        <f>GETPIVOTDATA(" Pennsylvania",'Population Migration by State'!$B$5,"Year",'Population Migration by State'!$C$3)</f>
        <v>223347</v>
      </c>
      <c r="DK149" s="105">
        <f>GETPIVOTDATA(" Pennsylvania",'Population Migration by State'!$B$5,"Year",'Population Migration by State'!$C$3)</f>
        <v>223347</v>
      </c>
      <c r="DL149" s="105">
        <f>GETPIVOTDATA(" Pennsylvania",'Population Migration by State'!$B$5,"Year",'Population Migration by State'!$C$3)</f>
        <v>223347</v>
      </c>
      <c r="DM149" s="105">
        <f>GETPIVOTDATA(" Pennsylvania",'Population Migration by State'!$B$5,"Year",'Population Migration by State'!$C$3)</f>
        <v>223347</v>
      </c>
      <c r="DN149" s="105">
        <f>GETPIVOTDATA(" Pennsylvania",'Population Migration by State'!$B$5,"Year",'Population Migration by State'!$C$3)</f>
        <v>223347</v>
      </c>
      <c r="DO149" s="105">
        <f>GETPIVOTDATA(" Pennsylvania",'Population Migration by State'!$B$5,"Year",'Population Migration by State'!$C$3)</f>
        <v>223347</v>
      </c>
      <c r="DP149" s="105">
        <f>GETPIVOTDATA(" Pennsylvania",'Population Migration by State'!$B$5,"Year",'Population Migration by State'!$C$3)</f>
        <v>223347</v>
      </c>
      <c r="DQ149" s="105">
        <f>GETPIVOTDATA(" Pennsylvania",'Population Migration by State'!$B$5,"Year",'Population Migration by State'!$C$3)</f>
        <v>223347</v>
      </c>
      <c r="DR149" s="105">
        <f>GETPIVOTDATA(" Pennsylvania",'Population Migration by State'!$B$5,"Year",'Population Migration by State'!$C$3)</f>
        <v>223347</v>
      </c>
      <c r="DS149" s="105">
        <f>GETPIVOTDATA(" Pennsylvania",'Population Migration by State'!$B$5,"Year",'Population Migration by State'!$C$3)</f>
        <v>223347</v>
      </c>
      <c r="DT149" s="105">
        <f>GETPIVOTDATA(" Pennsylvania",'Population Migration by State'!$B$5,"Year",'Population Migration by State'!$C$3)</f>
        <v>223347</v>
      </c>
      <c r="DU149" s="97"/>
      <c r="DV149" s="92">
        <f>GETPIVOTDATA(" New Jersey",'Population Migration by State'!$B$5,"Year",'Population Migration by State'!$C$3)</f>
        <v>132797</v>
      </c>
      <c r="DW149" s="105">
        <f>GETPIVOTDATA(" New Jersey",'Population Migration by State'!$B$5,"Year",'Population Migration by State'!$C$3)</f>
        <v>132797</v>
      </c>
      <c r="DX149" s="105">
        <f>GETPIVOTDATA(" New Jersey",'Population Migration by State'!$B$5,"Year",'Population Migration by State'!$C$3)</f>
        <v>132797</v>
      </c>
      <c r="DY149" s="92"/>
      <c r="DZ149" s="105"/>
      <c r="EA149" s="105"/>
      <c r="EB149" s="105"/>
      <c r="EC149" s="105"/>
      <c r="ED149" s="105"/>
      <c r="EE149" s="105"/>
      <c r="EF149" s="105"/>
      <c r="EG149" s="105"/>
      <c r="EH149" s="105"/>
      <c r="EI149" s="93"/>
      <c r="EJ149" s="93"/>
      <c r="EK149" s="93"/>
      <c r="EL149" s="93"/>
      <c r="EM149" s="105"/>
      <c r="EN149" s="105"/>
      <c r="EO149" s="105"/>
      <c r="EP149" s="105"/>
      <c r="EQ149" s="56"/>
      <c r="ER149" s="56"/>
      <c r="ES149" s="56"/>
      <c r="ET149" s="56"/>
      <c r="EU149" s="56"/>
      <c r="EV149" s="56"/>
      <c r="EW149" s="56"/>
      <c r="EX149" s="56"/>
      <c r="EY149" s="56"/>
      <c r="EZ149" s="56"/>
      <c r="FA149" s="56"/>
      <c r="FB149" s="56"/>
      <c r="FC149" s="56"/>
      <c r="FD149" s="56"/>
      <c r="FE149" s="56"/>
      <c r="FF149" s="56"/>
      <c r="FG149" s="56"/>
      <c r="FH149" s="56"/>
      <c r="FI149" s="56"/>
      <c r="FJ149" s="56"/>
      <c r="FK149" s="56"/>
      <c r="FL149" s="56"/>
      <c r="FM149" s="56"/>
      <c r="FN149" s="56"/>
      <c r="FO149" s="56"/>
      <c r="FP149" s="56"/>
      <c r="FQ149" s="56"/>
      <c r="FR149" s="56"/>
      <c r="FS149" s="56"/>
      <c r="FT149" s="56"/>
      <c r="FU149" s="56"/>
      <c r="FV149" s="56"/>
      <c r="FW149" s="56"/>
      <c r="FX149" s="56"/>
      <c r="FY149" s="56"/>
      <c r="FZ149" s="56"/>
      <c r="GA149" s="56"/>
      <c r="GB149" s="56"/>
      <c r="GC149" s="56"/>
      <c r="GD149" s="56"/>
      <c r="GE149" s="56"/>
      <c r="GF149" s="56"/>
      <c r="GG149" s="56"/>
      <c r="GH149" s="56"/>
      <c r="GI149" s="56"/>
      <c r="GJ149" s="56"/>
      <c r="GK149" s="56"/>
      <c r="GL149" s="56"/>
      <c r="GM149" s="56"/>
      <c r="GN149" s="56"/>
      <c r="GO149" s="56"/>
      <c r="GP149" s="56"/>
      <c r="GQ149" s="56"/>
      <c r="GR149" s="56"/>
      <c r="GS149" s="56"/>
      <c r="GT149" s="56"/>
      <c r="GU149" s="56"/>
      <c r="GV149" s="56"/>
      <c r="GW149" s="56"/>
      <c r="GX149" s="56"/>
      <c r="GY149" s="56"/>
      <c r="GZ149" s="56"/>
      <c r="HA149" s="56"/>
      <c r="HB149" s="56"/>
      <c r="HC149" s="56"/>
      <c r="HD149" s="56"/>
      <c r="HE149" s="56"/>
      <c r="HF149" s="56"/>
      <c r="HG149" s="56"/>
      <c r="HH149" s="217"/>
    </row>
    <row r="150" spans="2:216" ht="15" customHeight="1" thickBot="1" x14ac:dyDescent="0.3">
      <c r="B150" s="221"/>
      <c r="C150" s="56"/>
      <c r="D150" s="56"/>
      <c r="E150" s="105"/>
      <c r="F150" s="105"/>
      <c r="G150" s="105"/>
      <c r="H150" s="105"/>
      <c r="I150" s="105"/>
      <c r="J150" s="105"/>
      <c r="K150" s="105"/>
      <c r="L150" s="92">
        <f>GETPIVOTDATA(" California",'Population Migration by State'!$B$5,"Year",'Population Migration by State'!$C$3)</f>
        <v>495964</v>
      </c>
      <c r="M150" s="105">
        <f>GETPIVOTDATA(" California",'Population Migration by State'!$B$5,"Year",'Population Migration by State'!$C$3)</f>
        <v>495964</v>
      </c>
      <c r="N150" s="105">
        <f>GETPIVOTDATA(" California",'Population Migration by State'!$B$5,"Year",'Population Migration by State'!$C$3)</f>
        <v>495964</v>
      </c>
      <c r="O150" s="105">
        <f>GETPIVOTDATA(" California",'Population Migration by State'!$B$5,"Year",'Population Migration by State'!$C$3)</f>
        <v>495964</v>
      </c>
      <c r="P150" s="105">
        <f>GETPIVOTDATA(" California",'Population Migration by State'!$B$5,"Year",'Population Migration by State'!$C$3)</f>
        <v>495964</v>
      </c>
      <c r="Q150" s="105">
        <f>GETPIVOTDATA(" California",'Population Migration by State'!$B$5,"Year",'Population Migration by State'!$C$3)</f>
        <v>495964</v>
      </c>
      <c r="R150" s="105">
        <f>GETPIVOTDATA(" California",'Population Migration by State'!$B$5,"Year",'Population Migration by State'!$C$3)</f>
        <v>495964</v>
      </c>
      <c r="S150" s="105">
        <f>GETPIVOTDATA(" California",'Population Migration by State'!$B$5,"Year",'Population Migration by State'!$C$3)</f>
        <v>495964</v>
      </c>
      <c r="T150" s="92">
        <f>GETPIVOTDATA(" Nevada",'Population Migration by State'!$B$5,"Year",'Population Migration by State'!$C$3)</f>
        <v>124522</v>
      </c>
      <c r="U150" s="105">
        <f>GETPIVOTDATA(" Nevada",'Population Migration by State'!$B$5,"Year",'Population Migration by State'!$C$3)</f>
        <v>124522</v>
      </c>
      <c r="V150" s="105">
        <f>GETPIVOTDATA(" Nevada",'Population Migration by State'!$B$5,"Year",'Population Migration by State'!$C$3)</f>
        <v>124522</v>
      </c>
      <c r="W150" s="105">
        <f>GETPIVOTDATA(" Nevada",'Population Migration by State'!$B$5,"Year",'Population Migration by State'!$C$3)</f>
        <v>124522</v>
      </c>
      <c r="X150" s="105">
        <f>GETPIVOTDATA(" Nevada",'Population Migration by State'!$B$5,"Year",'Population Migration by State'!$C$3)</f>
        <v>124522</v>
      </c>
      <c r="Y150" s="105">
        <f>GETPIVOTDATA(" Nevada",'Population Migration by State'!$B$5,"Year",'Population Migration by State'!$C$3)</f>
        <v>124522</v>
      </c>
      <c r="Z150" s="105">
        <f>GETPIVOTDATA(" Nevada",'Population Migration by State'!$B$5,"Year",'Population Migration by State'!$C$3)</f>
        <v>124522</v>
      </c>
      <c r="AA150" s="105">
        <f>GETPIVOTDATA(" Nevada",'Population Migration by State'!$B$5,"Year",'Population Migration by State'!$C$3)</f>
        <v>124522</v>
      </c>
      <c r="AB150" s="105">
        <f>GETPIVOTDATA(" Nevada",'Population Migration by State'!$B$5,"Year",'Population Migration by State'!$C$3)</f>
        <v>124522</v>
      </c>
      <c r="AC150" s="92">
        <f>GETPIVOTDATA(" Utah",'Population Migration by State'!$B$5,"Year",'Population Migration by State'!$C$3)</f>
        <v>88109</v>
      </c>
      <c r="AD150" s="105">
        <f>GETPIVOTDATA(" Utah",'Population Migration by State'!$B$5,"Year",'Population Migration by State'!$C$3)</f>
        <v>88109</v>
      </c>
      <c r="AE150" s="105">
        <f>GETPIVOTDATA(" Utah",'Population Migration by State'!$B$5,"Year",'Population Migration by State'!$C$3)</f>
        <v>88109</v>
      </c>
      <c r="AF150" s="105">
        <f>GETPIVOTDATA(" Utah",'Population Migration by State'!$B$5,"Year",'Population Migration by State'!$C$3)</f>
        <v>88109</v>
      </c>
      <c r="AG150" s="105">
        <f>GETPIVOTDATA(" Utah",'Population Migration by State'!$B$5,"Year",'Population Migration by State'!$C$3)</f>
        <v>88109</v>
      </c>
      <c r="AH150" s="105">
        <f>GETPIVOTDATA(" Utah",'Population Migration by State'!$B$5,"Year",'Population Migration by State'!$C$3)</f>
        <v>88109</v>
      </c>
      <c r="AI150" s="105">
        <f>GETPIVOTDATA(" Utah",'Population Migration by State'!$B$5,"Year",'Population Migration by State'!$C$3)</f>
        <v>88109</v>
      </c>
      <c r="AJ150" s="105">
        <f>GETPIVOTDATA(" Utah",'Population Migration by State'!$B$5,"Year",'Population Migration by State'!$C$3)</f>
        <v>88109</v>
      </c>
      <c r="AK150" s="105">
        <f>GETPIVOTDATA(" Utah",'Population Migration by State'!$B$5,"Year",'Population Migration by State'!$C$3)</f>
        <v>88109</v>
      </c>
      <c r="AL150" s="105">
        <f>GETPIVOTDATA(" Utah",'Population Migration by State'!$B$5,"Year",'Population Migration by State'!$C$3)</f>
        <v>88109</v>
      </c>
      <c r="AM150" s="105">
        <f>GETPIVOTDATA(" Utah",'Population Migration by State'!$B$5,"Year",'Population Migration by State'!$C$3)</f>
        <v>88109</v>
      </c>
      <c r="AN150" s="105">
        <f>GETPIVOTDATA(" Utah",'Population Migration by State'!$B$5,"Year",'Population Migration by State'!$C$3)</f>
        <v>88109</v>
      </c>
      <c r="AO150" s="92">
        <f>GETPIVOTDATA(" Colorado",'Population Migration by State'!$B$5,"Year",'Population Migration by State'!$C$3)</f>
        <v>206204</v>
      </c>
      <c r="AP150" s="105">
        <f>GETPIVOTDATA(" Colorado",'Population Migration by State'!$B$5,"Year",'Population Migration by State'!$C$3)</f>
        <v>206204</v>
      </c>
      <c r="AQ150" s="105">
        <f>GETPIVOTDATA(" Colorado",'Population Migration by State'!$B$5,"Year",'Population Migration by State'!$C$3)</f>
        <v>206204</v>
      </c>
      <c r="AR150" s="105">
        <f>GETPIVOTDATA(" Colorado",'Population Migration by State'!$B$5,"Year",'Population Migration by State'!$C$3)</f>
        <v>206204</v>
      </c>
      <c r="AS150" s="105">
        <f>GETPIVOTDATA(" Colorado",'Population Migration by State'!$B$5,"Year",'Population Migration by State'!$C$3)</f>
        <v>206204</v>
      </c>
      <c r="AT150" s="105">
        <f>GETPIVOTDATA(" Colorado",'Population Migration by State'!$B$5,"Year",'Population Migration by State'!$C$3)</f>
        <v>206204</v>
      </c>
      <c r="AU150" s="105">
        <f>GETPIVOTDATA(" Colorado",'Population Migration by State'!$B$5,"Year",'Population Migration by State'!$C$3)</f>
        <v>206204</v>
      </c>
      <c r="AV150" s="105">
        <f>GETPIVOTDATA(" Colorado",'Population Migration by State'!$B$5,"Year",'Population Migration by State'!$C$3)</f>
        <v>206204</v>
      </c>
      <c r="AW150" s="105">
        <f>GETPIVOTDATA(" Colorado",'Population Migration by State'!$B$5,"Year",'Population Migration by State'!$C$3)</f>
        <v>206204</v>
      </c>
      <c r="AX150" s="105">
        <f>GETPIVOTDATA(" Colorado",'Population Migration by State'!$B$5,"Year",'Population Migration by State'!$C$3)</f>
        <v>206204</v>
      </c>
      <c r="AY150" s="105">
        <f>GETPIVOTDATA(" Colorado",'Population Migration by State'!$B$5,"Year",'Population Migration by State'!$C$3)</f>
        <v>206204</v>
      </c>
      <c r="AZ150" s="105">
        <f>GETPIVOTDATA(" Colorado",'Population Migration by State'!$B$5,"Year",'Population Migration by State'!$C$3)</f>
        <v>206204</v>
      </c>
      <c r="BA150" s="105">
        <f>GETPIVOTDATA(" Colorado",'Population Migration by State'!$B$5,"Year",'Population Migration by State'!$C$3)</f>
        <v>206204</v>
      </c>
      <c r="BB150" s="105">
        <f>GETPIVOTDATA(" Colorado",'Population Migration by State'!$B$5,"Year",'Population Migration by State'!$C$3)</f>
        <v>206204</v>
      </c>
      <c r="BC150" s="105">
        <f>GETPIVOTDATA(" Colorado",'Population Migration by State'!$B$5,"Year",'Population Migration by State'!$C$3)</f>
        <v>206204</v>
      </c>
      <c r="BD150" s="105">
        <f>GETPIVOTDATA(" Colorado",'Population Migration by State'!$B$5,"Year",'Population Migration by State'!$C$3)</f>
        <v>206204</v>
      </c>
      <c r="BE150" s="92">
        <f>GETPIVOTDATA(" Nebraska",'Population Migration by State'!$B$5,"Year",'Population Migration by State'!$C$3)</f>
        <v>43266</v>
      </c>
      <c r="BF150" s="105">
        <f>GETPIVOTDATA(" Nebraska",'Population Migration by State'!$B$5,"Year",'Population Migration by State'!$C$3)</f>
        <v>43266</v>
      </c>
      <c r="BG150" s="105">
        <f>GETPIVOTDATA(" Nebraska",'Population Migration by State'!$B$5,"Year",'Population Migration by State'!$C$3)</f>
        <v>43266</v>
      </c>
      <c r="BH150" s="105">
        <f>GETPIVOTDATA(" Nebraska",'Population Migration by State'!$B$5,"Year",'Population Migration by State'!$C$3)</f>
        <v>43266</v>
      </c>
      <c r="BI150" s="105">
        <f>GETPIVOTDATA(" Nebraska",'Population Migration by State'!$B$5,"Year",'Population Migration by State'!$C$3)</f>
        <v>43266</v>
      </c>
      <c r="BJ150" s="105">
        <f>GETPIVOTDATA(" Nebraska",'Population Migration by State'!$B$5,"Year",'Population Migration by State'!$C$3)</f>
        <v>43266</v>
      </c>
      <c r="BK150" s="105">
        <f>GETPIVOTDATA(" Nebraska",'Population Migration by State'!$B$5,"Year",'Population Migration by State'!$C$3)</f>
        <v>43266</v>
      </c>
      <c r="BL150" s="105">
        <f>GETPIVOTDATA(" Nebraska",'Population Migration by State'!$B$5,"Year",'Population Migration by State'!$C$3)</f>
        <v>43266</v>
      </c>
      <c r="BM150" s="105">
        <f>GETPIVOTDATA(" Nebraska",'Population Migration by State'!$B$5,"Year",'Population Migration by State'!$C$3)</f>
        <v>43266</v>
      </c>
      <c r="BN150" s="105">
        <f>GETPIVOTDATA(" Nebraska",'Population Migration by State'!$B$5,"Year",'Population Migration by State'!$C$3)</f>
        <v>43266</v>
      </c>
      <c r="BO150" s="105">
        <f>GETPIVOTDATA(" Nebraska",'Population Migration by State'!$B$5,"Year",'Population Migration by State'!$C$3)</f>
        <v>43266</v>
      </c>
      <c r="BP150" s="105">
        <f>GETPIVOTDATA(" Nebraska",'Population Migration by State'!$B$5,"Year",'Population Migration by State'!$C$3)</f>
        <v>43266</v>
      </c>
      <c r="BQ150" s="105">
        <f>GETPIVOTDATA(" Nebraska",'Population Migration by State'!$B$5,"Year",'Population Migration by State'!$C$3)</f>
        <v>43266</v>
      </c>
      <c r="BR150" s="105">
        <f>GETPIVOTDATA(" Nebraska",'Population Migration by State'!$B$5,"Year",'Population Migration by State'!$C$3)</f>
        <v>43266</v>
      </c>
      <c r="BS150" s="92">
        <f>GETPIVOTDATA(" Missouri",'Population Migration by State'!$B$5,"Year",'Population Migration by State'!$C$3)</f>
        <v>163756</v>
      </c>
      <c r="BT150" s="105">
        <f>GETPIVOTDATA(" Missouri",'Population Migration by State'!$B$5,"Year",'Population Migration by State'!$C$3)</f>
        <v>163756</v>
      </c>
      <c r="BU150" s="105">
        <f>GETPIVOTDATA(" Missouri",'Population Migration by State'!$B$5,"Year",'Population Migration by State'!$C$3)</f>
        <v>163756</v>
      </c>
      <c r="BV150" s="105">
        <f>GETPIVOTDATA(" Missouri",'Population Migration by State'!$B$5,"Year",'Population Migration by State'!$C$3)</f>
        <v>163756</v>
      </c>
      <c r="BW150" s="105">
        <f>GETPIVOTDATA(" Missouri",'Population Migration by State'!$B$5,"Year",'Population Migration by State'!$C$3)</f>
        <v>163756</v>
      </c>
      <c r="BX150" s="105">
        <f>GETPIVOTDATA(" Missouri",'Population Migration by State'!$B$5,"Year",'Population Migration by State'!$C$3)</f>
        <v>163756</v>
      </c>
      <c r="BY150" s="105">
        <f>GETPIVOTDATA(" Missouri",'Population Migration by State'!$B$5,"Year",'Population Migration by State'!$C$3)</f>
        <v>163756</v>
      </c>
      <c r="BZ150" s="105">
        <f>GETPIVOTDATA(" Missouri",'Population Migration by State'!$B$5,"Year",'Population Migration by State'!$C$3)</f>
        <v>163756</v>
      </c>
      <c r="CA150" s="105">
        <f>GETPIVOTDATA(" Missouri",'Population Migration by State'!$B$5,"Year",'Population Migration by State'!$C$3)</f>
        <v>163756</v>
      </c>
      <c r="CB150" s="105">
        <f>GETPIVOTDATA(" Missouri",'Population Migration by State'!$B$5,"Year",'Population Migration by State'!$C$3)</f>
        <v>163756</v>
      </c>
      <c r="CC150" s="105">
        <f>GETPIVOTDATA(" Missouri",'Population Migration by State'!$B$5,"Year",'Population Migration by State'!$C$3)</f>
        <v>163756</v>
      </c>
      <c r="CD150" s="105">
        <f>GETPIVOTDATA(" Missouri",'Population Migration by State'!$B$5,"Year",'Population Migration by State'!$C$3)</f>
        <v>163756</v>
      </c>
      <c r="CE150" s="105">
        <f>GETPIVOTDATA(" Missouri",'Population Migration by State'!$B$5,"Year",'Population Migration by State'!$C$3)</f>
        <v>163756</v>
      </c>
      <c r="CF150" s="92">
        <f>GETPIVOTDATA(" Illinois",'Population Migration by State'!$B$5,"Year",'Population Migration by State'!$C$3)</f>
        <v>210804</v>
      </c>
      <c r="CG150" s="105">
        <f>GETPIVOTDATA(" Illinois",'Population Migration by State'!$B$5,"Year",'Population Migration by State'!$C$3)</f>
        <v>210804</v>
      </c>
      <c r="CH150" s="105">
        <f>GETPIVOTDATA(" Illinois",'Population Migration by State'!$B$5,"Year",'Population Migration by State'!$C$3)</f>
        <v>210804</v>
      </c>
      <c r="CI150" s="105">
        <f>GETPIVOTDATA(" Illinois",'Population Migration by State'!$B$5,"Year",'Population Migration by State'!$C$3)</f>
        <v>210804</v>
      </c>
      <c r="CJ150" s="105">
        <f>GETPIVOTDATA(" Illinois",'Population Migration by State'!$B$5,"Year",'Population Migration by State'!$C$3)</f>
        <v>210804</v>
      </c>
      <c r="CK150" s="105">
        <f>GETPIVOTDATA(" Illinois",'Population Migration by State'!$B$5,"Year",'Population Migration by State'!$C$3)</f>
        <v>210804</v>
      </c>
      <c r="CL150" s="105">
        <f>GETPIVOTDATA(" Illinois",'Population Migration by State'!$B$5,"Year",'Population Migration by State'!$C$3)</f>
        <v>210804</v>
      </c>
      <c r="CM150" s="105">
        <f>GETPIVOTDATA(" Illinois",'Population Migration by State'!$B$5,"Year",'Population Migration by State'!$C$3)</f>
        <v>210804</v>
      </c>
      <c r="CN150" s="105">
        <f>GETPIVOTDATA(" Illinois",'Population Migration by State'!$B$5,"Year",'Population Migration by State'!$C$3)</f>
        <v>210804</v>
      </c>
      <c r="CO150" s="92">
        <f>GETPIVOTDATA(" Indiana",'Population Migration by State'!$B$5,"Year",'Population Migration by State'!$C$3)</f>
        <v>134273</v>
      </c>
      <c r="CP150" s="105">
        <f>GETPIVOTDATA(" Indiana",'Population Migration by State'!$B$5,"Year",'Population Migration by State'!$C$3)</f>
        <v>134273</v>
      </c>
      <c r="CQ150" s="105">
        <f>GETPIVOTDATA(" Indiana",'Population Migration by State'!$B$5,"Year",'Population Migration by State'!$C$3)</f>
        <v>134273</v>
      </c>
      <c r="CR150" s="105">
        <f>GETPIVOTDATA(" Indiana",'Population Migration by State'!$B$5,"Year",'Population Migration by State'!$C$3)</f>
        <v>134273</v>
      </c>
      <c r="CS150" s="105">
        <f>GETPIVOTDATA(" Indiana",'Population Migration by State'!$B$5,"Year",'Population Migration by State'!$C$3)</f>
        <v>134273</v>
      </c>
      <c r="CT150" s="105">
        <f>GETPIVOTDATA(" Indiana",'Population Migration by State'!$B$5,"Year",'Population Migration by State'!$C$3)</f>
        <v>134273</v>
      </c>
      <c r="CU150" s="92">
        <f>GETPIVOTDATA(" Ohio",'Population Migration by State'!$B$5,"Year",'Population Migration by State'!$C$3)</f>
        <v>197794</v>
      </c>
      <c r="CV150" s="105">
        <f>GETPIVOTDATA(" Ohio",'Population Migration by State'!$B$5,"Year",'Population Migration by State'!$C$3)</f>
        <v>197794</v>
      </c>
      <c r="CW150" s="105">
        <f>GETPIVOTDATA(" Ohio",'Population Migration by State'!$B$5,"Year",'Population Migration by State'!$C$3)</f>
        <v>197794</v>
      </c>
      <c r="CX150" s="105">
        <f>GETPIVOTDATA(" Ohio",'Population Migration by State'!$B$5,"Year",'Population Migration by State'!$C$3)</f>
        <v>197794</v>
      </c>
      <c r="CY150" s="105">
        <f>GETPIVOTDATA(" Ohio",'Population Migration by State'!$B$5,"Year",'Population Migration by State'!$C$3)</f>
        <v>197794</v>
      </c>
      <c r="CZ150" s="105">
        <f>GETPIVOTDATA(" Ohio",'Population Migration by State'!$B$5,"Year",'Population Migration by State'!$C$3)</f>
        <v>197794</v>
      </c>
      <c r="DA150" s="105">
        <f>GETPIVOTDATA(" Ohio",'Population Migration by State'!$B$5,"Year",'Population Migration by State'!$C$3)</f>
        <v>197794</v>
      </c>
      <c r="DB150" s="105">
        <f>GETPIVOTDATA(" Ohio",'Population Migration by State'!$B$5,"Year",'Population Migration by State'!$C$3)</f>
        <v>197794</v>
      </c>
      <c r="DC150" s="105">
        <f>GETPIVOTDATA(" Ohio",'Population Migration by State'!$B$5,"Year",'Population Migration by State'!$C$3)</f>
        <v>197794</v>
      </c>
      <c r="DD150" s="105">
        <f>GETPIVOTDATA(" Ohio",'Population Migration by State'!$B$5,"Year",'Population Migration by State'!$C$3)</f>
        <v>197794</v>
      </c>
      <c r="DE150" s="92">
        <f>GETPIVOTDATA(" West Virginia",'Population Migration by State'!$B$5,"Year",'Population Migration by State'!$C$3)</f>
        <v>47204</v>
      </c>
      <c r="DF150" s="92">
        <f>GETPIVOTDATA(" Pennsylvania",'Population Migration by State'!$B$5,"Year",'Population Migration by State'!$C$3)</f>
        <v>223347</v>
      </c>
      <c r="DG150" s="105">
        <f>GETPIVOTDATA(" Pennsylvania",'Population Migration by State'!$B$5,"Year",'Population Migration by State'!$C$3)</f>
        <v>223347</v>
      </c>
      <c r="DH150" s="105">
        <f>GETPIVOTDATA(" Pennsylvania",'Population Migration by State'!$B$5,"Year",'Population Migration by State'!$C$3)</f>
        <v>223347</v>
      </c>
      <c r="DI150" s="105">
        <f>GETPIVOTDATA(" Pennsylvania",'Population Migration by State'!$B$5,"Year",'Population Migration by State'!$C$3)</f>
        <v>223347</v>
      </c>
      <c r="DJ150" s="105">
        <f>GETPIVOTDATA(" Pennsylvania",'Population Migration by State'!$B$5,"Year",'Population Migration by State'!$C$3)</f>
        <v>223347</v>
      </c>
      <c r="DK150" s="105">
        <f>GETPIVOTDATA(" Pennsylvania",'Population Migration by State'!$B$5,"Year",'Population Migration by State'!$C$3)</f>
        <v>223347</v>
      </c>
      <c r="DL150" s="105">
        <f>GETPIVOTDATA(" Pennsylvania",'Population Migration by State'!$B$5,"Year",'Population Migration by State'!$C$3)</f>
        <v>223347</v>
      </c>
      <c r="DM150" s="105">
        <f>GETPIVOTDATA(" Pennsylvania",'Population Migration by State'!$B$5,"Year",'Population Migration by State'!$C$3)</f>
        <v>223347</v>
      </c>
      <c r="DN150" s="105">
        <f>GETPIVOTDATA(" Pennsylvania",'Population Migration by State'!$B$5,"Year",'Population Migration by State'!$C$3)</f>
        <v>223347</v>
      </c>
      <c r="DO150" s="105">
        <f>GETPIVOTDATA(" Pennsylvania",'Population Migration by State'!$B$5,"Year",'Population Migration by State'!$C$3)</f>
        <v>223347</v>
      </c>
      <c r="DP150" s="105">
        <f>GETPIVOTDATA(" Pennsylvania",'Population Migration by State'!$B$5,"Year",'Population Migration by State'!$C$3)</f>
        <v>223347</v>
      </c>
      <c r="DQ150" s="105">
        <f>GETPIVOTDATA(" Pennsylvania",'Population Migration by State'!$B$5,"Year",'Population Migration by State'!$C$3)</f>
        <v>223347</v>
      </c>
      <c r="DR150" s="105">
        <f>GETPIVOTDATA(" Pennsylvania",'Population Migration by State'!$B$5,"Year",'Population Migration by State'!$C$3)</f>
        <v>223347</v>
      </c>
      <c r="DS150" s="105">
        <f>GETPIVOTDATA(" Pennsylvania",'Population Migration by State'!$B$5,"Year",'Population Migration by State'!$C$3)</f>
        <v>223347</v>
      </c>
      <c r="DT150" s="97"/>
      <c r="DU150" s="97"/>
      <c r="DV150" s="105">
        <f>GETPIVOTDATA(" New Jersey",'Population Migration by State'!$B$5,"Year",'Population Migration by State'!$C$3)</f>
        <v>132797</v>
      </c>
      <c r="DW150" s="105">
        <f>GETPIVOTDATA(" New Jersey",'Population Migration by State'!$B$5,"Year",'Population Migration by State'!$C$3)</f>
        <v>132797</v>
      </c>
      <c r="DX150" s="105">
        <f>GETPIVOTDATA(" New Jersey",'Population Migration by State'!$B$5,"Year",'Population Migration by State'!$C$3)</f>
        <v>132797</v>
      </c>
      <c r="DY150" s="92"/>
      <c r="DZ150" s="105"/>
      <c r="EA150" s="105"/>
      <c r="EB150" s="105"/>
      <c r="EC150" s="105"/>
      <c r="ED150" s="105"/>
      <c r="EE150" s="105"/>
      <c r="EF150" s="105"/>
      <c r="EG150" s="105"/>
      <c r="EH150" s="105"/>
      <c r="EI150" s="105"/>
      <c r="EJ150" s="105"/>
      <c r="EK150" s="105"/>
      <c r="EL150" s="105"/>
      <c r="EM150" s="105"/>
      <c r="EN150" s="105"/>
      <c r="EO150" s="105"/>
      <c r="EP150" s="105"/>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217"/>
    </row>
    <row r="151" spans="2:216" ht="15.75" customHeight="1" thickTop="1" thickBot="1" x14ac:dyDescent="0.3">
      <c r="B151" s="221"/>
      <c r="C151" s="56"/>
      <c r="D151" s="56"/>
      <c r="E151" s="105"/>
      <c r="F151" s="105"/>
      <c r="G151" s="105"/>
      <c r="H151" s="105"/>
      <c r="I151" s="105"/>
      <c r="J151" s="105"/>
      <c r="K151" s="105"/>
      <c r="L151" s="99"/>
      <c r="M151" s="105">
        <f>GETPIVOTDATA(" California",'Population Migration by State'!$B$5,"Year",'Population Migration by State'!$C$3)</f>
        <v>495964</v>
      </c>
      <c r="N151" s="105">
        <f>GETPIVOTDATA(" California",'Population Migration by State'!$B$5,"Year",'Population Migration by State'!$C$3)</f>
        <v>495964</v>
      </c>
      <c r="O151" s="105">
        <f>GETPIVOTDATA(" California",'Population Migration by State'!$B$5,"Year",'Population Migration by State'!$C$3)</f>
        <v>495964</v>
      </c>
      <c r="P151" s="105">
        <f>GETPIVOTDATA(" California",'Population Migration by State'!$B$5,"Year",'Population Migration by State'!$C$3)</f>
        <v>495964</v>
      </c>
      <c r="Q151" s="105">
        <f>GETPIVOTDATA(" California",'Population Migration by State'!$B$5,"Year",'Population Migration by State'!$C$3)</f>
        <v>495964</v>
      </c>
      <c r="R151" s="105">
        <f>GETPIVOTDATA(" California",'Population Migration by State'!$B$5,"Year",'Population Migration by State'!$C$3)</f>
        <v>495964</v>
      </c>
      <c r="S151" s="105">
        <f>GETPIVOTDATA(" California",'Population Migration by State'!$B$5,"Year",'Population Migration by State'!$C$3)</f>
        <v>495964</v>
      </c>
      <c r="T151" s="92">
        <f>GETPIVOTDATA(" Nevada",'Population Migration by State'!$B$5,"Year",'Population Migration by State'!$C$3)</f>
        <v>124522</v>
      </c>
      <c r="U151" s="105">
        <f>GETPIVOTDATA(" Nevada",'Population Migration by State'!$B$5,"Year",'Population Migration by State'!$C$3)</f>
        <v>124522</v>
      </c>
      <c r="V151" s="105">
        <f>GETPIVOTDATA(" Nevada",'Population Migration by State'!$B$5,"Year",'Population Migration by State'!$C$3)</f>
        <v>124522</v>
      </c>
      <c r="W151" s="105">
        <f>GETPIVOTDATA(" Nevada",'Population Migration by State'!$B$5,"Year",'Population Migration by State'!$C$3)</f>
        <v>124522</v>
      </c>
      <c r="X151" s="105">
        <f>GETPIVOTDATA(" Nevada",'Population Migration by State'!$B$5,"Year",'Population Migration by State'!$C$3)</f>
        <v>124522</v>
      </c>
      <c r="Y151" s="105">
        <f>GETPIVOTDATA(" Nevada",'Population Migration by State'!$B$5,"Year",'Population Migration by State'!$C$3)</f>
        <v>124522</v>
      </c>
      <c r="Z151" s="105">
        <f>GETPIVOTDATA(" Nevada",'Population Migration by State'!$B$5,"Year",'Population Migration by State'!$C$3)</f>
        <v>124522</v>
      </c>
      <c r="AA151" s="105">
        <f>GETPIVOTDATA(" Nevada",'Population Migration by State'!$B$5,"Year",'Population Migration by State'!$C$3)</f>
        <v>124522</v>
      </c>
      <c r="AB151" s="105">
        <f>GETPIVOTDATA(" Nevada",'Population Migration by State'!$B$5,"Year",'Population Migration by State'!$C$3)</f>
        <v>124522</v>
      </c>
      <c r="AC151" s="92">
        <f>GETPIVOTDATA(" Utah",'Population Migration by State'!$B$5,"Year",'Population Migration by State'!$C$3)</f>
        <v>88109</v>
      </c>
      <c r="AD151" s="105">
        <f>GETPIVOTDATA(" Utah",'Population Migration by State'!$B$5,"Year",'Population Migration by State'!$C$3)</f>
        <v>88109</v>
      </c>
      <c r="AE151" s="105">
        <f>GETPIVOTDATA(" Utah",'Population Migration by State'!$B$5,"Year",'Population Migration by State'!$C$3)</f>
        <v>88109</v>
      </c>
      <c r="AF151" s="105">
        <f>GETPIVOTDATA(" Utah",'Population Migration by State'!$B$5,"Year",'Population Migration by State'!$C$3)</f>
        <v>88109</v>
      </c>
      <c r="AG151" s="121">
        <f>GETPIVOTDATA(" Utah",'Population Migration by State'!$B$5,"Year",'Population Migration by State'!$C$3)</f>
        <v>88109</v>
      </c>
      <c r="AH151" s="121">
        <f>GETPIVOTDATA(" Utah",'Population Migration by State'!$B$5,"Year",'Population Migration by State'!$C$3)</f>
        <v>88109</v>
      </c>
      <c r="AI151" s="121">
        <f>GETPIVOTDATA(" Utah",'Population Migration by State'!$B$5,"Year",'Population Migration by State'!$C$3)</f>
        <v>88109</v>
      </c>
      <c r="AJ151" s="121">
        <f>GETPIVOTDATA(" Utah",'Population Migration by State'!$B$5,"Year",'Population Migration by State'!$C$3)</f>
        <v>88109</v>
      </c>
      <c r="AK151" s="105">
        <f>GETPIVOTDATA(" Utah",'Population Migration by State'!$B$5,"Year",'Population Migration by State'!$C$3)</f>
        <v>88109</v>
      </c>
      <c r="AL151" s="105">
        <f>GETPIVOTDATA(" Utah",'Population Migration by State'!$B$5,"Year",'Population Migration by State'!$C$3)</f>
        <v>88109</v>
      </c>
      <c r="AM151" s="105">
        <f>GETPIVOTDATA(" Utah",'Population Migration by State'!$B$5,"Year",'Population Migration by State'!$C$3)</f>
        <v>88109</v>
      </c>
      <c r="AN151" s="105">
        <f>GETPIVOTDATA(" Utah",'Population Migration by State'!$B$5,"Year",'Population Migration by State'!$C$3)</f>
        <v>88109</v>
      </c>
      <c r="AO151" s="92">
        <f>GETPIVOTDATA(" Colorado",'Population Migration by State'!$B$5,"Year",'Population Migration by State'!$C$3)</f>
        <v>206204</v>
      </c>
      <c r="AP151" s="105">
        <f>GETPIVOTDATA(" Colorado",'Population Migration by State'!$B$5,"Year",'Population Migration by State'!$C$3)</f>
        <v>206204</v>
      </c>
      <c r="AQ151" s="105">
        <f>GETPIVOTDATA(" Colorado",'Population Migration by State'!$B$5,"Year",'Population Migration by State'!$C$3)</f>
        <v>206204</v>
      </c>
      <c r="AR151" s="105">
        <f>GETPIVOTDATA(" Colorado",'Population Migration by State'!$B$5,"Year",'Population Migration by State'!$C$3)</f>
        <v>206204</v>
      </c>
      <c r="AS151" s="105">
        <f>GETPIVOTDATA(" Colorado",'Population Migration by State'!$B$5,"Year",'Population Migration by State'!$C$3)</f>
        <v>206204</v>
      </c>
      <c r="AT151" s="105">
        <f>GETPIVOTDATA(" Colorado",'Population Migration by State'!$B$5,"Year",'Population Migration by State'!$C$3)</f>
        <v>206204</v>
      </c>
      <c r="AU151" s="105">
        <f>GETPIVOTDATA(" Colorado",'Population Migration by State'!$B$5,"Year",'Population Migration by State'!$C$3)</f>
        <v>206204</v>
      </c>
      <c r="AV151" s="105">
        <f>GETPIVOTDATA(" Colorado",'Population Migration by State'!$B$5,"Year",'Population Migration by State'!$C$3)</f>
        <v>206204</v>
      </c>
      <c r="AW151" s="105">
        <f>GETPIVOTDATA(" Colorado",'Population Migration by State'!$B$5,"Year",'Population Migration by State'!$C$3)</f>
        <v>206204</v>
      </c>
      <c r="AX151" s="105">
        <f>GETPIVOTDATA(" Colorado",'Population Migration by State'!$B$5,"Year",'Population Migration by State'!$C$3)</f>
        <v>206204</v>
      </c>
      <c r="AY151" s="105">
        <f>GETPIVOTDATA(" Colorado",'Population Migration by State'!$B$5,"Year",'Population Migration by State'!$C$3)</f>
        <v>206204</v>
      </c>
      <c r="AZ151" s="105">
        <f>GETPIVOTDATA(" Colorado",'Population Migration by State'!$B$5,"Year",'Population Migration by State'!$C$3)</f>
        <v>206204</v>
      </c>
      <c r="BA151" s="105">
        <f>GETPIVOTDATA(" Colorado",'Population Migration by State'!$B$5,"Year",'Population Migration by State'!$C$3)</f>
        <v>206204</v>
      </c>
      <c r="BB151" s="105">
        <f>GETPIVOTDATA(" Colorado",'Population Migration by State'!$B$5,"Year",'Population Migration by State'!$C$3)</f>
        <v>206204</v>
      </c>
      <c r="BC151" s="105">
        <f>GETPIVOTDATA(" Colorado",'Population Migration by State'!$B$5,"Year",'Population Migration by State'!$C$3)</f>
        <v>206204</v>
      </c>
      <c r="BD151" s="105">
        <f>GETPIVOTDATA(" Colorado",'Population Migration by State'!$B$5,"Year",'Population Migration by State'!$C$3)</f>
        <v>206204</v>
      </c>
      <c r="BE151" s="95">
        <f>GETPIVOTDATA(" Kansas",'Population Migration by State'!$B$5,"Year",'Population Migration by State'!$C$3)</f>
        <v>88366</v>
      </c>
      <c r="BF151" s="101">
        <f>GETPIVOTDATA(" Kansas",'Population Migration by State'!$B$5,"Year",'Population Migration by State'!$C$3)</f>
        <v>88366</v>
      </c>
      <c r="BG151" s="101">
        <f>GETPIVOTDATA(" Kansas",'Population Migration by State'!$B$5,"Year",'Population Migration by State'!$C$3)</f>
        <v>88366</v>
      </c>
      <c r="BH151" s="101">
        <f>GETPIVOTDATA(" Kansas",'Population Migration by State'!$B$5,"Year",'Population Migration by State'!$C$3)</f>
        <v>88366</v>
      </c>
      <c r="BI151" s="101">
        <f>GETPIVOTDATA(" Kansas",'Population Migration by State'!$B$5,"Year",'Population Migration by State'!$C$3)</f>
        <v>88366</v>
      </c>
      <c r="BJ151" s="101">
        <f>GETPIVOTDATA(" Kansas",'Population Migration by State'!$B$5,"Year",'Population Migration by State'!$C$3)</f>
        <v>88366</v>
      </c>
      <c r="BK151" s="101">
        <f>GETPIVOTDATA(" Kansas",'Population Migration by State'!$B$5,"Year",'Population Migration by State'!$C$3)</f>
        <v>88366</v>
      </c>
      <c r="BL151" s="101">
        <f>GETPIVOTDATA(" Kansas",'Population Migration by State'!$B$5,"Year",'Population Migration by State'!$C$3)</f>
        <v>88366</v>
      </c>
      <c r="BM151" s="101">
        <f>GETPIVOTDATA(" Kansas",'Population Migration by State'!$B$5,"Year",'Population Migration by State'!$C$3)</f>
        <v>88366</v>
      </c>
      <c r="BN151" s="101">
        <f>GETPIVOTDATA(" Kansas",'Population Migration by State'!$B$5,"Year",'Population Migration by State'!$C$3)</f>
        <v>88366</v>
      </c>
      <c r="BO151" s="101">
        <f>GETPIVOTDATA(" Kansas",'Population Migration by State'!$B$5,"Year",'Population Migration by State'!$C$3)</f>
        <v>88366</v>
      </c>
      <c r="BP151" s="101">
        <f>GETPIVOTDATA(" Kansas",'Population Migration by State'!$B$5,"Year",'Population Migration by State'!$C$3)</f>
        <v>88366</v>
      </c>
      <c r="BQ151" s="101">
        <f>GETPIVOTDATA(" Kansas",'Population Migration by State'!$B$5,"Year",'Population Migration by State'!$C$3)</f>
        <v>88366</v>
      </c>
      <c r="BR151" s="101">
        <f>GETPIVOTDATA(" Kansas",'Population Migration by State'!$B$5,"Year",'Population Migration by State'!$C$3)</f>
        <v>88366</v>
      </c>
      <c r="BS151" s="99"/>
      <c r="BT151" s="105">
        <f>GETPIVOTDATA(" Missouri",'Population Migration by State'!$B$5,"Year",'Population Migration by State'!$C$3)</f>
        <v>163756</v>
      </c>
      <c r="BU151" s="105">
        <f>GETPIVOTDATA(" Missouri",'Population Migration by State'!$B$5,"Year",'Population Migration by State'!$C$3)</f>
        <v>163756</v>
      </c>
      <c r="BV151" s="105">
        <f>GETPIVOTDATA(" Missouri",'Population Migration by State'!$B$5,"Year",'Population Migration by State'!$C$3)</f>
        <v>163756</v>
      </c>
      <c r="BW151" s="105">
        <f>GETPIVOTDATA(" Missouri",'Population Migration by State'!$B$5,"Year",'Population Migration by State'!$C$3)</f>
        <v>163756</v>
      </c>
      <c r="BX151" s="105">
        <f>GETPIVOTDATA(" Missouri",'Population Migration by State'!$B$5,"Year",'Population Migration by State'!$C$3)</f>
        <v>163756</v>
      </c>
      <c r="BY151" s="105">
        <f>GETPIVOTDATA(" Missouri",'Population Migration by State'!$B$5,"Year",'Population Migration by State'!$C$3)</f>
        <v>163756</v>
      </c>
      <c r="BZ151" s="105">
        <f>GETPIVOTDATA(" Missouri",'Population Migration by State'!$B$5,"Year",'Population Migration by State'!$C$3)</f>
        <v>163756</v>
      </c>
      <c r="CA151" s="105">
        <f>GETPIVOTDATA(" Missouri",'Population Migration by State'!$B$5,"Year",'Population Migration by State'!$C$3)</f>
        <v>163756</v>
      </c>
      <c r="CB151" s="105">
        <f>GETPIVOTDATA(" Missouri",'Population Migration by State'!$B$5,"Year",'Population Migration by State'!$C$3)</f>
        <v>163756</v>
      </c>
      <c r="CC151" s="105">
        <f>GETPIVOTDATA(" Missouri",'Population Migration by State'!$B$5,"Year",'Population Migration by State'!$C$3)</f>
        <v>163756</v>
      </c>
      <c r="CD151" s="105">
        <f>GETPIVOTDATA(" Missouri",'Population Migration by State'!$B$5,"Year",'Population Migration by State'!$C$3)</f>
        <v>163756</v>
      </c>
      <c r="CE151" s="105">
        <f>GETPIVOTDATA(" Missouri",'Population Migration by State'!$B$5,"Year",'Population Migration by State'!$C$3)</f>
        <v>163756</v>
      </c>
      <c r="CF151" s="92">
        <f>GETPIVOTDATA(" Illinois",'Population Migration by State'!$B$5,"Year",'Population Migration by State'!$C$3)</f>
        <v>210804</v>
      </c>
      <c r="CG151" s="105">
        <f>GETPIVOTDATA(" Illinois",'Population Migration by State'!$B$5,"Year",'Population Migration by State'!$C$3)</f>
        <v>210804</v>
      </c>
      <c r="CH151" s="105">
        <f>GETPIVOTDATA(" Illinois",'Population Migration by State'!$B$5,"Year",'Population Migration by State'!$C$3)</f>
        <v>210804</v>
      </c>
      <c r="CI151" s="105">
        <f>GETPIVOTDATA(" Illinois",'Population Migration by State'!$B$5,"Year",'Population Migration by State'!$C$3)</f>
        <v>210804</v>
      </c>
      <c r="CJ151" s="105">
        <f>GETPIVOTDATA(" Illinois",'Population Migration by State'!$B$5,"Year",'Population Migration by State'!$C$3)</f>
        <v>210804</v>
      </c>
      <c r="CK151" s="105">
        <f>GETPIVOTDATA(" Illinois",'Population Migration by State'!$B$5,"Year",'Population Migration by State'!$C$3)</f>
        <v>210804</v>
      </c>
      <c r="CL151" s="105">
        <f>GETPIVOTDATA(" Illinois",'Population Migration by State'!$B$5,"Year",'Population Migration by State'!$C$3)</f>
        <v>210804</v>
      </c>
      <c r="CM151" s="105">
        <f>GETPIVOTDATA(" Illinois",'Population Migration by State'!$B$5,"Year",'Population Migration by State'!$C$3)</f>
        <v>210804</v>
      </c>
      <c r="CN151" s="105">
        <f>GETPIVOTDATA(" Illinois",'Population Migration by State'!$B$5,"Year",'Population Migration by State'!$C$3)</f>
        <v>210804</v>
      </c>
      <c r="CO151" s="92">
        <f>GETPIVOTDATA(" Indiana",'Population Migration by State'!$B$5,"Year",'Population Migration by State'!$C$3)</f>
        <v>134273</v>
      </c>
      <c r="CP151" s="105">
        <f>GETPIVOTDATA(" Indiana",'Population Migration by State'!$B$5,"Year",'Population Migration by State'!$C$3)</f>
        <v>134273</v>
      </c>
      <c r="CQ151" s="105">
        <f>GETPIVOTDATA(" Indiana",'Population Migration by State'!$B$5,"Year",'Population Migration by State'!$C$3)</f>
        <v>134273</v>
      </c>
      <c r="CR151" s="105">
        <f>GETPIVOTDATA(" Indiana",'Population Migration by State'!$B$5,"Year",'Population Migration by State'!$C$3)</f>
        <v>134273</v>
      </c>
      <c r="CS151" s="105">
        <f>GETPIVOTDATA(" Indiana",'Population Migration by State'!$B$5,"Year",'Population Migration by State'!$C$3)</f>
        <v>134273</v>
      </c>
      <c r="CT151" s="105">
        <f>GETPIVOTDATA(" Indiana",'Population Migration by State'!$B$5,"Year",'Population Migration by State'!$C$3)</f>
        <v>134273</v>
      </c>
      <c r="CU151" s="92">
        <f>GETPIVOTDATA(" Ohio",'Population Migration by State'!$B$5,"Year",'Population Migration by State'!$C$3)</f>
        <v>197794</v>
      </c>
      <c r="CV151" s="105">
        <f>GETPIVOTDATA(" Ohio",'Population Migration by State'!$B$5,"Year",'Population Migration by State'!$C$3)</f>
        <v>197794</v>
      </c>
      <c r="CW151" s="105">
        <f>GETPIVOTDATA(" Ohio",'Population Migration by State'!$B$5,"Year",'Population Migration by State'!$C$3)</f>
        <v>197794</v>
      </c>
      <c r="CX151" s="105">
        <f>GETPIVOTDATA(" Ohio",'Population Migration by State'!$B$5,"Year",'Population Migration by State'!$C$3)</f>
        <v>197794</v>
      </c>
      <c r="CY151" s="105">
        <f>GETPIVOTDATA(" Ohio",'Population Migration by State'!$B$5,"Year",'Population Migration by State'!$C$3)</f>
        <v>197794</v>
      </c>
      <c r="CZ151" s="105">
        <f>GETPIVOTDATA(" Ohio",'Population Migration by State'!$B$5,"Year",'Population Migration by State'!$C$3)</f>
        <v>197794</v>
      </c>
      <c r="DA151" s="105">
        <f>GETPIVOTDATA(" Ohio",'Population Migration by State'!$B$5,"Year",'Population Migration by State'!$C$3)</f>
        <v>197794</v>
      </c>
      <c r="DB151" s="105">
        <f>GETPIVOTDATA(" Ohio",'Population Migration by State'!$B$5,"Year",'Population Migration by State'!$C$3)</f>
        <v>197794</v>
      </c>
      <c r="DC151" s="105">
        <f>GETPIVOTDATA(" Ohio",'Population Migration by State'!$B$5,"Year",'Population Migration by State'!$C$3)</f>
        <v>197794</v>
      </c>
      <c r="DD151" s="105">
        <f>GETPIVOTDATA(" Ohio",'Population Migration by State'!$B$5,"Year",'Population Migration by State'!$C$3)</f>
        <v>197794</v>
      </c>
      <c r="DE151" s="92">
        <f>GETPIVOTDATA(" West Virginia",'Population Migration by State'!$B$5,"Year",'Population Migration by State'!$C$3)</f>
        <v>47204</v>
      </c>
      <c r="DF151" s="107">
        <f>GETPIVOTDATA(" Pennsylvania",'Population Migration by State'!$B$5,"Year",'Population Migration by State'!$C$3)</f>
        <v>223347</v>
      </c>
      <c r="DG151" s="103">
        <f>GETPIVOTDATA(" Pennsylvania",'Population Migration by State'!$B$5,"Year",'Population Migration by State'!$C$3)</f>
        <v>223347</v>
      </c>
      <c r="DH151" s="103">
        <f>GETPIVOTDATA(" Pennsylvania",'Population Migration by State'!$B$5,"Year",'Population Migration by State'!$C$3)</f>
        <v>223347</v>
      </c>
      <c r="DI151" s="103">
        <f>GETPIVOTDATA(" Pennsylvania",'Population Migration by State'!$B$5,"Year",'Population Migration by State'!$C$3)</f>
        <v>223347</v>
      </c>
      <c r="DJ151" s="103">
        <f>GETPIVOTDATA(" Pennsylvania",'Population Migration by State'!$B$5,"Year",'Population Migration by State'!$C$3)</f>
        <v>223347</v>
      </c>
      <c r="DK151" s="103">
        <f>GETPIVOTDATA(" Pennsylvania",'Population Migration by State'!$B$5,"Year",'Population Migration by State'!$C$3)</f>
        <v>223347</v>
      </c>
      <c r="DL151" s="103">
        <f>GETPIVOTDATA(" Pennsylvania",'Population Migration by State'!$B$5,"Year",'Population Migration by State'!$C$3)</f>
        <v>223347</v>
      </c>
      <c r="DM151" s="103">
        <f>GETPIVOTDATA(" Pennsylvania",'Population Migration by State'!$B$5,"Year",'Population Migration by State'!$C$3)</f>
        <v>223347</v>
      </c>
      <c r="DN151" s="103">
        <f>GETPIVOTDATA(" Pennsylvania",'Population Migration by State'!$B$5,"Year",'Population Migration by State'!$C$3)</f>
        <v>223347</v>
      </c>
      <c r="DO151" s="103">
        <f>GETPIVOTDATA(" Pennsylvania",'Population Migration by State'!$B$5,"Year",'Population Migration by State'!$C$3)</f>
        <v>223347</v>
      </c>
      <c r="DP151" s="103">
        <f>GETPIVOTDATA(" Pennsylvania",'Population Migration by State'!$B$5,"Year",'Population Migration by State'!$C$3)</f>
        <v>223347</v>
      </c>
      <c r="DQ151" s="103">
        <f>GETPIVOTDATA(" Pennsylvania",'Population Migration by State'!$B$5,"Year",'Population Migration by State'!$C$3)</f>
        <v>223347</v>
      </c>
      <c r="DR151" s="103">
        <f>GETPIVOTDATA(" Pennsylvania",'Population Migration by State'!$B$5,"Year",'Population Migration by State'!$C$3)</f>
        <v>223347</v>
      </c>
      <c r="DS151" s="97"/>
      <c r="DT151" s="92">
        <f>GETPIVOTDATA(" Delaware",'Population Migration by State'!$B$5,"Year",'Population Migration by State'!$C$3)</f>
        <v>34813</v>
      </c>
      <c r="DU151" s="92">
        <f>GETPIVOTDATA(" New Jersey",'Population Migration by State'!$B$5,"Year",'Population Migration by State'!$C$3)</f>
        <v>132797</v>
      </c>
      <c r="DV151" s="105">
        <f>GETPIVOTDATA(" New Jersey",'Population Migration by State'!$B$5,"Year",'Population Migration by State'!$C$3)</f>
        <v>132797</v>
      </c>
      <c r="DW151" s="105">
        <f>GETPIVOTDATA(" New Jersey",'Population Migration by State'!$B$5,"Year",'Population Migration by State'!$C$3)</f>
        <v>132797</v>
      </c>
      <c r="DX151" s="105">
        <f>GETPIVOTDATA(" New Jersey",'Population Migration by State'!$B$5,"Year",'Population Migration by State'!$C$3)</f>
        <v>132797</v>
      </c>
      <c r="DY151" s="92"/>
      <c r="DZ151" s="105"/>
      <c r="EA151" s="105"/>
      <c r="EB151" s="105"/>
      <c r="EC151" s="105"/>
      <c r="ED151" s="105"/>
      <c r="EE151" s="105"/>
      <c r="EF151" s="105"/>
      <c r="EG151" s="105"/>
      <c r="EH151" s="105"/>
      <c r="EI151" s="105"/>
      <c r="EJ151" s="105"/>
      <c r="EK151" s="105"/>
      <c r="EL151" s="105"/>
      <c r="EM151" s="105"/>
      <c r="EN151" s="105"/>
      <c r="EO151" s="105"/>
      <c r="EP151" s="105"/>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217"/>
    </row>
    <row r="152" spans="2:216" ht="15.75" customHeight="1" thickTop="1" x14ac:dyDescent="0.25">
      <c r="B152" s="221"/>
      <c r="C152" s="56"/>
      <c r="D152" s="56"/>
      <c r="E152" s="105"/>
      <c r="F152" s="105"/>
      <c r="G152" s="105"/>
      <c r="H152" s="105"/>
      <c r="I152" s="105"/>
      <c r="J152" s="105"/>
      <c r="K152" s="105"/>
      <c r="L152" s="105"/>
      <c r="M152" s="92">
        <f>GETPIVOTDATA(" California",'Population Migration by State'!$B$5,"Year",'Population Migration by State'!$C$3)</f>
        <v>495964</v>
      </c>
      <c r="N152" s="105">
        <f>GETPIVOTDATA(" California",'Population Migration by State'!$B$5,"Year",'Population Migration by State'!$C$3)</f>
        <v>495964</v>
      </c>
      <c r="O152" s="105">
        <f>GETPIVOTDATA(" California",'Population Migration by State'!$B$5,"Year",'Population Migration by State'!$C$3)</f>
        <v>495964</v>
      </c>
      <c r="P152" s="105">
        <f>GETPIVOTDATA(" California",'Population Migration by State'!$B$5,"Year",'Population Migration by State'!$C$3)</f>
        <v>495964</v>
      </c>
      <c r="Q152" s="105">
        <f>GETPIVOTDATA(" California",'Population Migration by State'!$B$5,"Year",'Population Migration by State'!$C$3)</f>
        <v>495964</v>
      </c>
      <c r="R152" s="105">
        <f>GETPIVOTDATA(" California",'Population Migration by State'!$B$5,"Year",'Population Migration by State'!$C$3)</f>
        <v>495964</v>
      </c>
      <c r="S152" s="105">
        <f>GETPIVOTDATA(" California",'Population Migration by State'!$B$5,"Year",'Population Migration by State'!$C$3)</f>
        <v>495964</v>
      </c>
      <c r="T152" s="92">
        <f>GETPIVOTDATA(" Nevada",'Population Migration by State'!$B$5,"Year",'Population Migration by State'!$C$3)</f>
        <v>124522</v>
      </c>
      <c r="U152" s="105">
        <f>GETPIVOTDATA(" Nevada",'Population Migration by State'!$B$5,"Year",'Population Migration by State'!$C$3)</f>
        <v>124522</v>
      </c>
      <c r="V152" s="105">
        <f>GETPIVOTDATA(" Nevada",'Population Migration by State'!$B$5,"Year",'Population Migration by State'!$C$3)</f>
        <v>124522</v>
      </c>
      <c r="W152" s="105">
        <f>GETPIVOTDATA(" Nevada",'Population Migration by State'!$B$5,"Year",'Population Migration by State'!$C$3)</f>
        <v>124522</v>
      </c>
      <c r="X152" s="105">
        <f>GETPIVOTDATA(" Nevada",'Population Migration by State'!$B$5,"Year",'Population Migration by State'!$C$3)</f>
        <v>124522</v>
      </c>
      <c r="Y152" s="105">
        <f>GETPIVOTDATA(" Nevada",'Population Migration by State'!$B$5,"Year",'Population Migration by State'!$C$3)</f>
        <v>124522</v>
      </c>
      <c r="Z152" s="105">
        <f>GETPIVOTDATA(" Nevada",'Population Migration by State'!$B$5,"Year",'Population Migration by State'!$C$3)</f>
        <v>124522</v>
      </c>
      <c r="AA152" s="105">
        <f>GETPIVOTDATA(" Nevada",'Population Migration by State'!$B$5,"Year",'Population Migration by State'!$C$3)</f>
        <v>124522</v>
      </c>
      <c r="AB152" s="105">
        <f>GETPIVOTDATA(" Nevada",'Population Migration by State'!$B$5,"Year",'Population Migration by State'!$C$3)</f>
        <v>124522</v>
      </c>
      <c r="AC152" s="92">
        <f>GETPIVOTDATA(" Utah",'Population Migration by State'!$B$5,"Year",'Population Migration by State'!$C$3)</f>
        <v>88109</v>
      </c>
      <c r="AD152" s="105">
        <f>GETPIVOTDATA(" Utah",'Population Migration by State'!$B$5,"Year",'Population Migration by State'!$C$3)</f>
        <v>88109</v>
      </c>
      <c r="AE152" s="105">
        <f>GETPIVOTDATA(" Utah",'Population Migration by State'!$B$5,"Year",'Population Migration by State'!$C$3)</f>
        <v>88109</v>
      </c>
      <c r="AF152" s="105">
        <f>GETPIVOTDATA(" Utah",'Population Migration by State'!$B$5,"Year",'Population Migration by State'!$C$3)</f>
        <v>88109</v>
      </c>
      <c r="AG152" s="121">
        <f>GETPIVOTDATA(" Utah",'Population Migration by State'!$B$5,"Year",'Population Migration by State'!$C$3)</f>
        <v>88109</v>
      </c>
      <c r="AH152" s="121">
        <f>GETPIVOTDATA(" Utah",'Population Migration by State'!$B$5,"Year",'Population Migration by State'!$C$3)</f>
        <v>88109</v>
      </c>
      <c r="AI152" s="121">
        <f>GETPIVOTDATA(" Utah",'Population Migration by State'!$B$5,"Year",'Population Migration by State'!$C$3)</f>
        <v>88109</v>
      </c>
      <c r="AJ152" s="121">
        <f>GETPIVOTDATA(" Utah",'Population Migration by State'!$B$5,"Year",'Population Migration by State'!$C$3)</f>
        <v>88109</v>
      </c>
      <c r="AK152" s="105">
        <f>GETPIVOTDATA(" Utah",'Population Migration by State'!$B$5,"Year",'Population Migration by State'!$C$3)</f>
        <v>88109</v>
      </c>
      <c r="AL152" s="105">
        <f>GETPIVOTDATA(" Utah",'Population Migration by State'!$B$5,"Year",'Population Migration by State'!$C$3)</f>
        <v>88109</v>
      </c>
      <c r="AM152" s="105">
        <f>GETPIVOTDATA(" Utah",'Population Migration by State'!$B$5,"Year",'Population Migration by State'!$C$3)</f>
        <v>88109</v>
      </c>
      <c r="AN152" s="105">
        <f>GETPIVOTDATA(" Utah",'Population Migration by State'!$B$5,"Year",'Population Migration by State'!$C$3)</f>
        <v>88109</v>
      </c>
      <c r="AO152" s="92">
        <f>GETPIVOTDATA(" Colorado",'Population Migration by State'!$B$5,"Year",'Population Migration by State'!$C$3)</f>
        <v>206204</v>
      </c>
      <c r="AP152" s="105">
        <f>GETPIVOTDATA(" Colorado",'Population Migration by State'!$B$5,"Year",'Population Migration by State'!$C$3)</f>
        <v>206204</v>
      </c>
      <c r="AQ152" s="105">
        <f>GETPIVOTDATA(" Colorado",'Population Migration by State'!$B$5,"Year",'Population Migration by State'!$C$3)</f>
        <v>206204</v>
      </c>
      <c r="AR152" s="105">
        <f>GETPIVOTDATA(" Colorado",'Population Migration by State'!$B$5,"Year",'Population Migration by State'!$C$3)</f>
        <v>206204</v>
      </c>
      <c r="AS152" s="105">
        <f>GETPIVOTDATA(" Colorado",'Population Migration by State'!$B$5,"Year",'Population Migration by State'!$C$3)</f>
        <v>206204</v>
      </c>
      <c r="AT152" s="105">
        <f>GETPIVOTDATA(" Colorado",'Population Migration by State'!$B$5,"Year",'Population Migration by State'!$C$3)</f>
        <v>206204</v>
      </c>
      <c r="AU152" s="105">
        <f>GETPIVOTDATA(" Colorado",'Population Migration by State'!$B$5,"Year",'Population Migration by State'!$C$3)</f>
        <v>206204</v>
      </c>
      <c r="AV152" s="105">
        <f>GETPIVOTDATA(" Colorado",'Population Migration by State'!$B$5,"Year",'Population Migration by State'!$C$3)</f>
        <v>206204</v>
      </c>
      <c r="AW152" s="105">
        <f>GETPIVOTDATA(" Colorado",'Population Migration by State'!$B$5,"Year",'Population Migration by State'!$C$3)</f>
        <v>206204</v>
      </c>
      <c r="AX152" s="105">
        <f>GETPIVOTDATA(" Colorado",'Population Migration by State'!$B$5,"Year",'Population Migration by State'!$C$3)</f>
        <v>206204</v>
      </c>
      <c r="AY152" s="105">
        <f>GETPIVOTDATA(" Colorado",'Population Migration by State'!$B$5,"Year",'Population Migration by State'!$C$3)</f>
        <v>206204</v>
      </c>
      <c r="AZ152" s="105">
        <f>GETPIVOTDATA(" Colorado",'Population Migration by State'!$B$5,"Year",'Population Migration by State'!$C$3)</f>
        <v>206204</v>
      </c>
      <c r="BA152" s="105">
        <f>GETPIVOTDATA(" Colorado",'Population Migration by State'!$B$5,"Year",'Population Migration by State'!$C$3)</f>
        <v>206204</v>
      </c>
      <c r="BB152" s="105">
        <f>GETPIVOTDATA(" Colorado",'Population Migration by State'!$B$5,"Year",'Population Migration by State'!$C$3)</f>
        <v>206204</v>
      </c>
      <c r="BC152" s="105">
        <f>GETPIVOTDATA(" Colorado",'Population Migration by State'!$B$5,"Year",'Population Migration by State'!$C$3)</f>
        <v>206204</v>
      </c>
      <c r="BD152" s="105">
        <f>GETPIVOTDATA(" Colorado",'Population Migration by State'!$B$5,"Year",'Population Migration by State'!$C$3)</f>
        <v>206204</v>
      </c>
      <c r="BE152" s="92">
        <f>GETPIVOTDATA(" Kansas",'Population Migration by State'!$B$5,"Year",'Population Migration by State'!$C$3)</f>
        <v>88366</v>
      </c>
      <c r="BF152" s="105">
        <f>GETPIVOTDATA(" Kansas",'Population Migration by State'!$B$5,"Year",'Population Migration by State'!$C$3)</f>
        <v>88366</v>
      </c>
      <c r="BG152" s="105">
        <f>GETPIVOTDATA(" Kansas",'Population Migration by State'!$B$5,"Year",'Population Migration by State'!$C$3)</f>
        <v>88366</v>
      </c>
      <c r="BH152" s="105">
        <f>GETPIVOTDATA(" Kansas",'Population Migration by State'!$B$5,"Year",'Population Migration by State'!$C$3)</f>
        <v>88366</v>
      </c>
      <c r="BI152" s="105">
        <f>GETPIVOTDATA(" Kansas",'Population Migration by State'!$B$5,"Year",'Population Migration by State'!$C$3)</f>
        <v>88366</v>
      </c>
      <c r="BJ152" s="105">
        <f>GETPIVOTDATA(" Kansas",'Population Migration by State'!$B$5,"Year",'Population Migration by State'!$C$3)</f>
        <v>88366</v>
      </c>
      <c r="BK152" s="105">
        <f>GETPIVOTDATA(" Kansas",'Population Migration by State'!$B$5,"Year",'Population Migration by State'!$C$3)</f>
        <v>88366</v>
      </c>
      <c r="BL152" s="105">
        <f>GETPIVOTDATA(" Kansas",'Population Migration by State'!$B$5,"Year",'Population Migration by State'!$C$3)</f>
        <v>88366</v>
      </c>
      <c r="BM152" s="105">
        <f>GETPIVOTDATA(" Kansas",'Population Migration by State'!$B$5,"Year",'Population Migration by State'!$C$3)</f>
        <v>88366</v>
      </c>
      <c r="BN152" s="105">
        <f>GETPIVOTDATA(" Kansas",'Population Migration by State'!$B$5,"Year",'Population Migration by State'!$C$3)</f>
        <v>88366</v>
      </c>
      <c r="BO152" s="105">
        <f>GETPIVOTDATA(" Kansas",'Population Migration by State'!$B$5,"Year",'Population Migration by State'!$C$3)</f>
        <v>88366</v>
      </c>
      <c r="BP152" s="105">
        <f>GETPIVOTDATA(" Kansas",'Population Migration by State'!$B$5,"Year",'Population Migration by State'!$C$3)</f>
        <v>88366</v>
      </c>
      <c r="BQ152" s="105">
        <f>GETPIVOTDATA(" Kansas",'Population Migration by State'!$B$5,"Year",'Population Migration by State'!$C$3)</f>
        <v>88366</v>
      </c>
      <c r="BR152" s="105">
        <f>GETPIVOTDATA(" Kansas",'Population Migration by State'!$B$5,"Year",'Population Migration by State'!$C$3)</f>
        <v>88366</v>
      </c>
      <c r="BS152" s="97"/>
      <c r="BT152" s="105">
        <f>GETPIVOTDATA(" Missouri",'Population Migration by State'!$B$5,"Year",'Population Migration by State'!$C$3)</f>
        <v>163756</v>
      </c>
      <c r="BU152" s="105">
        <f>GETPIVOTDATA(" Missouri",'Population Migration by State'!$B$5,"Year",'Population Migration by State'!$C$3)</f>
        <v>163756</v>
      </c>
      <c r="BV152" s="105">
        <f>GETPIVOTDATA(" Missouri",'Population Migration by State'!$B$5,"Year",'Population Migration by State'!$C$3)</f>
        <v>163756</v>
      </c>
      <c r="BW152" s="105">
        <f>GETPIVOTDATA(" Missouri",'Population Migration by State'!$B$5,"Year",'Population Migration by State'!$C$3)</f>
        <v>163756</v>
      </c>
      <c r="BX152" s="105">
        <f>GETPIVOTDATA(" Missouri",'Population Migration by State'!$B$5,"Year",'Population Migration by State'!$C$3)</f>
        <v>163756</v>
      </c>
      <c r="BY152" s="105">
        <f>GETPIVOTDATA(" Missouri",'Population Migration by State'!$B$5,"Year",'Population Migration by State'!$C$3)</f>
        <v>163756</v>
      </c>
      <c r="BZ152" s="105">
        <f>GETPIVOTDATA(" Missouri",'Population Migration by State'!$B$5,"Year",'Population Migration by State'!$C$3)</f>
        <v>163756</v>
      </c>
      <c r="CA152" s="105">
        <f>GETPIVOTDATA(" Missouri",'Population Migration by State'!$B$5,"Year",'Population Migration by State'!$C$3)</f>
        <v>163756</v>
      </c>
      <c r="CB152" s="105">
        <f>GETPIVOTDATA(" Missouri",'Population Migration by State'!$B$5,"Year",'Population Migration by State'!$C$3)</f>
        <v>163756</v>
      </c>
      <c r="CC152" s="105">
        <f>GETPIVOTDATA(" Missouri",'Population Migration by State'!$B$5,"Year",'Population Migration by State'!$C$3)</f>
        <v>163756</v>
      </c>
      <c r="CD152" s="105">
        <f>GETPIVOTDATA(" Missouri",'Population Migration by State'!$B$5,"Year",'Population Migration by State'!$C$3)</f>
        <v>163756</v>
      </c>
      <c r="CE152" s="105">
        <f>GETPIVOTDATA(" Missouri",'Population Migration by State'!$B$5,"Year",'Population Migration by State'!$C$3)</f>
        <v>163756</v>
      </c>
      <c r="CF152" s="92">
        <f>GETPIVOTDATA(" Illinois",'Population Migration by State'!$B$5,"Year",'Population Migration by State'!$C$3)</f>
        <v>210804</v>
      </c>
      <c r="CG152" s="105">
        <f>GETPIVOTDATA(" Illinois",'Population Migration by State'!$B$5,"Year",'Population Migration by State'!$C$3)</f>
        <v>210804</v>
      </c>
      <c r="CH152" s="105">
        <f>GETPIVOTDATA(" Illinois",'Population Migration by State'!$B$5,"Year",'Population Migration by State'!$C$3)</f>
        <v>210804</v>
      </c>
      <c r="CI152" s="105">
        <f>GETPIVOTDATA(" Illinois",'Population Migration by State'!$B$5,"Year",'Population Migration by State'!$C$3)</f>
        <v>210804</v>
      </c>
      <c r="CJ152" s="105">
        <f>GETPIVOTDATA(" Illinois",'Population Migration by State'!$B$5,"Year",'Population Migration by State'!$C$3)</f>
        <v>210804</v>
      </c>
      <c r="CK152" s="105">
        <f>GETPIVOTDATA(" Illinois",'Population Migration by State'!$B$5,"Year",'Population Migration by State'!$C$3)</f>
        <v>210804</v>
      </c>
      <c r="CL152" s="105">
        <f>GETPIVOTDATA(" Illinois",'Population Migration by State'!$B$5,"Year",'Population Migration by State'!$C$3)</f>
        <v>210804</v>
      </c>
      <c r="CM152" s="105">
        <f>GETPIVOTDATA(" Illinois",'Population Migration by State'!$B$5,"Year",'Population Migration by State'!$C$3)</f>
        <v>210804</v>
      </c>
      <c r="CN152" s="105">
        <f>GETPIVOTDATA(" Illinois",'Population Migration by State'!$B$5,"Year",'Population Migration by State'!$C$3)</f>
        <v>210804</v>
      </c>
      <c r="CO152" s="92">
        <f>GETPIVOTDATA(" Indiana",'Population Migration by State'!$B$5,"Year",'Population Migration by State'!$C$3)</f>
        <v>134273</v>
      </c>
      <c r="CP152" s="105">
        <f>GETPIVOTDATA(" Indiana",'Population Migration by State'!$B$5,"Year",'Population Migration by State'!$C$3)</f>
        <v>134273</v>
      </c>
      <c r="CQ152" s="105">
        <f>GETPIVOTDATA(" Indiana",'Population Migration by State'!$B$5,"Year",'Population Migration by State'!$C$3)</f>
        <v>134273</v>
      </c>
      <c r="CR152" s="105">
        <f>GETPIVOTDATA(" Indiana",'Population Migration by State'!$B$5,"Year",'Population Migration by State'!$C$3)</f>
        <v>134273</v>
      </c>
      <c r="CS152" s="105">
        <f>GETPIVOTDATA(" Indiana",'Population Migration by State'!$B$5,"Year",'Population Migration by State'!$C$3)</f>
        <v>134273</v>
      </c>
      <c r="CT152" s="105">
        <f>GETPIVOTDATA(" Indiana",'Population Migration by State'!$B$5,"Year",'Population Migration by State'!$C$3)</f>
        <v>134273</v>
      </c>
      <c r="CU152" s="92">
        <f>GETPIVOTDATA(" Ohio",'Population Migration by State'!$B$5,"Year",'Population Migration by State'!$C$3)</f>
        <v>197794</v>
      </c>
      <c r="CV152" s="105">
        <f>GETPIVOTDATA(" Ohio",'Population Migration by State'!$B$5,"Year",'Population Migration by State'!$C$3)</f>
        <v>197794</v>
      </c>
      <c r="CW152" s="105">
        <f>GETPIVOTDATA(" Ohio",'Population Migration by State'!$B$5,"Year",'Population Migration by State'!$C$3)</f>
        <v>197794</v>
      </c>
      <c r="CX152" s="105">
        <f>GETPIVOTDATA(" Ohio",'Population Migration by State'!$B$5,"Year",'Population Migration by State'!$C$3)</f>
        <v>197794</v>
      </c>
      <c r="CY152" s="105">
        <f>GETPIVOTDATA(" Ohio",'Population Migration by State'!$B$5,"Year",'Population Migration by State'!$C$3)</f>
        <v>197794</v>
      </c>
      <c r="CZ152" s="105">
        <f>GETPIVOTDATA(" Ohio",'Population Migration by State'!$B$5,"Year",'Population Migration by State'!$C$3)</f>
        <v>197794</v>
      </c>
      <c r="DA152" s="105">
        <f>GETPIVOTDATA(" Ohio",'Population Migration by State'!$B$5,"Year",'Population Migration by State'!$C$3)</f>
        <v>197794</v>
      </c>
      <c r="DB152" s="105">
        <f>GETPIVOTDATA(" Ohio",'Population Migration by State'!$B$5,"Year",'Population Migration by State'!$C$3)</f>
        <v>197794</v>
      </c>
      <c r="DC152" s="105">
        <f>GETPIVOTDATA(" Ohio",'Population Migration by State'!$B$5,"Year",'Population Migration by State'!$C$3)</f>
        <v>197794</v>
      </c>
      <c r="DD152" s="97"/>
      <c r="DE152" s="105">
        <f>GETPIVOTDATA(" West Virginia",'Population Migration by State'!$B$5,"Year",'Population Migration by State'!$C$3)</f>
        <v>47204</v>
      </c>
      <c r="DF152" s="105">
        <f>GETPIVOTDATA(" West Virginia",'Population Migration by State'!$B$5,"Year",'Population Migration by State'!$C$3)</f>
        <v>47204</v>
      </c>
      <c r="DG152" s="105">
        <f>GETPIVOTDATA(" West Virginia",'Population Migration by State'!$B$5,"Year",'Population Migration by State'!$C$3)</f>
        <v>47204</v>
      </c>
      <c r="DH152" s="105">
        <f>GETPIVOTDATA(" West Virginia",'Population Migration by State'!$B$5,"Year",'Population Migration by State'!$C$3)</f>
        <v>47204</v>
      </c>
      <c r="DI152" s="95">
        <f>GETPIVOTDATA(" Maryland",'Population Migration by State'!$B$5,"Year",'Population Migration by State'!$C$3)</f>
        <v>155277</v>
      </c>
      <c r="DJ152" s="97"/>
      <c r="DK152" s="105">
        <f>GETPIVOTDATA(" West Virginia",'Population Migration by State'!$B$5,"Year",'Population Migration by State'!$C$3)</f>
        <v>47204</v>
      </c>
      <c r="DL152" s="95">
        <f>GETPIVOTDATA(" Maryland",'Population Migration by State'!$B$5,"Year",'Population Migration by State'!$C$3)</f>
        <v>155277</v>
      </c>
      <c r="DM152" s="105">
        <f>GETPIVOTDATA(" Maryland",'Population Migration by State'!$B$5,"Year",'Population Migration by State'!$C$3)</f>
        <v>155277</v>
      </c>
      <c r="DN152" s="105">
        <f>GETPIVOTDATA(" Maryland",'Population Migration by State'!$B$5,"Year",'Population Migration by State'!$C$3)</f>
        <v>155277</v>
      </c>
      <c r="DO152" s="105">
        <f>GETPIVOTDATA(" Maryland",'Population Migration by State'!$B$5,"Year",'Population Migration by State'!$C$3)</f>
        <v>155277</v>
      </c>
      <c r="DP152" s="105">
        <f>GETPIVOTDATA(" Maryland",'Population Migration by State'!$B$5,"Year",'Population Migration by State'!$C$3)</f>
        <v>155277</v>
      </c>
      <c r="DQ152" s="105">
        <f>GETPIVOTDATA(" Maryland",'Population Migration by State'!$B$5,"Year",'Population Migration by State'!$C$3)</f>
        <v>155277</v>
      </c>
      <c r="DR152" s="105">
        <f>GETPIVOTDATA(" Maryland",'Population Migration by State'!$B$5,"Year",'Population Migration by State'!$C$3)</f>
        <v>155277</v>
      </c>
      <c r="DS152" s="105">
        <f>GETPIVOTDATA(" Maryland",'Population Migration by State'!$B$5,"Year",'Population Migration by State'!$C$3)</f>
        <v>155277</v>
      </c>
      <c r="DT152" s="92">
        <f>GETPIVOTDATA(" Delaware",'Population Migration by State'!$B$5,"Year",'Population Migration by State'!$C$3)</f>
        <v>34813</v>
      </c>
      <c r="DU152" s="92">
        <f>GETPIVOTDATA(" New Jersey",'Population Migration by State'!$B$5,"Year",'Population Migration by State'!$C$3)</f>
        <v>132797</v>
      </c>
      <c r="DV152" s="105">
        <f>GETPIVOTDATA(" New Jersey",'Population Migration by State'!$B$5,"Year",'Population Migration by State'!$C$3)</f>
        <v>132797</v>
      </c>
      <c r="DW152" s="105">
        <f>GETPIVOTDATA(" New Jersey",'Population Migration by State'!$B$5,"Year",'Population Migration by State'!$C$3)</f>
        <v>132797</v>
      </c>
      <c r="DX152" s="105">
        <f>GETPIVOTDATA(" New Jersey",'Population Migration by State'!$B$5,"Year",'Population Migration by State'!$C$3)</f>
        <v>132797</v>
      </c>
      <c r="DY152" s="92"/>
      <c r="DZ152" s="105"/>
      <c r="EA152" s="105"/>
      <c r="EB152" s="105"/>
      <c r="EC152" s="105"/>
      <c r="ED152" s="105"/>
      <c r="EE152" s="105"/>
      <c r="EF152" s="105"/>
      <c r="EG152" s="105"/>
      <c r="EH152" s="105"/>
      <c r="EI152" s="105"/>
      <c r="EJ152" s="105"/>
      <c r="EK152" s="105"/>
      <c r="EL152" s="105"/>
      <c r="EM152" s="105"/>
      <c r="EN152" s="105"/>
      <c r="EO152" s="105"/>
      <c r="EP152" s="105"/>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6"/>
      <c r="GR152" s="56"/>
      <c r="GS152" s="56"/>
      <c r="GT152" s="56"/>
      <c r="GU152" s="56"/>
      <c r="GV152" s="56"/>
      <c r="GW152" s="56"/>
      <c r="GX152" s="56"/>
      <c r="GY152" s="56"/>
      <c r="GZ152" s="56"/>
      <c r="HA152" s="56"/>
      <c r="HB152" s="56"/>
      <c r="HC152" s="56"/>
      <c r="HD152" s="56"/>
      <c r="HE152" s="56"/>
      <c r="HF152" s="56"/>
      <c r="HG152" s="56"/>
      <c r="HH152" s="217"/>
    </row>
    <row r="153" spans="2:216" x14ac:dyDescent="0.25">
      <c r="B153" s="221"/>
      <c r="C153" s="56"/>
      <c r="D153" s="56"/>
      <c r="E153" s="105"/>
      <c r="F153" s="105"/>
      <c r="G153" s="105"/>
      <c r="H153" s="105"/>
      <c r="I153" s="105"/>
      <c r="J153" s="105"/>
      <c r="K153" s="105"/>
      <c r="L153" s="105"/>
      <c r="M153" s="92">
        <f>GETPIVOTDATA(" California",'Population Migration by State'!$B$5,"Year",'Population Migration by State'!$C$3)</f>
        <v>495964</v>
      </c>
      <c r="N153" s="105">
        <f>GETPIVOTDATA(" California",'Population Migration by State'!$B$5,"Year",'Population Migration by State'!$C$3)</f>
        <v>495964</v>
      </c>
      <c r="O153" s="105">
        <f>GETPIVOTDATA(" California",'Population Migration by State'!$B$5,"Year",'Population Migration by State'!$C$3)</f>
        <v>495964</v>
      </c>
      <c r="P153" s="105">
        <f>GETPIVOTDATA(" California",'Population Migration by State'!$B$5,"Year",'Population Migration by State'!$C$3)</f>
        <v>495964</v>
      </c>
      <c r="Q153" s="105">
        <f>GETPIVOTDATA(" California",'Population Migration by State'!$B$5,"Year",'Population Migration by State'!$C$3)</f>
        <v>495964</v>
      </c>
      <c r="R153" s="105">
        <f>GETPIVOTDATA(" California",'Population Migration by State'!$B$5,"Year",'Population Migration by State'!$C$3)</f>
        <v>495964</v>
      </c>
      <c r="S153" s="105">
        <f>GETPIVOTDATA(" California",'Population Migration by State'!$B$5,"Year",'Population Migration by State'!$C$3)</f>
        <v>495964</v>
      </c>
      <c r="T153" s="99"/>
      <c r="U153" s="105">
        <f>GETPIVOTDATA(" Nevada",'Population Migration by State'!$B$5,"Year",'Population Migration by State'!$C$3)</f>
        <v>124522</v>
      </c>
      <c r="V153" s="105">
        <f>GETPIVOTDATA(" Nevada",'Population Migration by State'!$B$5,"Year",'Population Migration by State'!$C$3)</f>
        <v>124522</v>
      </c>
      <c r="W153" s="105">
        <f>GETPIVOTDATA(" Nevada",'Population Migration by State'!$B$5,"Year",'Population Migration by State'!$C$3)</f>
        <v>124522</v>
      </c>
      <c r="X153" s="105">
        <f>GETPIVOTDATA(" Nevada",'Population Migration by State'!$B$5,"Year",'Population Migration by State'!$C$3)</f>
        <v>124522</v>
      </c>
      <c r="Y153" s="105">
        <f>GETPIVOTDATA(" Nevada",'Population Migration by State'!$B$5,"Year",'Population Migration by State'!$C$3)</f>
        <v>124522</v>
      </c>
      <c r="Z153" s="105">
        <f>GETPIVOTDATA(" Nevada",'Population Migration by State'!$B$5,"Year",'Population Migration by State'!$C$3)</f>
        <v>124522</v>
      </c>
      <c r="AA153" s="105">
        <f>GETPIVOTDATA(" Nevada",'Population Migration by State'!$B$5,"Year",'Population Migration by State'!$C$3)</f>
        <v>124522</v>
      </c>
      <c r="AB153" s="105">
        <f>GETPIVOTDATA(" Nevada",'Population Migration by State'!$B$5,"Year",'Population Migration by State'!$C$3)</f>
        <v>124522</v>
      </c>
      <c r="AC153" s="92">
        <f>GETPIVOTDATA(" Utah",'Population Migration by State'!$B$5,"Year",'Population Migration by State'!$C$3)</f>
        <v>88109</v>
      </c>
      <c r="AD153" s="105">
        <f>GETPIVOTDATA(" Utah",'Population Migration by State'!$B$5,"Year",'Population Migration by State'!$C$3)</f>
        <v>88109</v>
      </c>
      <c r="AE153" s="105">
        <f>GETPIVOTDATA(" Utah",'Population Migration by State'!$B$5,"Year",'Population Migration by State'!$C$3)</f>
        <v>88109</v>
      </c>
      <c r="AF153" s="105">
        <f>GETPIVOTDATA(" Utah",'Population Migration by State'!$B$5,"Year",'Population Migration by State'!$C$3)</f>
        <v>88109</v>
      </c>
      <c r="AG153" s="121">
        <f>GETPIVOTDATA(" Utah",'Population Migration by State'!$B$5,"Year",'Population Migration by State'!$C$3)</f>
        <v>88109</v>
      </c>
      <c r="AH153" s="121">
        <f>GETPIVOTDATA(" Utah",'Population Migration by State'!$B$5,"Year",'Population Migration by State'!$C$3)</f>
        <v>88109</v>
      </c>
      <c r="AI153" s="121">
        <f>GETPIVOTDATA(" Utah",'Population Migration by State'!$B$5,"Year",'Population Migration by State'!$C$3)</f>
        <v>88109</v>
      </c>
      <c r="AJ153" s="121">
        <f>GETPIVOTDATA(" Utah",'Population Migration by State'!$B$5,"Year",'Population Migration by State'!$C$3)</f>
        <v>88109</v>
      </c>
      <c r="AK153" s="105">
        <f>GETPIVOTDATA(" Utah",'Population Migration by State'!$B$5,"Year",'Population Migration by State'!$C$3)</f>
        <v>88109</v>
      </c>
      <c r="AL153" s="105">
        <f>GETPIVOTDATA(" Utah",'Population Migration by State'!$B$5,"Year",'Population Migration by State'!$C$3)</f>
        <v>88109</v>
      </c>
      <c r="AM153" s="105">
        <f>GETPIVOTDATA(" Utah",'Population Migration by State'!$B$5,"Year",'Population Migration by State'!$C$3)</f>
        <v>88109</v>
      </c>
      <c r="AN153" s="105">
        <f>GETPIVOTDATA(" Utah",'Population Migration by State'!$B$5,"Year",'Population Migration by State'!$C$3)</f>
        <v>88109</v>
      </c>
      <c r="AO153" s="92">
        <f>GETPIVOTDATA(" Colorado",'Population Migration by State'!$B$5,"Year",'Population Migration by State'!$C$3)</f>
        <v>206204</v>
      </c>
      <c r="AP153" s="105">
        <f>GETPIVOTDATA(" Colorado",'Population Migration by State'!$B$5,"Year",'Population Migration by State'!$C$3)</f>
        <v>206204</v>
      </c>
      <c r="AQ153" s="105">
        <f>GETPIVOTDATA(" Colorado",'Population Migration by State'!$B$5,"Year",'Population Migration by State'!$C$3)</f>
        <v>206204</v>
      </c>
      <c r="AR153" s="105">
        <f>GETPIVOTDATA(" Colorado",'Population Migration by State'!$B$5,"Year",'Population Migration by State'!$C$3)</f>
        <v>206204</v>
      </c>
      <c r="AS153" s="105">
        <f>GETPIVOTDATA(" Colorado",'Population Migration by State'!$B$5,"Year",'Population Migration by State'!$C$3)</f>
        <v>206204</v>
      </c>
      <c r="AT153" s="105">
        <f>GETPIVOTDATA(" Colorado",'Population Migration by State'!$B$5,"Year",'Population Migration by State'!$C$3)</f>
        <v>206204</v>
      </c>
      <c r="AU153" s="105">
        <f>GETPIVOTDATA(" Colorado",'Population Migration by State'!$B$5,"Year",'Population Migration by State'!$C$3)</f>
        <v>206204</v>
      </c>
      <c r="AV153" s="105">
        <f>GETPIVOTDATA(" Colorado",'Population Migration by State'!$B$5,"Year",'Population Migration by State'!$C$3)</f>
        <v>206204</v>
      </c>
      <c r="AW153" s="105">
        <f>GETPIVOTDATA(" Colorado",'Population Migration by State'!$B$5,"Year",'Population Migration by State'!$C$3)</f>
        <v>206204</v>
      </c>
      <c r="AX153" s="105">
        <f>GETPIVOTDATA(" Colorado",'Population Migration by State'!$B$5,"Year",'Population Migration by State'!$C$3)</f>
        <v>206204</v>
      </c>
      <c r="AY153" s="105">
        <f>GETPIVOTDATA(" Colorado",'Population Migration by State'!$B$5,"Year",'Population Migration by State'!$C$3)</f>
        <v>206204</v>
      </c>
      <c r="AZ153" s="105">
        <f>GETPIVOTDATA(" Colorado",'Population Migration by State'!$B$5,"Year",'Population Migration by State'!$C$3)</f>
        <v>206204</v>
      </c>
      <c r="BA153" s="105">
        <f>GETPIVOTDATA(" Colorado",'Population Migration by State'!$B$5,"Year",'Population Migration by State'!$C$3)</f>
        <v>206204</v>
      </c>
      <c r="BB153" s="105">
        <f>GETPIVOTDATA(" Colorado",'Population Migration by State'!$B$5,"Year",'Population Migration by State'!$C$3)</f>
        <v>206204</v>
      </c>
      <c r="BC153" s="105">
        <f>GETPIVOTDATA(" Colorado",'Population Migration by State'!$B$5,"Year",'Population Migration by State'!$C$3)</f>
        <v>206204</v>
      </c>
      <c r="BD153" s="105">
        <f>GETPIVOTDATA(" Colorado",'Population Migration by State'!$B$5,"Year",'Population Migration by State'!$C$3)</f>
        <v>206204</v>
      </c>
      <c r="BE153" s="92">
        <f>GETPIVOTDATA(" Kansas",'Population Migration by State'!$B$5,"Year",'Population Migration by State'!$C$3)</f>
        <v>88366</v>
      </c>
      <c r="BF153" s="105">
        <f>GETPIVOTDATA(" Kansas",'Population Migration by State'!$B$5,"Year",'Population Migration by State'!$C$3)</f>
        <v>88366</v>
      </c>
      <c r="BG153" s="105">
        <f>GETPIVOTDATA(" Kansas",'Population Migration by State'!$B$5,"Year",'Population Migration by State'!$C$3)</f>
        <v>88366</v>
      </c>
      <c r="BH153" s="105">
        <f>GETPIVOTDATA(" Kansas",'Population Migration by State'!$B$5,"Year",'Population Migration by State'!$C$3)</f>
        <v>88366</v>
      </c>
      <c r="BI153" s="105">
        <f>GETPIVOTDATA(" Kansas",'Population Migration by State'!$B$5,"Year",'Population Migration by State'!$C$3)</f>
        <v>88366</v>
      </c>
      <c r="BJ153" s="105">
        <f>GETPIVOTDATA(" Kansas",'Population Migration by State'!$B$5,"Year",'Population Migration by State'!$C$3)</f>
        <v>88366</v>
      </c>
      <c r="BK153" s="105">
        <f>GETPIVOTDATA(" Kansas",'Population Migration by State'!$B$5,"Year",'Population Migration by State'!$C$3)</f>
        <v>88366</v>
      </c>
      <c r="BL153" s="105">
        <f>GETPIVOTDATA(" Kansas",'Population Migration by State'!$B$5,"Year",'Population Migration by State'!$C$3)</f>
        <v>88366</v>
      </c>
      <c r="BM153" s="105">
        <f>GETPIVOTDATA(" Kansas",'Population Migration by State'!$B$5,"Year",'Population Migration by State'!$C$3)</f>
        <v>88366</v>
      </c>
      <c r="BN153" s="105">
        <f>GETPIVOTDATA(" Kansas",'Population Migration by State'!$B$5,"Year",'Population Migration by State'!$C$3)</f>
        <v>88366</v>
      </c>
      <c r="BO153" s="105">
        <f>GETPIVOTDATA(" Kansas",'Population Migration by State'!$B$5,"Year",'Population Migration by State'!$C$3)</f>
        <v>88366</v>
      </c>
      <c r="BP153" s="105">
        <f>GETPIVOTDATA(" Kansas",'Population Migration by State'!$B$5,"Year",'Population Migration by State'!$C$3)</f>
        <v>88366</v>
      </c>
      <c r="BQ153" s="105">
        <f>GETPIVOTDATA(" Kansas",'Population Migration by State'!$B$5,"Year",'Population Migration by State'!$C$3)</f>
        <v>88366</v>
      </c>
      <c r="BR153" s="97"/>
      <c r="BS153" s="105">
        <f>GETPIVOTDATA(" Missouri",'Population Migration by State'!$B$5,"Year",'Population Migration by State'!$C$3)</f>
        <v>163756</v>
      </c>
      <c r="BT153" s="105">
        <f>GETPIVOTDATA(" Missouri",'Population Migration by State'!$B$5,"Year",'Population Migration by State'!$C$3)</f>
        <v>163756</v>
      </c>
      <c r="BU153" s="105">
        <f>GETPIVOTDATA(" Missouri",'Population Migration by State'!$B$5,"Year",'Population Migration by State'!$C$3)</f>
        <v>163756</v>
      </c>
      <c r="BV153" s="105">
        <f>GETPIVOTDATA(" Missouri",'Population Migration by State'!$B$5,"Year",'Population Migration by State'!$C$3)</f>
        <v>163756</v>
      </c>
      <c r="BW153" s="105">
        <f>GETPIVOTDATA(" Missouri",'Population Migration by State'!$B$5,"Year",'Population Migration by State'!$C$3)</f>
        <v>163756</v>
      </c>
      <c r="BX153" s="105">
        <f>GETPIVOTDATA(" Missouri",'Population Migration by State'!$B$5,"Year",'Population Migration by State'!$C$3)</f>
        <v>163756</v>
      </c>
      <c r="BY153" s="105">
        <f>GETPIVOTDATA(" Missouri",'Population Migration by State'!$B$5,"Year",'Population Migration by State'!$C$3)</f>
        <v>163756</v>
      </c>
      <c r="BZ153" s="105">
        <f>GETPIVOTDATA(" Missouri",'Population Migration by State'!$B$5,"Year",'Population Migration by State'!$C$3)</f>
        <v>163756</v>
      </c>
      <c r="CA153" s="105">
        <f>GETPIVOTDATA(" Missouri",'Population Migration by State'!$B$5,"Year",'Population Migration by State'!$C$3)</f>
        <v>163756</v>
      </c>
      <c r="CB153" s="105">
        <f>GETPIVOTDATA(" Missouri",'Population Migration by State'!$B$5,"Year",'Population Migration by State'!$C$3)</f>
        <v>163756</v>
      </c>
      <c r="CC153" s="105">
        <f>GETPIVOTDATA(" Missouri",'Population Migration by State'!$B$5,"Year",'Population Migration by State'!$C$3)</f>
        <v>163756</v>
      </c>
      <c r="CD153" s="105">
        <f>GETPIVOTDATA(" Missouri",'Population Migration by State'!$B$5,"Year",'Population Migration by State'!$C$3)</f>
        <v>163756</v>
      </c>
      <c r="CE153" s="105">
        <f>GETPIVOTDATA(" Missouri",'Population Migration by State'!$B$5,"Year",'Population Migration by State'!$C$3)</f>
        <v>163756</v>
      </c>
      <c r="CF153" s="92">
        <f>GETPIVOTDATA(" Illinois",'Population Migration by State'!$B$5,"Year",'Population Migration by State'!$C$3)</f>
        <v>210804</v>
      </c>
      <c r="CG153" s="105">
        <f>GETPIVOTDATA(" Illinois",'Population Migration by State'!$B$5,"Year",'Population Migration by State'!$C$3)</f>
        <v>210804</v>
      </c>
      <c r="CH153" s="105">
        <f>GETPIVOTDATA(" Illinois",'Population Migration by State'!$B$5,"Year",'Population Migration by State'!$C$3)</f>
        <v>210804</v>
      </c>
      <c r="CI153" s="105">
        <f>GETPIVOTDATA(" Illinois",'Population Migration by State'!$B$5,"Year",'Population Migration by State'!$C$3)</f>
        <v>210804</v>
      </c>
      <c r="CJ153" s="105">
        <f>GETPIVOTDATA(" Illinois",'Population Migration by State'!$B$5,"Year",'Population Migration by State'!$C$3)</f>
        <v>210804</v>
      </c>
      <c r="CK153" s="105">
        <f>GETPIVOTDATA(" Illinois",'Population Migration by State'!$B$5,"Year",'Population Migration by State'!$C$3)</f>
        <v>210804</v>
      </c>
      <c r="CL153" s="105">
        <f>GETPIVOTDATA(" Illinois",'Population Migration by State'!$B$5,"Year",'Population Migration by State'!$C$3)</f>
        <v>210804</v>
      </c>
      <c r="CM153" s="105">
        <f>GETPIVOTDATA(" Illinois",'Population Migration by State'!$B$5,"Year",'Population Migration by State'!$C$3)</f>
        <v>210804</v>
      </c>
      <c r="CN153" s="105">
        <f>GETPIVOTDATA(" Illinois",'Population Migration by State'!$B$5,"Year",'Population Migration by State'!$C$3)</f>
        <v>210804</v>
      </c>
      <c r="CO153" s="92">
        <f>GETPIVOTDATA(" Indiana",'Population Migration by State'!$B$5,"Year",'Population Migration by State'!$C$3)</f>
        <v>134273</v>
      </c>
      <c r="CP153" s="105">
        <f>GETPIVOTDATA(" Indiana",'Population Migration by State'!$B$5,"Year",'Population Migration by State'!$C$3)</f>
        <v>134273</v>
      </c>
      <c r="CQ153" s="105">
        <f>GETPIVOTDATA(" Indiana",'Population Migration by State'!$B$5,"Year",'Population Migration by State'!$C$3)</f>
        <v>134273</v>
      </c>
      <c r="CR153" s="105">
        <f>GETPIVOTDATA(" Indiana",'Population Migration by State'!$B$5,"Year",'Population Migration by State'!$C$3)</f>
        <v>134273</v>
      </c>
      <c r="CS153" s="105">
        <f>GETPIVOTDATA(" Indiana",'Population Migration by State'!$B$5,"Year",'Population Migration by State'!$C$3)</f>
        <v>134273</v>
      </c>
      <c r="CT153" s="105">
        <f>GETPIVOTDATA(" Indiana",'Population Migration by State'!$B$5,"Year",'Population Migration by State'!$C$3)</f>
        <v>134273</v>
      </c>
      <c r="CU153" s="92">
        <f>GETPIVOTDATA(" Ohio",'Population Migration by State'!$B$5,"Year",'Population Migration by State'!$C$3)</f>
        <v>197794</v>
      </c>
      <c r="CV153" s="105">
        <f>GETPIVOTDATA(" Ohio",'Population Migration by State'!$B$5,"Year",'Population Migration by State'!$C$3)</f>
        <v>197794</v>
      </c>
      <c r="CW153" s="105">
        <f>GETPIVOTDATA(" Ohio",'Population Migration by State'!$B$5,"Year",'Population Migration by State'!$C$3)</f>
        <v>197794</v>
      </c>
      <c r="CX153" s="105">
        <f>GETPIVOTDATA(" Ohio",'Population Migration by State'!$B$5,"Year",'Population Migration by State'!$C$3)</f>
        <v>197794</v>
      </c>
      <c r="CY153" s="105">
        <f>GETPIVOTDATA(" Ohio",'Population Migration by State'!$B$5,"Year",'Population Migration by State'!$C$3)</f>
        <v>197794</v>
      </c>
      <c r="CZ153" s="105">
        <f>GETPIVOTDATA(" Ohio",'Population Migration by State'!$B$5,"Year",'Population Migration by State'!$C$3)</f>
        <v>197794</v>
      </c>
      <c r="DA153" s="105">
        <f>GETPIVOTDATA(" Ohio",'Population Migration by State'!$B$5,"Year",'Population Migration by State'!$C$3)</f>
        <v>197794</v>
      </c>
      <c r="DB153" s="105">
        <f>GETPIVOTDATA(" Ohio",'Population Migration by State'!$B$5,"Year",'Population Migration by State'!$C$3)</f>
        <v>197794</v>
      </c>
      <c r="DC153" s="97"/>
      <c r="DD153" s="105">
        <f>GETPIVOTDATA(" West Virginia",'Population Migration by State'!$B$5,"Year",'Population Migration by State'!$C$3)</f>
        <v>47204</v>
      </c>
      <c r="DE153" s="105">
        <f>GETPIVOTDATA(" West Virginia",'Population Migration by State'!$B$5,"Year",'Population Migration by State'!$C$3)</f>
        <v>47204</v>
      </c>
      <c r="DF153" s="105">
        <f>GETPIVOTDATA(" West Virginia",'Population Migration by State'!$B$5,"Year",'Population Migration by State'!$C$3)</f>
        <v>47204</v>
      </c>
      <c r="DG153" s="105">
        <f>GETPIVOTDATA(" West Virginia",'Population Migration by State'!$B$5,"Year",'Population Migration by State'!$C$3)</f>
        <v>47204</v>
      </c>
      <c r="DH153" s="105">
        <f>GETPIVOTDATA(" West Virginia",'Population Migration by State'!$B$5,"Year",'Population Migration by State'!$C$3)</f>
        <v>47204</v>
      </c>
      <c r="DI153" s="102"/>
      <c r="DJ153" s="105">
        <f>GETPIVOTDATA(" West Virginia",'Population Migration by State'!$B$5,"Year",'Population Migration by State'!$C$3)</f>
        <v>47204</v>
      </c>
      <c r="DK153" s="97"/>
      <c r="DL153" s="99"/>
      <c r="DM153" s="105">
        <f>GETPIVOTDATA(" Maryland",'Population Migration by State'!$B$5,"Year",'Population Migration by State'!$C$3)</f>
        <v>155277</v>
      </c>
      <c r="DN153" s="105">
        <f>GETPIVOTDATA(" Maryland",'Population Migration by State'!$B$5,"Year",'Population Migration by State'!$C$3)</f>
        <v>155277</v>
      </c>
      <c r="DO153" s="105">
        <f>GETPIVOTDATA(" Maryland",'Population Migration by State'!$B$5,"Year",'Population Migration by State'!$C$3)</f>
        <v>155277</v>
      </c>
      <c r="DP153" s="105">
        <f>GETPIVOTDATA(" Maryland",'Population Migration by State'!$B$5,"Year",'Population Migration by State'!$C$3)</f>
        <v>155277</v>
      </c>
      <c r="DQ153" s="105">
        <f>GETPIVOTDATA(" Maryland",'Population Migration by State'!$B$5,"Year",'Population Migration by State'!$C$3)</f>
        <v>155277</v>
      </c>
      <c r="DR153" s="105">
        <f>GETPIVOTDATA(" Maryland",'Population Migration by State'!$B$5,"Year",'Population Migration by State'!$C$3)</f>
        <v>155277</v>
      </c>
      <c r="DS153" s="105">
        <f>GETPIVOTDATA(" Maryland",'Population Migration by State'!$B$5,"Year",'Population Migration by State'!$C$3)</f>
        <v>155277</v>
      </c>
      <c r="DT153" s="92">
        <f>GETPIVOTDATA(" Delaware",'Population Migration by State'!$B$5,"Year",'Population Migration by State'!$C$3)</f>
        <v>34813</v>
      </c>
      <c r="DU153" s="92">
        <f>GETPIVOTDATA(" New Jersey",'Population Migration by State'!$B$5,"Year",'Population Migration by State'!$C$3)</f>
        <v>132797</v>
      </c>
      <c r="DV153" s="105">
        <f>GETPIVOTDATA(" New Jersey",'Population Migration by State'!$B$5,"Year",'Population Migration by State'!$C$3)</f>
        <v>132797</v>
      </c>
      <c r="DW153" s="105">
        <f>GETPIVOTDATA(" New Jersey",'Population Migration by State'!$B$5,"Year",'Population Migration by State'!$C$3)</f>
        <v>132797</v>
      </c>
      <c r="DX153" s="105">
        <f>GETPIVOTDATA(" New Jersey",'Population Migration by State'!$B$5,"Year",'Population Migration by State'!$C$3)</f>
        <v>132797</v>
      </c>
      <c r="DY153" s="92"/>
      <c r="DZ153" s="105"/>
      <c r="EA153" s="105"/>
      <c r="EB153" s="105"/>
      <c r="EC153" s="105"/>
      <c r="ED153" s="105"/>
      <c r="EE153" s="105"/>
      <c r="EF153" s="105"/>
      <c r="EG153" s="105"/>
      <c r="EH153" s="105"/>
      <c r="EI153" s="105"/>
      <c r="EJ153" s="105"/>
      <c r="EK153" s="105"/>
      <c r="EL153" s="105"/>
      <c r="EM153" s="105"/>
      <c r="EN153" s="105"/>
      <c r="EO153" s="105"/>
      <c r="EP153" s="105"/>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217"/>
    </row>
    <row r="154" spans="2:216" x14ac:dyDescent="0.25">
      <c r="B154" s="221"/>
      <c r="C154" s="56"/>
      <c r="D154" s="56"/>
      <c r="E154" s="105"/>
      <c r="F154" s="105"/>
      <c r="G154" s="105"/>
      <c r="H154" s="105"/>
      <c r="I154" s="105"/>
      <c r="J154" s="105"/>
      <c r="K154" s="105"/>
      <c r="L154" s="105"/>
      <c r="M154" s="92">
        <f>GETPIVOTDATA(" California",'Population Migration by State'!$B$5,"Year",'Population Migration by State'!$C$3)</f>
        <v>495964</v>
      </c>
      <c r="N154" s="105">
        <f>GETPIVOTDATA(" California",'Population Migration by State'!$B$5,"Year",'Population Migration by State'!$C$3)</f>
        <v>495964</v>
      </c>
      <c r="O154" s="105">
        <f>GETPIVOTDATA(" California",'Population Migration by State'!$B$5,"Year",'Population Migration by State'!$C$3)</f>
        <v>495964</v>
      </c>
      <c r="P154" s="105">
        <f>GETPIVOTDATA(" California",'Population Migration by State'!$B$5,"Year",'Population Migration by State'!$C$3)</f>
        <v>495964</v>
      </c>
      <c r="Q154" s="105">
        <f>GETPIVOTDATA(" California",'Population Migration by State'!$B$5,"Year",'Population Migration by State'!$C$3)</f>
        <v>495964</v>
      </c>
      <c r="R154" s="105">
        <f>GETPIVOTDATA(" California",'Population Migration by State'!$B$5,"Year",'Population Migration by State'!$C$3)</f>
        <v>495964</v>
      </c>
      <c r="S154" s="105">
        <f>GETPIVOTDATA(" California",'Population Migration by State'!$B$5,"Year",'Population Migration by State'!$C$3)</f>
        <v>495964</v>
      </c>
      <c r="T154" s="105">
        <f>GETPIVOTDATA(" California",'Population Migration by State'!$B$5,"Year",'Population Migration by State'!$C$3)</f>
        <v>495964</v>
      </c>
      <c r="U154" s="92">
        <f>GETPIVOTDATA(" Nevada",'Population Migration by State'!$B$5,"Year",'Population Migration by State'!$C$3)</f>
        <v>124522</v>
      </c>
      <c r="V154" s="105">
        <f>GETPIVOTDATA(" Nevada",'Population Migration by State'!$B$5,"Year",'Population Migration by State'!$C$3)</f>
        <v>124522</v>
      </c>
      <c r="W154" s="105">
        <f>GETPIVOTDATA(" Nevada",'Population Migration by State'!$B$5,"Year",'Population Migration by State'!$C$3)</f>
        <v>124522</v>
      </c>
      <c r="X154" s="105">
        <f>GETPIVOTDATA(" Nevada",'Population Migration by State'!$B$5,"Year",'Population Migration by State'!$C$3)</f>
        <v>124522</v>
      </c>
      <c r="Y154" s="105">
        <f>GETPIVOTDATA(" Nevada",'Population Migration by State'!$B$5,"Year",'Population Migration by State'!$C$3)</f>
        <v>124522</v>
      </c>
      <c r="Z154" s="105">
        <f>GETPIVOTDATA(" Nevada",'Population Migration by State'!$B$5,"Year",'Population Migration by State'!$C$3)</f>
        <v>124522</v>
      </c>
      <c r="AA154" s="105">
        <f>GETPIVOTDATA(" Nevada",'Population Migration by State'!$B$5,"Year",'Population Migration by State'!$C$3)</f>
        <v>124522</v>
      </c>
      <c r="AB154" s="105">
        <f>GETPIVOTDATA(" Nevada",'Population Migration by State'!$B$5,"Year",'Population Migration by State'!$C$3)</f>
        <v>124522</v>
      </c>
      <c r="AC154" s="92">
        <f>GETPIVOTDATA(" Utah",'Population Migration by State'!$B$5,"Year",'Population Migration by State'!$C$3)</f>
        <v>88109</v>
      </c>
      <c r="AD154" s="105">
        <f>GETPIVOTDATA(" Utah",'Population Migration by State'!$B$5,"Year",'Population Migration by State'!$C$3)</f>
        <v>88109</v>
      </c>
      <c r="AE154" s="105">
        <f>GETPIVOTDATA(" Utah",'Population Migration by State'!$B$5,"Year",'Population Migration by State'!$C$3)</f>
        <v>88109</v>
      </c>
      <c r="AF154" s="105">
        <f>GETPIVOTDATA(" Utah",'Population Migration by State'!$B$5,"Year",'Population Migration by State'!$C$3)</f>
        <v>88109</v>
      </c>
      <c r="AG154" s="121">
        <f>GETPIVOTDATA(" Utah",'Population Migration by State'!$B$5,"Year",'Population Migration by State'!$C$3)</f>
        <v>88109</v>
      </c>
      <c r="AH154" s="121">
        <f>GETPIVOTDATA(" Utah",'Population Migration by State'!$B$5,"Year",'Population Migration by State'!$C$3)</f>
        <v>88109</v>
      </c>
      <c r="AI154" s="121">
        <f>GETPIVOTDATA(" Utah",'Population Migration by State'!$B$5,"Year",'Population Migration by State'!$C$3)</f>
        <v>88109</v>
      </c>
      <c r="AJ154" s="121">
        <f>GETPIVOTDATA(" Utah",'Population Migration by State'!$B$5,"Year",'Population Migration by State'!$C$3)</f>
        <v>88109</v>
      </c>
      <c r="AK154" s="105">
        <f>GETPIVOTDATA(" Utah",'Population Migration by State'!$B$5,"Year",'Population Migration by State'!$C$3)</f>
        <v>88109</v>
      </c>
      <c r="AL154" s="105">
        <f>GETPIVOTDATA(" Utah",'Population Migration by State'!$B$5,"Year",'Population Migration by State'!$C$3)</f>
        <v>88109</v>
      </c>
      <c r="AM154" s="105">
        <f>GETPIVOTDATA(" Utah",'Population Migration by State'!$B$5,"Year",'Population Migration by State'!$C$3)</f>
        <v>88109</v>
      </c>
      <c r="AN154" s="105">
        <f>GETPIVOTDATA(" Utah",'Population Migration by State'!$B$5,"Year",'Population Migration by State'!$C$3)</f>
        <v>88109</v>
      </c>
      <c r="AO154" s="92">
        <f>GETPIVOTDATA(" Colorado",'Population Migration by State'!$B$5,"Year",'Population Migration by State'!$C$3)</f>
        <v>206204</v>
      </c>
      <c r="AP154" s="105">
        <f>GETPIVOTDATA(" Colorado",'Population Migration by State'!$B$5,"Year",'Population Migration by State'!$C$3)</f>
        <v>206204</v>
      </c>
      <c r="AQ154" s="105">
        <f>GETPIVOTDATA(" Colorado",'Population Migration by State'!$B$5,"Year",'Population Migration by State'!$C$3)</f>
        <v>206204</v>
      </c>
      <c r="AR154" s="105">
        <f>GETPIVOTDATA(" Colorado",'Population Migration by State'!$B$5,"Year",'Population Migration by State'!$C$3)</f>
        <v>206204</v>
      </c>
      <c r="AS154" s="105">
        <f>GETPIVOTDATA(" Colorado",'Population Migration by State'!$B$5,"Year",'Population Migration by State'!$C$3)</f>
        <v>206204</v>
      </c>
      <c r="AT154" s="105">
        <f>GETPIVOTDATA(" Colorado",'Population Migration by State'!$B$5,"Year",'Population Migration by State'!$C$3)</f>
        <v>206204</v>
      </c>
      <c r="AU154" s="149">
        <f>GETPIVOTDATA(" Colorado",'Population Migration by State'!$B$5,"Year",'Population Migration by State'!$C$3)</f>
        <v>206204</v>
      </c>
      <c r="AV154" s="149">
        <f>GETPIVOTDATA(" Colorado",'Population Migration by State'!$B$5,"Year",'Population Migration by State'!$C$3)</f>
        <v>206204</v>
      </c>
      <c r="AW154" s="149">
        <f>GETPIVOTDATA(" Colorado",'Population Migration by State'!$B$5,"Year",'Population Migration by State'!$C$3)</f>
        <v>206204</v>
      </c>
      <c r="AX154" s="149">
        <f>GETPIVOTDATA(" Colorado",'Population Migration by State'!$B$5,"Year",'Population Migration by State'!$C$3)</f>
        <v>206204</v>
      </c>
      <c r="AY154" s="105">
        <f>GETPIVOTDATA(" Colorado",'Population Migration by State'!$B$5,"Year",'Population Migration by State'!$C$3)</f>
        <v>206204</v>
      </c>
      <c r="AZ154" s="105">
        <f>GETPIVOTDATA(" Colorado",'Population Migration by State'!$B$5,"Year",'Population Migration by State'!$C$3)</f>
        <v>206204</v>
      </c>
      <c r="BA154" s="105">
        <f>GETPIVOTDATA(" Colorado",'Population Migration by State'!$B$5,"Year",'Population Migration by State'!$C$3)</f>
        <v>206204</v>
      </c>
      <c r="BB154" s="105">
        <f>GETPIVOTDATA(" Colorado",'Population Migration by State'!$B$5,"Year",'Population Migration by State'!$C$3)</f>
        <v>206204</v>
      </c>
      <c r="BC154" s="105">
        <f>GETPIVOTDATA(" Colorado",'Population Migration by State'!$B$5,"Year",'Population Migration by State'!$C$3)</f>
        <v>206204</v>
      </c>
      <c r="BD154" s="105">
        <f>GETPIVOTDATA(" Colorado",'Population Migration by State'!$B$5,"Year",'Population Migration by State'!$C$3)</f>
        <v>206204</v>
      </c>
      <c r="BE154" s="92">
        <f>GETPIVOTDATA(" Kansas",'Population Migration by State'!$B$5,"Year",'Population Migration by State'!$C$3)</f>
        <v>88366</v>
      </c>
      <c r="BF154" s="105">
        <f>GETPIVOTDATA(" Kansas",'Population Migration by State'!$B$5,"Year",'Population Migration by State'!$C$3)</f>
        <v>88366</v>
      </c>
      <c r="BG154" s="105">
        <f>GETPIVOTDATA(" Kansas",'Population Migration by State'!$B$5,"Year",'Population Migration by State'!$C$3)</f>
        <v>88366</v>
      </c>
      <c r="BH154" s="105">
        <f>GETPIVOTDATA(" Kansas",'Population Migration by State'!$B$5,"Year",'Population Migration by State'!$C$3)</f>
        <v>88366</v>
      </c>
      <c r="BI154" s="105">
        <f>GETPIVOTDATA(" Kansas",'Population Migration by State'!$B$5,"Year",'Population Migration by State'!$C$3)</f>
        <v>88366</v>
      </c>
      <c r="BJ154" s="105">
        <f>GETPIVOTDATA(" Kansas",'Population Migration by State'!$B$5,"Year",'Population Migration by State'!$C$3)</f>
        <v>88366</v>
      </c>
      <c r="BK154" s="105">
        <f>GETPIVOTDATA(" Kansas",'Population Migration by State'!$B$5,"Year",'Population Migration by State'!$C$3)</f>
        <v>88366</v>
      </c>
      <c r="BL154" s="105">
        <f>GETPIVOTDATA(" Kansas",'Population Migration by State'!$B$5,"Year",'Population Migration by State'!$C$3)</f>
        <v>88366</v>
      </c>
      <c r="BM154" s="105">
        <f>GETPIVOTDATA(" Kansas",'Population Migration by State'!$B$5,"Year",'Population Migration by State'!$C$3)</f>
        <v>88366</v>
      </c>
      <c r="BN154" s="105">
        <f>GETPIVOTDATA(" Kansas",'Population Migration by State'!$B$5,"Year",'Population Migration by State'!$C$3)</f>
        <v>88366</v>
      </c>
      <c r="BO154" s="105">
        <f>GETPIVOTDATA(" Kansas",'Population Migration by State'!$B$5,"Year",'Population Migration by State'!$C$3)</f>
        <v>88366</v>
      </c>
      <c r="BP154" s="105">
        <f>GETPIVOTDATA(" Kansas",'Population Migration by State'!$B$5,"Year",'Population Migration by State'!$C$3)</f>
        <v>88366</v>
      </c>
      <c r="BQ154" s="105">
        <f>GETPIVOTDATA(" Kansas",'Population Migration by State'!$B$5,"Year",'Population Migration by State'!$C$3)</f>
        <v>88366</v>
      </c>
      <c r="BR154" s="99"/>
      <c r="BS154" s="105">
        <f>GETPIVOTDATA(" Missouri",'Population Migration by State'!$B$5,"Year",'Population Migration by State'!$C$3)</f>
        <v>163756</v>
      </c>
      <c r="BT154" s="105">
        <f>GETPIVOTDATA(" Missouri",'Population Migration by State'!$B$5,"Year",'Population Migration by State'!$C$3)</f>
        <v>163756</v>
      </c>
      <c r="BU154" s="105">
        <f>GETPIVOTDATA(" Missouri",'Population Migration by State'!$B$5,"Year",'Population Migration by State'!$C$3)</f>
        <v>163756</v>
      </c>
      <c r="BV154" s="105">
        <f>GETPIVOTDATA(" Missouri",'Population Migration by State'!$B$5,"Year",'Population Migration by State'!$C$3)</f>
        <v>163756</v>
      </c>
      <c r="BW154" s="105">
        <f>GETPIVOTDATA(" Missouri",'Population Migration by State'!$B$5,"Year",'Population Migration by State'!$C$3)</f>
        <v>163756</v>
      </c>
      <c r="BX154" s="105">
        <f>GETPIVOTDATA(" Missouri",'Population Migration by State'!$B$5,"Year",'Population Migration by State'!$C$3)</f>
        <v>163756</v>
      </c>
      <c r="BY154" s="105">
        <f>GETPIVOTDATA(" Missouri",'Population Migration by State'!$B$5,"Year",'Population Migration by State'!$C$3)</f>
        <v>163756</v>
      </c>
      <c r="BZ154" s="105">
        <f>GETPIVOTDATA(" Missouri",'Population Migration by State'!$B$5,"Year",'Population Migration by State'!$C$3)</f>
        <v>163756</v>
      </c>
      <c r="CA154" s="105">
        <f>GETPIVOTDATA(" Missouri",'Population Migration by State'!$B$5,"Year",'Population Migration by State'!$C$3)</f>
        <v>163756</v>
      </c>
      <c r="CB154" s="105">
        <f>GETPIVOTDATA(" Missouri",'Population Migration by State'!$B$5,"Year",'Population Migration by State'!$C$3)</f>
        <v>163756</v>
      </c>
      <c r="CC154" s="105">
        <f>GETPIVOTDATA(" Missouri",'Population Migration by State'!$B$5,"Year",'Population Migration by State'!$C$3)</f>
        <v>163756</v>
      </c>
      <c r="CD154" s="105">
        <f>GETPIVOTDATA(" Missouri",'Population Migration by State'!$B$5,"Year",'Population Migration by State'!$C$3)</f>
        <v>163756</v>
      </c>
      <c r="CE154" s="105">
        <f>GETPIVOTDATA(" Missouri",'Population Migration by State'!$B$5,"Year",'Population Migration by State'!$C$3)</f>
        <v>163756</v>
      </c>
      <c r="CF154" s="92">
        <f>GETPIVOTDATA(" Illinois",'Population Migration by State'!$B$5,"Year",'Population Migration by State'!$C$3)</f>
        <v>210804</v>
      </c>
      <c r="CG154" s="105">
        <f>GETPIVOTDATA(" Illinois",'Population Migration by State'!$B$5,"Year",'Population Migration by State'!$C$3)</f>
        <v>210804</v>
      </c>
      <c r="CH154" s="105">
        <f>GETPIVOTDATA(" Illinois",'Population Migration by State'!$B$5,"Year",'Population Migration by State'!$C$3)</f>
        <v>210804</v>
      </c>
      <c r="CI154" s="105">
        <f>GETPIVOTDATA(" Illinois",'Population Migration by State'!$B$5,"Year",'Population Migration by State'!$C$3)</f>
        <v>210804</v>
      </c>
      <c r="CJ154" s="105">
        <f>GETPIVOTDATA(" Illinois",'Population Migration by State'!$B$5,"Year",'Population Migration by State'!$C$3)</f>
        <v>210804</v>
      </c>
      <c r="CK154" s="105">
        <f>GETPIVOTDATA(" Illinois",'Population Migration by State'!$B$5,"Year",'Population Migration by State'!$C$3)</f>
        <v>210804</v>
      </c>
      <c r="CL154" s="105">
        <f>GETPIVOTDATA(" Illinois",'Population Migration by State'!$B$5,"Year",'Population Migration by State'!$C$3)</f>
        <v>210804</v>
      </c>
      <c r="CM154" s="105">
        <f>GETPIVOTDATA(" Illinois",'Population Migration by State'!$B$5,"Year",'Population Migration by State'!$C$3)</f>
        <v>210804</v>
      </c>
      <c r="CN154" s="105">
        <f>GETPIVOTDATA(" Illinois",'Population Migration by State'!$B$5,"Year",'Population Migration by State'!$C$3)</f>
        <v>210804</v>
      </c>
      <c r="CO154" s="92">
        <f>GETPIVOTDATA(" Indiana",'Population Migration by State'!$B$5,"Year",'Population Migration by State'!$C$3)</f>
        <v>134273</v>
      </c>
      <c r="CP154" s="105">
        <f>GETPIVOTDATA(" Indiana",'Population Migration by State'!$B$5,"Year",'Population Migration by State'!$C$3)</f>
        <v>134273</v>
      </c>
      <c r="CQ154" s="105">
        <f>GETPIVOTDATA(" Indiana",'Population Migration by State'!$B$5,"Year",'Population Migration by State'!$C$3)</f>
        <v>134273</v>
      </c>
      <c r="CR154" s="105">
        <f>GETPIVOTDATA(" Indiana",'Population Migration by State'!$B$5,"Year",'Population Migration by State'!$C$3)</f>
        <v>134273</v>
      </c>
      <c r="CS154" s="105">
        <f>GETPIVOTDATA(" Indiana",'Population Migration by State'!$B$5,"Year",'Population Migration by State'!$C$3)</f>
        <v>134273</v>
      </c>
      <c r="CT154" s="105">
        <f>GETPIVOTDATA(" Indiana",'Population Migration by State'!$B$5,"Year",'Population Migration by State'!$C$3)</f>
        <v>134273</v>
      </c>
      <c r="CU154" s="92">
        <f>GETPIVOTDATA(" Ohio",'Population Migration by State'!$B$5,"Year",'Population Migration by State'!$C$3)</f>
        <v>197794</v>
      </c>
      <c r="CV154" s="105">
        <f>GETPIVOTDATA(" Ohio",'Population Migration by State'!$B$5,"Year",'Population Migration by State'!$C$3)</f>
        <v>197794</v>
      </c>
      <c r="CW154" s="105">
        <f>GETPIVOTDATA(" Ohio",'Population Migration by State'!$B$5,"Year",'Population Migration by State'!$C$3)</f>
        <v>197794</v>
      </c>
      <c r="CX154" s="105">
        <f>GETPIVOTDATA(" Ohio",'Population Migration by State'!$B$5,"Year",'Population Migration by State'!$C$3)</f>
        <v>197794</v>
      </c>
      <c r="CY154" s="105">
        <f>GETPIVOTDATA(" Ohio",'Population Migration by State'!$B$5,"Year",'Population Migration by State'!$C$3)</f>
        <v>197794</v>
      </c>
      <c r="CZ154" s="105">
        <f>GETPIVOTDATA(" Ohio",'Population Migration by State'!$B$5,"Year",'Population Migration by State'!$C$3)</f>
        <v>197794</v>
      </c>
      <c r="DA154" s="105">
        <f>GETPIVOTDATA(" Ohio",'Population Migration by State'!$B$5,"Year",'Population Migration by State'!$C$3)</f>
        <v>197794</v>
      </c>
      <c r="DB154" s="105">
        <f>GETPIVOTDATA(" Ohio",'Population Migration by State'!$B$5,"Year",'Population Migration by State'!$C$3)</f>
        <v>197794</v>
      </c>
      <c r="DC154" s="92">
        <f>GETPIVOTDATA(" West Virginia",'Population Migration by State'!$B$5,"Year",'Population Migration by State'!$C$3)</f>
        <v>47204</v>
      </c>
      <c r="DD154" s="121">
        <f>GETPIVOTDATA(" West Virginia",'Population Migration by State'!$B$5,"Year",'Population Migration by State'!$C$3)</f>
        <v>47204</v>
      </c>
      <c r="DE154" s="121">
        <f>GETPIVOTDATA(" West Virginia",'Population Migration by State'!$B$5,"Year",'Population Migration by State'!$C$3)</f>
        <v>47204</v>
      </c>
      <c r="DF154" s="121">
        <f>GETPIVOTDATA(" West Virginia",'Population Migration by State'!$B$5,"Year",'Population Migration by State'!$C$3)</f>
        <v>47204</v>
      </c>
      <c r="DG154" s="121">
        <f>GETPIVOTDATA(" West Virginia",'Population Migration by State'!$B$5,"Year",'Population Migration by State'!$C$3)</f>
        <v>47204</v>
      </c>
      <c r="DH154" s="105">
        <f>GETPIVOTDATA(" West Virginia",'Population Migration by State'!$B$5,"Year",'Population Migration by State'!$C$3)</f>
        <v>47204</v>
      </c>
      <c r="DI154" s="105">
        <f>GETPIVOTDATA(" West Virginia",'Population Migration by State'!$B$5,"Year",'Population Migration by State'!$C$3)</f>
        <v>47204</v>
      </c>
      <c r="DJ154" s="105">
        <f>GETPIVOTDATA(" West Virginia",'Population Migration by State'!$B$5,"Year",'Population Migration by State'!$C$3)</f>
        <v>47204</v>
      </c>
      <c r="DK154" s="92">
        <f>GETPIVOTDATA(" Virginia",'Population Migration by State'!$B$5,"Year",'Population Migration by State'!$C$3)</f>
        <v>251169</v>
      </c>
      <c r="DL154" s="105">
        <f>GETPIVOTDATA(" Virginia",'Population Migration by State'!$B$5,"Year",'Population Migration by State'!$C$3)</f>
        <v>251169</v>
      </c>
      <c r="DM154" s="99"/>
      <c r="DN154" s="105">
        <f>GETPIVOTDATA(" Maryland",'Population Migration by State'!$B$5,"Year",'Population Migration by State'!$C$3)</f>
        <v>155277</v>
      </c>
      <c r="DO154" s="105">
        <f>GETPIVOTDATA(" Maryland",'Population Migration by State'!$B$5,"Year",'Population Migration by State'!$C$3)</f>
        <v>155277</v>
      </c>
      <c r="DP154" s="105">
        <f>GETPIVOTDATA(" Maryland",'Population Migration by State'!$B$5,"Year",'Population Migration by State'!$C$3)</f>
        <v>155277</v>
      </c>
      <c r="DQ154" s="105">
        <f>GETPIVOTDATA(" Maryland",'Population Migration by State'!$B$5,"Year",'Population Migration by State'!$C$3)</f>
        <v>155277</v>
      </c>
      <c r="DR154" s="105">
        <f>GETPIVOTDATA(" Maryland",'Population Migration by State'!$B$5,"Year",'Population Migration by State'!$C$3)</f>
        <v>155277</v>
      </c>
      <c r="DS154" s="105">
        <f>GETPIVOTDATA(" Maryland",'Population Migration by State'!$B$5,"Year",'Population Migration by State'!$C$3)</f>
        <v>155277</v>
      </c>
      <c r="DT154" s="92">
        <f>GETPIVOTDATA(" Delaware",'Population Migration by State'!$B$5,"Year",'Population Migration by State'!$C$3)</f>
        <v>34813</v>
      </c>
      <c r="DU154" s="104"/>
      <c r="DV154" s="105">
        <f>GETPIVOTDATA(" New Jersey",'Population Migration by State'!$B$5,"Year",'Population Migration by State'!$C$3)</f>
        <v>132797</v>
      </c>
      <c r="DW154" s="105">
        <f>GETPIVOTDATA(" New Jersey",'Population Migration by State'!$B$5,"Year",'Population Migration by State'!$C$3)</f>
        <v>132797</v>
      </c>
      <c r="DX154" s="105">
        <f>GETPIVOTDATA(" New Jersey",'Population Migration by State'!$B$5,"Year",'Population Migration by State'!$C$3)</f>
        <v>132797</v>
      </c>
      <c r="DY154" s="92"/>
      <c r="DZ154" s="105"/>
      <c r="EA154" s="105"/>
      <c r="EB154" s="105"/>
      <c r="EC154" s="105"/>
      <c r="ED154" s="105"/>
      <c r="EE154" s="105"/>
      <c r="EF154" s="105"/>
      <c r="EG154" s="105"/>
      <c r="EH154" s="105"/>
      <c r="EI154" s="105"/>
      <c r="EJ154" s="105"/>
      <c r="EK154" s="105"/>
      <c r="EL154" s="105"/>
      <c r="EM154" s="105"/>
      <c r="EN154" s="105"/>
      <c r="EO154" s="105"/>
      <c r="EP154" s="105"/>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217"/>
    </row>
    <row r="155" spans="2:216" ht="15" customHeight="1" thickBot="1" x14ac:dyDescent="0.3">
      <c r="B155" s="221"/>
      <c r="C155" s="56"/>
      <c r="D155" s="56"/>
      <c r="E155" s="105"/>
      <c r="F155" s="105"/>
      <c r="G155" s="105"/>
      <c r="H155" s="105"/>
      <c r="I155" s="105"/>
      <c r="J155" s="105"/>
      <c r="K155" s="105"/>
      <c r="L155" s="105"/>
      <c r="M155" s="92">
        <f>GETPIVOTDATA(" California",'Population Migration by State'!$B$5,"Year",'Population Migration by State'!$C$3)</f>
        <v>495964</v>
      </c>
      <c r="N155" s="105">
        <f>GETPIVOTDATA(" California",'Population Migration by State'!$B$5,"Year",'Population Migration by State'!$C$3)</f>
        <v>495964</v>
      </c>
      <c r="O155" s="105">
        <f>GETPIVOTDATA(" California",'Population Migration by State'!$B$5,"Year",'Population Migration by State'!$C$3)</f>
        <v>495964</v>
      </c>
      <c r="P155" s="105">
        <f>GETPIVOTDATA(" California",'Population Migration by State'!$B$5,"Year",'Population Migration by State'!$C$3)</f>
        <v>495964</v>
      </c>
      <c r="Q155" s="105">
        <f>GETPIVOTDATA(" California",'Population Migration by State'!$B$5,"Year",'Population Migration by State'!$C$3)</f>
        <v>495964</v>
      </c>
      <c r="R155" s="105">
        <f>GETPIVOTDATA(" California",'Population Migration by State'!$B$5,"Year",'Population Migration by State'!$C$3)</f>
        <v>495964</v>
      </c>
      <c r="S155" s="105">
        <f>GETPIVOTDATA(" California",'Population Migration by State'!$B$5,"Year",'Population Migration by State'!$C$3)</f>
        <v>495964</v>
      </c>
      <c r="T155" s="105">
        <f>GETPIVOTDATA(" California",'Population Migration by State'!$B$5,"Year",'Population Migration by State'!$C$3)</f>
        <v>495964</v>
      </c>
      <c r="U155" s="92">
        <f>GETPIVOTDATA(" Nevada",'Population Migration by State'!$B$5,"Year",'Population Migration by State'!$C$3)</f>
        <v>124522</v>
      </c>
      <c r="V155" s="105">
        <f>GETPIVOTDATA(" Nevada",'Population Migration by State'!$B$5,"Year",'Population Migration by State'!$C$3)</f>
        <v>124522</v>
      </c>
      <c r="W155" s="105">
        <f>GETPIVOTDATA(" Nevada",'Population Migration by State'!$B$5,"Year",'Population Migration by State'!$C$3)</f>
        <v>124522</v>
      </c>
      <c r="X155" s="105">
        <f>GETPIVOTDATA(" Nevada",'Population Migration by State'!$B$5,"Year",'Population Migration by State'!$C$3)</f>
        <v>124522</v>
      </c>
      <c r="Y155" s="105">
        <f>GETPIVOTDATA(" Nevada",'Population Migration by State'!$B$5,"Year",'Population Migration by State'!$C$3)</f>
        <v>124522</v>
      </c>
      <c r="Z155" s="105">
        <f>GETPIVOTDATA(" Nevada",'Population Migration by State'!$B$5,"Year",'Population Migration by State'!$C$3)</f>
        <v>124522</v>
      </c>
      <c r="AA155" s="105">
        <f>GETPIVOTDATA(" Nevada",'Population Migration by State'!$B$5,"Year",'Population Migration by State'!$C$3)</f>
        <v>124522</v>
      </c>
      <c r="AB155" s="105">
        <f>GETPIVOTDATA(" Nevada",'Population Migration by State'!$B$5,"Year",'Population Migration by State'!$C$3)</f>
        <v>124522</v>
      </c>
      <c r="AC155" s="92">
        <f>GETPIVOTDATA(" Utah",'Population Migration by State'!$B$5,"Year",'Population Migration by State'!$C$3)</f>
        <v>88109</v>
      </c>
      <c r="AD155" s="105">
        <f>GETPIVOTDATA(" Utah",'Population Migration by State'!$B$5,"Year",'Population Migration by State'!$C$3)</f>
        <v>88109</v>
      </c>
      <c r="AE155" s="105">
        <f>GETPIVOTDATA(" Utah",'Population Migration by State'!$B$5,"Year",'Population Migration by State'!$C$3)</f>
        <v>88109</v>
      </c>
      <c r="AF155" s="105">
        <f>GETPIVOTDATA(" Utah",'Population Migration by State'!$B$5,"Year",'Population Migration by State'!$C$3)</f>
        <v>88109</v>
      </c>
      <c r="AG155" s="121">
        <f>GETPIVOTDATA(" Utah",'Population Migration by State'!$B$5,"Year",'Population Migration by State'!$C$3)</f>
        <v>88109</v>
      </c>
      <c r="AH155" s="121">
        <f>GETPIVOTDATA(" Utah",'Population Migration by State'!$B$5,"Year",'Population Migration by State'!$C$3)</f>
        <v>88109</v>
      </c>
      <c r="AI155" s="121">
        <f>GETPIVOTDATA(" Utah",'Population Migration by State'!$B$5,"Year",'Population Migration by State'!$C$3)</f>
        <v>88109</v>
      </c>
      <c r="AJ155" s="121">
        <f>GETPIVOTDATA(" Utah",'Population Migration by State'!$B$5,"Year",'Population Migration by State'!$C$3)</f>
        <v>88109</v>
      </c>
      <c r="AK155" s="105">
        <f>GETPIVOTDATA(" Utah",'Population Migration by State'!$B$5,"Year",'Population Migration by State'!$C$3)</f>
        <v>88109</v>
      </c>
      <c r="AL155" s="105">
        <f>GETPIVOTDATA(" Utah",'Population Migration by State'!$B$5,"Year",'Population Migration by State'!$C$3)</f>
        <v>88109</v>
      </c>
      <c r="AM155" s="105">
        <f>GETPIVOTDATA(" Utah",'Population Migration by State'!$B$5,"Year",'Population Migration by State'!$C$3)</f>
        <v>88109</v>
      </c>
      <c r="AN155" s="105">
        <f>GETPIVOTDATA(" Utah",'Population Migration by State'!$B$5,"Year",'Population Migration by State'!$C$3)</f>
        <v>88109</v>
      </c>
      <c r="AO155" s="92">
        <f>GETPIVOTDATA(" Colorado",'Population Migration by State'!$B$5,"Year",'Population Migration by State'!$C$3)</f>
        <v>206204</v>
      </c>
      <c r="AP155" s="105">
        <f>GETPIVOTDATA(" Colorado",'Population Migration by State'!$B$5,"Year",'Population Migration by State'!$C$3)</f>
        <v>206204</v>
      </c>
      <c r="AQ155" s="105">
        <f>GETPIVOTDATA(" Colorado",'Population Migration by State'!$B$5,"Year",'Population Migration by State'!$C$3)</f>
        <v>206204</v>
      </c>
      <c r="AR155" s="105">
        <f>GETPIVOTDATA(" Colorado",'Population Migration by State'!$B$5,"Year",'Population Migration by State'!$C$3)</f>
        <v>206204</v>
      </c>
      <c r="AS155" s="105">
        <f>GETPIVOTDATA(" Colorado",'Population Migration by State'!$B$5,"Year",'Population Migration by State'!$C$3)</f>
        <v>206204</v>
      </c>
      <c r="AT155" s="105">
        <f>GETPIVOTDATA(" Colorado",'Population Migration by State'!$B$5,"Year",'Population Migration by State'!$C$3)</f>
        <v>206204</v>
      </c>
      <c r="AU155" s="149">
        <f>GETPIVOTDATA(" Colorado",'Population Migration by State'!$B$5,"Year",'Population Migration by State'!$C$3)</f>
        <v>206204</v>
      </c>
      <c r="AV155" s="149">
        <f>GETPIVOTDATA(" Colorado",'Population Migration by State'!$B$5,"Year",'Population Migration by State'!$C$3)</f>
        <v>206204</v>
      </c>
      <c r="AW155" s="149">
        <f>GETPIVOTDATA(" Colorado",'Population Migration by State'!$B$5,"Year",'Population Migration by State'!$C$3)</f>
        <v>206204</v>
      </c>
      <c r="AX155" s="149">
        <f>GETPIVOTDATA(" Colorado",'Population Migration by State'!$B$5,"Year",'Population Migration by State'!$C$3)</f>
        <v>206204</v>
      </c>
      <c r="AY155" s="105">
        <f>GETPIVOTDATA(" Colorado",'Population Migration by State'!$B$5,"Year",'Population Migration by State'!$C$3)</f>
        <v>206204</v>
      </c>
      <c r="AZ155" s="105">
        <f>GETPIVOTDATA(" Colorado",'Population Migration by State'!$B$5,"Year",'Population Migration by State'!$C$3)</f>
        <v>206204</v>
      </c>
      <c r="BA155" s="105">
        <f>GETPIVOTDATA(" Colorado",'Population Migration by State'!$B$5,"Year",'Population Migration by State'!$C$3)</f>
        <v>206204</v>
      </c>
      <c r="BB155" s="105">
        <f>GETPIVOTDATA(" Colorado",'Population Migration by State'!$B$5,"Year",'Population Migration by State'!$C$3)</f>
        <v>206204</v>
      </c>
      <c r="BC155" s="105">
        <f>GETPIVOTDATA(" Colorado",'Population Migration by State'!$B$5,"Year",'Population Migration by State'!$C$3)</f>
        <v>206204</v>
      </c>
      <c r="BD155" s="105">
        <f>GETPIVOTDATA(" Colorado",'Population Migration by State'!$B$5,"Year",'Population Migration by State'!$C$3)</f>
        <v>206204</v>
      </c>
      <c r="BE155" s="92">
        <f>GETPIVOTDATA(" Kansas",'Population Migration by State'!$B$5,"Year",'Population Migration by State'!$C$3)</f>
        <v>88366</v>
      </c>
      <c r="BF155" s="105">
        <f>GETPIVOTDATA(" Kansas",'Population Migration by State'!$B$5,"Year",'Population Migration by State'!$C$3)</f>
        <v>88366</v>
      </c>
      <c r="BG155" s="105">
        <f>GETPIVOTDATA(" Kansas",'Population Migration by State'!$B$5,"Year",'Population Migration by State'!$C$3)</f>
        <v>88366</v>
      </c>
      <c r="BH155" s="105">
        <f>GETPIVOTDATA(" Kansas",'Population Migration by State'!$B$5,"Year",'Population Migration by State'!$C$3)</f>
        <v>88366</v>
      </c>
      <c r="BI155" s="105">
        <f>GETPIVOTDATA(" Kansas",'Population Migration by State'!$B$5,"Year",'Population Migration by State'!$C$3)</f>
        <v>88366</v>
      </c>
      <c r="BJ155" s="105">
        <f>GETPIVOTDATA(" Kansas",'Population Migration by State'!$B$5,"Year",'Population Migration by State'!$C$3)</f>
        <v>88366</v>
      </c>
      <c r="BK155" s="105">
        <f>GETPIVOTDATA(" Kansas",'Population Migration by State'!$B$5,"Year",'Population Migration by State'!$C$3)</f>
        <v>88366</v>
      </c>
      <c r="BL155" s="105">
        <f>GETPIVOTDATA(" Kansas",'Population Migration by State'!$B$5,"Year",'Population Migration by State'!$C$3)</f>
        <v>88366</v>
      </c>
      <c r="BM155" s="105">
        <f>GETPIVOTDATA(" Kansas",'Population Migration by State'!$B$5,"Year",'Population Migration by State'!$C$3)</f>
        <v>88366</v>
      </c>
      <c r="BN155" s="105">
        <f>GETPIVOTDATA(" Kansas",'Population Migration by State'!$B$5,"Year",'Population Migration by State'!$C$3)</f>
        <v>88366</v>
      </c>
      <c r="BO155" s="105">
        <f>GETPIVOTDATA(" Kansas",'Population Migration by State'!$B$5,"Year",'Population Migration by State'!$C$3)</f>
        <v>88366</v>
      </c>
      <c r="BP155" s="105">
        <f>GETPIVOTDATA(" Kansas",'Population Migration by State'!$B$5,"Year",'Population Migration by State'!$C$3)</f>
        <v>88366</v>
      </c>
      <c r="BQ155" s="105">
        <f>GETPIVOTDATA(" Kansas",'Population Migration by State'!$B$5,"Year",'Population Migration by State'!$C$3)</f>
        <v>88366</v>
      </c>
      <c r="BR155" s="105">
        <f>GETPIVOTDATA(" Kansas",'Population Migration by State'!$B$5,"Year",'Population Migration by State'!$C$3)</f>
        <v>88366</v>
      </c>
      <c r="BS155" s="92">
        <f>GETPIVOTDATA(" Missouri",'Population Migration by State'!$B$5,"Year",'Population Migration by State'!$C$3)</f>
        <v>163756</v>
      </c>
      <c r="BT155" s="105">
        <f>GETPIVOTDATA(" Missouri",'Population Migration by State'!$B$5,"Year",'Population Migration by State'!$C$3)</f>
        <v>163756</v>
      </c>
      <c r="BU155" s="105">
        <f>GETPIVOTDATA(" Missouri",'Population Migration by State'!$B$5,"Year",'Population Migration by State'!$C$3)</f>
        <v>163756</v>
      </c>
      <c r="BV155" s="105">
        <f>GETPIVOTDATA(" Missouri",'Population Migration by State'!$B$5,"Year",'Population Migration by State'!$C$3)</f>
        <v>163756</v>
      </c>
      <c r="BW155" s="105">
        <f>GETPIVOTDATA(" Missouri",'Population Migration by State'!$B$5,"Year",'Population Migration by State'!$C$3)</f>
        <v>163756</v>
      </c>
      <c r="BX155" s="105">
        <f>GETPIVOTDATA(" Missouri",'Population Migration by State'!$B$5,"Year",'Population Migration by State'!$C$3)</f>
        <v>163756</v>
      </c>
      <c r="BY155" s="105">
        <f>GETPIVOTDATA(" Missouri",'Population Migration by State'!$B$5,"Year",'Population Migration by State'!$C$3)</f>
        <v>163756</v>
      </c>
      <c r="BZ155" s="105">
        <f>GETPIVOTDATA(" Missouri",'Population Migration by State'!$B$5,"Year",'Population Migration by State'!$C$3)</f>
        <v>163756</v>
      </c>
      <c r="CA155" s="105">
        <f>GETPIVOTDATA(" Missouri",'Population Migration by State'!$B$5,"Year",'Population Migration by State'!$C$3)</f>
        <v>163756</v>
      </c>
      <c r="CB155" s="105">
        <f>GETPIVOTDATA(" Missouri",'Population Migration by State'!$B$5,"Year",'Population Migration by State'!$C$3)</f>
        <v>163756</v>
      </c>
      <c r="CC155" s="105">
        <f>GETPIVOTDATA(" Missouri",'Population Migration by State'!$B$5,"Year",'Population Migration by State'!$C$3)</f>
        <v>163756</v>
      </c>
      <c r="CD155" s="105">
        <f>GETPIVOTDATA(" Missouri",'Population Migration by State'!$B$5,"Year",'Population Migration by State'!$C$3)</f>
        <v>163756</v>
      </c>
      <c r="CE155" s="105">
        <f>GETPIVOTDATA(" Missouri",'Population Migration by State'!$B$5,"Year",'Population Migration by State'!$C$3)</f>
        <v>163756</v>
      </c>
      <c r="CF155" s="99"/>
      <c r="CG155" s="105">
        <f>GETPIVOTDATA(" Illinois",'Population Migration by State'!$B$5,"Year",'Population Migration by State'!$C$3)</f>
        <v>210804</v>
      </c>
      <c r="CH155" s="105">
        <f>GETPIVOTDATA(" Illinois",'Population Migration by State'!$B$5,"Year",'Population Migration by State'!$C$3)</f>
        <v>210804</v>
      </c>
      <c r="CI155" s="105">
        <f>GETPIVOTDATA(" Illinois",'Population Migration by State'!$B$5,"Year",'Population Migration by State'!$C$3)</f>
        <v>210804</v>
      </c>
      <c r="CJ155" s="105">
        <f>GETPIVOTDATA(" Illinois",'Population Migration by State'!$B$5,"Year",'Population Migration by State'!$C$3)</f>
        <v>210804</v>
      </c>
      <c r="CK155" s="105">
        <f>GETPIVOTDATA(" Illinois",'Population Migration by State'!$B$5,"Year",'Population Migration by State'!$C$3)</f>
        <v>210804</v>
      </c>
      <c r="CL155" s="105">
        <f>GETPIVOTDATA(" Illinois",'Population Migration by State'!$B$5,"Year",'Population Migration by State'!$C$3)</f>
        <v>210804</v>
      </c>
      <c r="CM155" s="105">
        <f>GETPIVOTDATA(" Illinois",'Population Migration by State'!$B$5,"Year",'Population Migration by State'!$C$3)</f>
        <v>210804</v>
      </c>
      <c r="CN155" s="105">
        <f>GETPIVOTDATA(" Illinois",'Population Migration by State'!$B$5,"Year",'Population Migration by State'!$C$3)</f>
        <v>210804</v>
      </c>
      <c r="CO155" s="92">
        <f>GETPIVOTDATA(" Indiana",'Population Migration by State'!$B$5,"Year",'Population Migration by State'!$C$3)</f>
        <v>134273</v>
      </c>
      <c r="CP155" s="105">
        <f>GETPIVOTDATA(" Indiana",'Population Migration by State'!$B$5,"Year",'Population Migration by State'!$C$3)</f>
        <v>134273</v>
      </c>
      <c r="CQ155" s="105">
        <f>GETPIVOTDATA(" Indiana",'Population Migration by State'!$B$5,"Year",'Population Migration by State'!$C$3)</f>
        <v>134273</v>
      </c>
      <c r="CR155" s="105">
        <f>GETPIVOTDATA(" Indiana",'Population Migration by State'!$B$5,"Year",'Population Migration by State'!$C$3)</f>
        <v>134273</v>
      </c>
      <c r="CS155" s="105">
        <f>GETPIVOTDATA(" Indiana",'Population Migration by State'!$B$5,"Year",'Population Migration by State'!$C$3)</f>
        <v>134273</v>
      </c>
      <c r="CT155" s="105">
        <f>GETPIVOTDATA(" Indiana",'Population Migration by State'!$B$5,"Year",'Population Migration by State'!$C$3)</f>
        <v>134273</v>
      </c>
      <c r="CU155" s="92">
        <f>GETPIVOTDATA(" Ohio",'Population Migration by State'!$B$5,"Year",'Population Migration by State'!$C$3)</f>
        <v>197794</v>
      </c>
      <c r="CV155" s="105">
        <f>GETPIVOTDATA(" Ohio",'Population Migration by State'!$B$5,"Year",'Population Migration by State'!$C$3)</f>
        <v>197794</v>
      </c>
      <c r="CW155" s="105">
        <f>GETPIVOTDATA(" Ohio",'Population Migration by State'!$B$5,"Year",'Population Migration by State'!$C$3)</f>
        <v>197794</v>
      </c>
      <c r="CX155" s="105">
        <f>GETPIVOTDATA(" Ohio",'Population Migration by State'!$B$5,"Year",'Population Migration by State'!$C$3)</f>
        <v>197794</v>
      </c>
      <c r="CY155" s="105">
        <f>GETPIVOTDATA(" Ohio",'Population Migration by State'!$B$5,"Year",'Population Migration by State'!$C$3)</f>
        <v>197794</v>
      </c>
      <c r="CZ155" s="105">
        <f>GETPIVOTDATA(" Ohio",'Population Migration by State'!$B$5,"Year",'Population Migration by State'!$C$3)</f>
        <v>197794</v>
      </c>
      <c r="DA155" s="105">
        <f>GETPIVOTDATA(" Ohio",'Population Migration by State'!$B$5,"Year",'Population Migration by State'!$C$3)</f>
        <v>197794</v>
      </c>
      <c r="DB155" s="97"/>
      <c r="DC155" s="105">
        <f>GETPIVOTDATA(" West Virginia",'Population Migration by State'!$B$5,"Year",'Population Migration by State'!$C$3)</f>
        <v>47204</v>
      </c>
      <c r="DD155" s="121">
        <f>GETPIVOTDATA(" West Virginia",'Population Migration by State'!$B$5,"Year",'Population Migration by State'!$C$3)</f>
        <v>47204</v>
      </c>
      <c r="DE155" s="121">
        <f>GETPIVOTDATA(" West Virginia",'Population Migration by State'!$B$5,"Year",'Population Migration by State'!$C$3)</f>
        <v>47204</v>
      </c>
      <c r="DF155" s="121">
        <f>GETPIVOTDATA(" West Virginia",'Population Migration by State'!$B$5,"Year",'Population Migration by State'!$C$3)</f>
        <v>47204</v>
      </c>
      <c r="DG155" s="121">
        <f>GETPIVOTDATA(" West Virginia",'Population Migration by State'!$B$5,"Year",'Population Migration by State'!$C$3)</f>
        <v>47204</v>
      </c>
      <c r="DH155" s="105">
        <f>GETPIVOTDATA(" West Virginia",'Population Migration by State'!$B$5,"Year",'Population Migration by State'!$C$3)</f>
        <v>47204</v>
      </c>
      <c r="DI155" s="105">
        <f>GETPIVOTDATA(" West Virginia",'Population Migration by State'!$B$5,"Year",'Population Migration by State'!$C$3)</f>
        <v>47204</v>
      </c>
      <c r="DJ155" s="97"/>
      <c r="DK155" s="105">
        <f>GETPIVOTDATA(" Virginia",'Population Migration by State'!$B$5,"Year",'Population Migration by State'!$C$3)</f>
        <v>251169</v>
      </c>
      <c r="DL155" s="105">
        <f>GETPIVOTDATA(" Virginia",'Population Migration by State'!$B$5,"Year",'Population Migration by State'!$C$3)</f>
        <v>251169</v>
      </c>
      <c r="DM155" s="105">
        <f>GETPIVOTDATA(" Virginia",'Population Migration by State'!$B$5,"Year",'Population Migration by State'!$C$3)</f>
        <v>251169</v>
      </c>
      <c r="DN155" s="99"/>
      <c r="DO155" s="105">
        <f>GETPIVOTDATA(" Maryland",'Population Migration by State'!$B$5,"Year",'Population Migration by State'!$C$3)</f>
        <v>155277</v>
      </c>
      <c r="DP155" s="105">
        <f>GETPIVOTDATA(" Maryland",'Population Migration by State'!$B$5,"Year",'Population Migration by State'!$C$3)</f>
        <v>155277</v>
      </c>
      <c r="DQ155" s="105">
        <f>GETPIVOTDATA(" Maryland",'Population Migration by State'!$B$5,"Year",'Population Migration by State'!$C$3)</f>
        <v>155277</v>
      </c>
      <c r="DR155" s="105">
        <f>GETPIVOTDATA(" Maryland",'Population Migration by State'!$B$5,"Year",'Population Migration by State'!$C$3)</f>
        <v>155277</v>
      </c>
      <c r="DS155" s="105">
        <f>GETPIVOTDATA(" Maryland",'Population Migration by State'!$B$5,"Year",'Population Migration by State'!$C$3)</f>
        <v>155277</v>
      </c>
      <c r="DT155" s="92">
        <f>GETPIVOTDATA(" Delaware",'Population Migration by State'!$B$5,"Year",'Population Migration by State'!$C$3)</f>
        <v>34813</v>
      </c>
      <c r="DU155" s="92"/>
      <c r="DV155" s="99"/>
      <c r="DW155" s="105">
        <f>GETPIVOTDATA(" New Jersey",'Population Migration by State'!$B$5,"Year",'Population Migration by State'!$C$3)</f>
        <v>132797</v>
      </c>
      <c r="DX155" s="97"/>
      <c r="DY155" s="105"/>
      <c r="DZ155" s="105"/>
      <c r="EA155" s="105"/>
      <c r="EB155" s="105"/>
      <c r="EC155" s="105"/>
      <c r="ED155" s="105"/>
      <c r="EE155" s="105"/>
      <c r="EF155" s="105"/>
      <c r="EG155" s="105"/>
      <c r="EH155" s="105"/>
      <c r="EI155" s="105"/>
      <c r="EJ155" s="105"/>
      <c r="EK155" s="105"/>
      <c r="EL155" s="105"/>
      <c r="EM155" s="105"/>
      <c r="EN155" s="105"/>
      <c r="EO155" s="105"/>
      <c r="EP155" s="105"/>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217"/>
    </row>
    <row r="156" spans="2:216" ht="15" customHeight="1" thickTop="1" thickBot="1" x14ac:dyDescent="0.3">
      <c r="B156" s="221"/>
      <c r="C156" s="56"/>
      <c r="D156" s="56"/>
      <c r="E156" s="105"/>
      <c r="F156" s="105"/>
      <c r="G156" s="105"/>
      <c r="H156" s="105"/>
      <c r="I156" s="105"/>
      <c r="J156" s="105"/>
      <c r="K156" s="105"/>
      <c r="L156" s="105"/>
      <c r="M156" s="99"/>
      <c r="N156" s="105">
        <f>GETPIVOTDATA(" California",'Population Migration by State'!$B$5,"Year",'Population Migration by State'!$C$3)</f>
        <v>495964</v>
      </c>
      <c r="O156" s="105">
        <f>GETPIVOTDATA(" California",'Population Migration by State'!$B$5,"Year",'Population Migration by State'!$C$3)</f>
        <v>495964</v>
      </c>
      <c r="P156" s="105">
        <f>GETPIVOTDATA(" California",'Population Migration by State'!$B$5,"Year",'Population Migration by State'!$C$3)</f>
        <v>495964</v>
      </c>
      <c r="Q156" s="105">
        <f>GETPIVOTDATA(" California",'Population Migration by State'!$B$5,"Year",'Population Migration by State'!$C$3)</f>
        <v>495964</v>
      </c>
      <c r="R156" s="105">
        <f>GETPIVOTDATA(" California",'Population Migration by State'!$B$5,"Year",'Population Migration by State'!$C$3)</f>
        <v>495964</v>
      </c>
      <c r="S156" s="105">
        <f>GETPIVOTDATA(" California",'Population Migration by State'!$B$5,"Year",'Population Migration by State'!$C$3)</f>
        <v>495964</v>
      </c>
      <c r="T156" s="105">
        <f>GETPIVOTDATA(" California",'Population Migration by State'!$B$5,"Year",'Population Migration by State'!$C$3)</f>
        <v>495964</v>
      </c>
      <c r="U156" s="99"/>
      <c r="V156" s="105">
        <f>GETPIVOTDATA(" Nevada",'Population Migration by State'!$B$5,"Year",'Population Migration by State'!$C$3)</f>
        <v>124522</v>
      </c>
      <c r="W156" s="105">
        <f>GETPIVOTDATA(" Nevada",'Population Migration by State'!$B$5,"Year",'Population Migration by State'!$C$3)</f>
        <v>124522</v>
      </c>
      <c r="X156" s="105">
        <f>GETPIVOTDATA(" Nevada",'Population Migration by State'!$B$5,"Year",'Population Migration by State'!$C$3)</f>
        <v>124522</v>
      </c>
      <c r="Y156" s="105">
        <f>GETPIVOTDATA(" Nevada",'Population Migration by State'!$B$5,"Year",'Population Migration by State'!$C$3)</f>
        <v>124522</v>
      </c>
      <c r="Z156" s="105">
        <f>GETPIVOTDATA(" Nevada",'Population Migration by State'!$B$5,"Year",'Population Migration by State'!$C$3)</f>
        <v>124522</v>
      </c>
      <c r="AA156" s="105">
        <f>GETPIVOTDATA(" Nevada",'Population Migration by State'!$B$5,"Year",'Population Migration by State'!$C$3)</f>
        <v>124522</v>
      </c>
      <c r="AB156" s="105">
        <f>GETPIVOTDATA(" Nevada",'Population Migration by State'!$B$5,"Year",'Population Migration by State'!$C$3)</f>
        <v>124522</v>
      </c>
      <c r="AC156" s="92">
        <f>GETPIVOTDATA(" Utah",'Population Migration by State'!$B$5,"Year",'Population Migration by State'!$C$3)</f>
        <v>88109</v>
      </c>
      <c r="AD156" s="105">
        <f>GETPIVOTDATA(" Utah",'Population Migration by State'!$B$5,"Year",'Population Migration by State'!$C$3)</f>
        <v>88109</v>
      </c>
      <c r="AE156" s="105">
        <f>GETPIVOTDATA(" Utah",'Population Migration by State'!$B$5,"Year",'Population Migration by State'!$C$3)</f>
        <v>88109</v>
      </c>
      <c r="AF156" s="105">
        <f>GETPIVOTDATA(" Utah",'Population Migration by State'!$B$5,"Year",'Population Migration by State'!$C$3)</f>
        <v>88109</v>
      </c>
      <c r="AG156" s="121">
        <f>GETPIVOTDATA(" Utah",'Population Migration by State'!$B$5,"Year",'Population Migration by State'!$C$3)</f>
        <v>88109</v>
      </c>
      <c r="AH156" s="121">
        <f>GETPIVOTDATA(" Utah",'Population Migration by State'!$B$5,"Year",'Population Migration by State'!$C$3)</f>
        <v>88109</v>
      </c>
      <c r="AI156" s="121">
        <f>GETPIVOTDATA(" Utah",'Population Migration by State'!$B$5,"Year",'Population Migration by State'!$C$3)</f>
        <v>88109</v>
      </c>
      <c r="AJ156" s="121">
        <f>GETPIVOTDATA(" Utah",'Population Migration by State'!$B$5,"Year",'Population Migration by State'!$C$3)</f>
        <v>88109</v>
      </c>
      <c r="AK156" s="105">
        <f>GETPIVOTDATA(" Utah",'Population Migration by State'!$B$5,"Year",'Population Migration by State'!$C$3)</f>
        <v>88109</v>
      </c>
      <c r="AL156" s="105">
        <f>GETPIVOTDATA(" Utah",'Population Migration by State'!$B$5,"Year",'Population Migration by State'!$C$3)</f>
        <v>88109</v>
      </c>
      <c r="AM156" s="105">
        <f>GETPIVOTDATA(" Utah",'Population Migration by State'!$B$5,"Year",'Population Migration by State'!$C$3)</f>
        <v>88109</v>
      </c>
      <c r="AN156" s="105">
        <f>GETPIVOTDATA(" Utah",'Population Migration by State'!$B$5,"Year",'Population Migration by State'!$C$3)</f>
        <v>88109</v>
      </c>
      <c r="AO156" s="92">
        <f>GETPIVOTDATA(" Colorado",'Population Migration by State'!$B$5,"Year",'Population Migration by State'!$C$3)</f>
        <v>206204</v>
      </c>
      <c r="AP156" s="105">
        <f>GETPIVOTDATA(" Colorado",'Population Migration by State'!$B$5,"Year",'Population Migration by State'!$C$3)</f>
        <v>206204</v>
      </c>
      <c r="AQ156" s="105">
        <f>GETPIVOTDATA(" Colorado",'Population Migration by State'!$B$5,"Year",'Population Migration by State'!$C$3)</f>
        <v>206204</v>
      </c>
      <c r="AR156" s="105">
        <f>GETPIVOTDATA(" Colorado",'Population Migration by State'!$B$5,"Year",'Population Migration by State'!$C$3)</f>
        <v>206204</v>
      </c>
      <c r="AS156" s="105">
        <f>GETPIVOTDATA(" Colorado",'Population Migration by State'!$B$5,"Year",'Population Migration by State'!$C$3)</f>
        <v>206204</v>
      </c>
      <c r="AT156" s="105">
        <f>GETPIVOTDATA(" Colorado",'Population Migration by State'!$B$5,"Year",'Population Migration by State'!$C$3)</f>
        <v>206204</v>
      </c>
      <c r="AU156" s="149">
        <f>GETPIVOTDATA(" Colorado",'Population Migration by State'!$B$5,"Year",'Population Migration by State'!$C$3)</f>
        <v>206204</v>
      </c>
      <c r="AV156" s="149">
        <f>GETPIVOTDATA(" Colorado",'Population Migration by State'!$B$5,"Year",'Population Migration by State'!$C$3)</f>
        <v>206204</v>
      </c>
      <c r="AW156" s="149">
        <f>GETPIVOTDATA(" Colorado",'Population Migration by State'!$B$5,"Year",'Population Migration by State'!$C$3)</f>
        <v>206204</v>
      </c>
      <c r="AX156" s="149">
        <f>GETPIVOTDATA(" Colorado",'Population Migration by State'!$B$5,"Year",'Population Migration by State'!$C$3)</f>
        <v>206204</v>
      </c>
      <c r="AY156" s="105">
        <f>GETPIVOTDATA(" Colorado",'Population Migration by State'!$B$5,"Year",'Population Migration by State'!$C$3)</f>
        <v>206204</v>
      </c>
      <c r="AZ156" s="105">
        <f>GETPIVOTDATA(" Colorado",'Population Migration by State'!$B$5,"Year",'Population Migration by State'!$C$3)</f>
        <v>206204</v>
      </c>
      <c r="BA156" s="105">
        <f>GETPIVOTDATA(" Colorado",'Population Migration by State'!$B$5,"Year",'Population Migration by State'!$C$3)</f>
        <v>206204</v>
      </c>
      <c r="BB156" s="105">
        <f>GETPIVOTDATA(" Colorado",'Population Migration by State'!$B$5,"Year",'Population Migration by State'!$C$3)</f>
        <v>206204</v>
      </c>
      <c r="BC156" s="105">
        <f>GETPIVOTDATA(" Colorado",'Population Migration by State'!$B$5,"Year",'Population Migration by State'!$C$3)</f>
        <v>206204</v>
      </c>
      <c r="BD156" s="105">
        <f>GETPIVOTDATA(" Colorado",'Population Migration by State'!$B$5,"Year",'Population Migration by State'!$C$3)</f>
        <v>206204</v>
      </c>
      <c r="BE156" s="92">
        <f>GETPIVOTDATA(" Kansas",'Population Migration by State'!$B$5,"Year",'Population Migration by State'!$C$3)</f>
        <v>88366</v>
      </c>
      <c r="BF156" s="105">
        <f>GETPIVOTDATA(" Kansas",'Population Migration by State'!$B$5,"Year",'Population Migration by State'!$C$3)</f>
        <v>88366</v>
      </c>
      <c r="BG156" s="105">
        <f>GETPIVOTDATA(" Kansas",'Population Migration by State'!$B$5,"Year",'Population Migration by State'!$C$3)</f>
        <v>88366</v>
      </c>
      <c r="BH156" s="105">
        <f>GETPIVOTDATA(" Kansas",'Population Migration by State'!$B$5,"Year",'Population Migration by State'!$C$3)</f>
        <v>88366</v>
      </c>
      <c r="BI156" s="105">
        <f>GETPIVOTDATA(" Kansas",'Population Migration by State'!$B$5,"Year",'Population Migration by State'!$C$3)</f>
        <v>88366</v>
      </c>
      <c r="BJ156" s="105">
        <f>GETPIVOTDATA(" Kansas",'Population Migration by State'!$B$5,"Year",'Population Migration by State'!$C$3)</f>
        <v>88366</v>
      </c>
      <c r="BK156" s="105">
        <f>GETPIVOTDATA(" Kansas",'Population Migration by State'!$B$5,"Year",'Population Migration by State'!$C$3)</f>
        <v>88366</v>
      </c>
      <c r="BL156" s="105">
        <f>GETPIVOTDATA(" Kansas",'Population Migration by State'!$B$5,"Year",'Population Migration by State'!$C$3)</f>
        <v>88366</v>
      </c>
      <c r="BM156" s="105">
        <f>GETPIVOTDATA(" Kansas",'Population Migration by State'!$B$5,"Year",'Population Migration by State'!$C$3)</f>
        <v>88366</v>
      </c>
      <c r="BN156" s="105">
        <f>GETPIVOTDATA(" Kansas",'Population Migration by State'!$B$5,"Year",'Population Migration by State'!$C$3)</f>
        <v>88366</v>
      </c>
      <c r="BO156" s="105">
        <f>GETPIVOTDATA(" Kansas",'Population Migration by State'!$B$5,"Year",'Population Migration by State'!$C$3)</f>
        <v>88366</v>
      </c>
      <c r="BP156" s="105">
        <f>GETPIVOTDATA(" Kansas",'Population Migration by State'!$B$5,"Year",'Population Migration by State'!$C$3)</f>
        <v>88366</v>
      </c>
      <c r="BQ156" s="105">
        <f>GETPIVOTDATA(" Kansas",'Population Migration by State'!$B$5,"Year",'Population Migration by State'!$C$3)</f>
        <v>88366</v>
      </c>
      <c r="BR156" s="105">
        <f>GETPIVOTDATA(" Kansas",'Population Migration by State'!$B$5,"Year",'Population Migration by State'!$C$3)</f>
        <v>88366</v>
      </c>
      <c r="BS156" s="92">
        <f>GETPIVOTDATA(" Missouri",'Population Migration by State'!$B$5,"Year",'Population Migration by State'!$C$3)</f>
        <v>163756</v>
      </c>
      <c r="BT156" s="105">
        <f>GETPIVOTDATA(" Missouri",'Population Migration by State'!$B$5,"Year",'Population Migration by State'!$C$3)</f>
        <v>163756</v>
      </c>
      <c r="BU156" s="105">
        <f>GETPIVOTDATA(" Missouri",'Population Migration by State'!$B$5,"Year",'Population Migration by State'!$C$3)</f>
        <v>163756</v>
      </c>
      <c r="BV156" s="105">
        <f>GETPIVOTDATA(" Missouri",'Population Migration by State'!$B$5,"Year",'Population Migration by State'!$C$3)</f>
        <v>163756</v>
      </c>
      <c r="BW156" s="105">
        <f>GETPIVOTDATA(" Missouri",'Population Migration by State'!$B$5,"Year",'Population Migration by State'!$C$3)</f>
        <v>163756</v>
      </c>
      <c r="BX156" s="105">
        <f>GETPIVOTDATA(" Missouri",'Population Migration by State'!$B$5,"Year",'Population Migration by State'!$C$3)</f>
        <v>163756</v>
      </c>
      <c r="BY156" s="105">
        <f>GETPIVOTDATA(" Missouri",'Population Migration by State'!$B$5,"Year",'Population Migration by State'!$C$3)</f>
        <v>163756</v>
      </c>
      <c r="BZ156" s="105">
        <f>GETPIVOTDATA(" Missouri",'Population Migration by State'!$B$5,"Year",'Population Migration by State'!$C$3)</f>
        <v>163756</v>
      </c>
      <c r="CA156" s="105">
        <f>GETPIVOTDATA(" Missouri",'Population Migration by State'!$B$5,"Year",'Population Migration by State'!$C$3)</f>
        <v>163756</v>
      </c>
      <c r="CB156" s="105">
        <f>GETPIVOTDATA(" Missouri",'Population Migration by State'!$B$5,"Year",'Population Migration by State'!$C$3)</f>
        <v>163756</v>
      </c>
      <c r="CC156" s="105">
        <f>GETPIVOTDATA(" Missouri",'Population Migration by State'!$B$5,"Year",'Population Migration by State'!$C$3)</f>
        <v>163756</v>
      </c>
      <c r="CD156" s="105">
        <f>GETPIVOTDATA(" Missouri",'Population Migration by State'!$B$5,"Year",'Population Migration by State'!$C$3)</f>
        <v>163756</v>
      </c>
      <c r="CE156" s="105">
        <f>GETPIVOTDATA(" Missouri",'Population Migration by State'!$B$5,"Year",'Population Migration by State'!$C$3)</f>
        <v>163756</v>
      </c>
      <c r="CF156" s="105">
        <f>GETPIVOTDATA(" Missouri",'Population Migration by State'!$B$5,"Year",'Population Migration by State'!$C$3)</f>
        <v>163756</v>
      </c>
      <c r="CG156" s="92">
        <f>GETPIVOTDATA(" Illinois",'Population Migration by State'!$B$5,"Year",'Population Migration by State'!$C$3)</f>
        <v>210804</v>
      </c>
      <c r="CH156" s="105">
        <f>GETPIVOTDATA(" Illinois",'Population Migration by State'!$B$5,"Year",'Population Migration by State'!$C$3)</f>
        <v>210804</v>
      </c>
      <c r="CI156" s="105">
        <f>GETPIVOTDATA(" Illinois",'Population Migration by State'!$B$5,"Year",'Population Migration by State'!$C$3)</f>
        <v>210804</v>
      </c>
      <c r="CJ156" s="105">
        <f>GETPIVOTDATA(" Illinois",'Population Migration by State'!$B$5,"Year",'Population Migration by State'!$C$3)</f>
        <v>210804</v>
      </c>
      <c r="CK156" s="105">
        <f>GETPIVOTDATA(" Illinois",'Population Migration by State'!$B$5,"Year",'Population Migration by State'!$C$3)</f>
        <v>210804</v>
      </c>
      <c r="CL156" s="105">
        <f>GETPIVOTDATA(" Illinois",'Population Migration by State'!$B$5,"Year",'Population Migration by State'!$C$3)</f>
        <v>210804</v>
      </c>
      <c r="CM156" s="105">
        <f>GETPIVOTDATA(" Illinois",'Population Migration by State'!$B$5,"Year",'Population Migration by State'!$C$3)</f>
        <v>210804</v>
      </c>
      <c r="CN156" s="105">
        <f>GETPIVOTDATA(" Illinois",'Population Migration by State'!$B$5,"Year",'Population Migration by State'!$C$3)</f>
        <v>210804</v>
      </c>
      <c r="CO156" s="92">
        <f>GETPIVOTDATA(" Indiana",'Population Migration by State'!$B$5,"Year",'Population Migration by State'!$C$3)</f>
        <v>134273</v>
      </c>
      <c r="CP156" s="105">
        <f>GETPIVOTDATA(" Indiana",'Population Migration by State'!$B$5,"Year",'Population Migration by State'!$C$3)</f>
        <v>134273</v>
      </c>
      <c r="CQ156" s="105">
        <f>GETPIVOTDATA(" Indiana",'Population Migration by State'!$B$5,"Year",'Population Migration by State'!$C$3)</f>
        <v>134273</v>
      </c>
      <c r="CR156" s="105">
        <f>GETPIVOTDATA(" Indiana",'Population Migration by State'!$B$5,"Year",'Population Migration by State'!$C$3)</f>
        <v>134273</v>
      </c>
      <c r="CS156" s="105">
        <f>GETPIVOTDATA(" Indiana",'Population Migration by State'!$B$5,"Year",'Population Migration by State'!$C$3)</f>
        <v>134273</v>
      </c>
      <c r="CT156" s="105">
        <f>GETPIVOTDATA(" Indiana",'Population Migration by State'!$B$5,"Year",'Population Migration by State'!$C$3)</f>
        <v>134273</v>
      </c>
      <c r="CU156" s="102"/>
      <c r="CV156" s="99"/>
      <c r="CW156" s="105">
        <f>GETPIVOTDATA(" Ohio",'Population Migration by State'!$B$5,"Year",'Population Migration by State'!$C$3)</f>
        <v>197794</v>
      </c>
      <c r="CX156" s="105">
        <f>GETPIVOTDATA(" Ohio",'Population Migration by State'!$B$5,"Year",'Population Migration by State'!$C$3)</f>
        <v>197794</v>
      </c>
      <c r="CY156" s="105">
        <f>GETPIVOTDATA(" Ohio",'Population Migration by State'!$B$5,"Year",'Population Migration by State'!$C$3)</f>
        <v>197794</v>
      </c>
      <c r="CZ156" s="97"/>
      <c r="DA156" s="101">
        <f>GETPIVOTDATA(" West Virginia",'Population Migration by State'!$B$5,"Year",'Population Migration by State'!$C$3)</f>
        <v>47204</v>
      </c>
      <c r="DB156" s="105">
        <f>GETPIVOTDATA(" West Virginia",'Population Migration by State'!$B$5,"Year",'Population Migration by State'!$C$3)</f>
        <v>47204</v>
      </c>
      <c r="DC156" s="105">
        <f>GETPIVOTDATA(" West Virginia",'Population Migration by State'!$B$5,"Year",'Population Migration by State'!$C$3)</f>
        <v>47204</v>
      </c>
      <c r="DD156" s="121">
        <f>GETPIVOTDATA(" West Virginia",'Population Migration by State'!$B$5,"Year",'Population Migration by State'!$C$3)</f>
        <v>47204</v>
      </c>
      <c r="DE156" s="121">
        <f>GETPIVOTDATA(" West Virginia",'Population Migration by State'!$B$5,"Year",'Population Migration by State'!$C$3)</f>
        <v>47204</v>
      </c>
      <c r="DF156" s="121">
        <f>GETPIVOTDATA(" West Virginia",'Population Migration by State'!$B$5,"Year",'Population Migration by State'!$C$3)</f>
        <v>47204</v>
      </c>
      <c r="DG156" s="121">
        <f>GETPIVOTDATA(" West Virginia",'Population Migration by State'!$B$5,"Year",'Population Migration by State'!$C$3)</f>
        <v>47204</v>
      </c>
      <c r="DH156" s="105">
        <f>GETPIVOTDATA(" West Virginia",'Population Migration by State'!$B$5,"Year",'Population Migration by State'!$C$3)</f>
        <v>47204</v>
      </c>
      <c r="DI156" s="105">
        <f>GETPIVOTDATA(" West Virginia",'Population Migration by State'!$B$5,"Year",'Population Migration by State'!$C$3)</f>
        <v>47204</v>
      </c>
      <c r="DJ156" s="92">
        <f>GETPIVOTDATA(" Virginia",'Population Migration by State'!$B$5,"Year",'Population Migration by State'!$C$3)</f>
        <v>251169</v>
      </c>
      <c r="DK156" s="105">
        <f>GETPIVOTDATA(" Virginia",'Population Migration by State'!$B$5,"Year",'Population Migration by State'!$C$3)</f>
        <v>251169</v>
      </c>
      <c r="DL156" s="105">
        <f>GETPIVOTDATA(" Virginia",'Population Migration by State'!$B$5,"Year",'Population Migration by State'!$C$3)</f>
        <v>251169</v>
      </c>
      <c r="DM156" s="105">
        <f>GETPIVOTDATA(" Virginia",'Population Migration by State'!$B$5,"Year",'Population Migration by State'!$C$3)</f>
        <v>251169</v>
      </c>
      <c r="DN156" s="105">
        <f>GETPIVOTDATA(" Virginia",'Population Migration by State'!$B$5,"Year",'Population Migration by State'!$C$3)</f>
        <v>251169</v>
      </c>
      <c r="DO156" s="99"/>
      <c r="DP156" s="105">
        <f>GETPIVOTDATA(" Maryland",'Population Migration by State'!$B$5,"Year",'Population Migration by State'!$C$3)</f>
        <v>155277</v>
      </c>
      <c r="DQ156" s="105">
        <f>GETPIVOTDATA(" Maryland",'Population Migration by State'!$B$5,"Year",'Population Migration by State'!$C$3)</f>
        <v>155277</v>
      </c>
      <c r="DR156" s="105">
        <f>GETPIVOTDATA(" Maryland",'Population Migration by State'!$B$5,"Year",'Population Migration by State'!$C$3)</f>
        <v>155277</v>
      </c>
      <c r="DS156" s="105">
        <f>GETPIVOTDATA(" Maryland",'Population Migration by State'!$B$5,"Year",'Population Migration by State'!$C$3)</f>
        <v>155277</v>
      </c>
      <c r="DT156" s="92">
        <f>GETPIVOTDATA(" Delaware",'Population Migration by State'!$B$5,"Year",'Population Migration by State'!$C$3)</f>
        <v>34813</v>
      </c>
      <c r="DU156" s="99"/>
      <c r="DV156" s="105"/>
      <c r="DW156" s="102"/>
      <c r="DX156" s="105"/>
      <c r="DY156" s="105"/>
      <c r="DZ156" s="105"/>
      <c r="EA156" s="105"/>
      <c r="EB156" s="105"/>
      <c r="EC156" s="105"/>
      <c r="ED156" s="105"/>
      <c r="EE156" s="105"/>
      <c r="EF156" s="93"/>
      <c r="EG156" s="93"/>
      <c r="EH156" s="93"/>
      <c r="EI156" s="93"/>
      <c r="EJ156" s="105"/>
      <c r="EK156" s="105"/>
      <c r="EL156" s="105"/>
      <c r="EM156" s="105"/>
      <c r="EN156" s="105"/>
      <c r="EO156" s="105"/>
      <c r="EP156" s="105"/>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217"/>
    </row>
    <row r="157" spans="2:216" ht="15" customHeight="1" thickTop="1" x14ac:dyDescent="0.25">
      <c r="B157" s="221"/>
      <c r="C157" s="56"/>
      <c r="D157" s="56"/>
      <c r="E157" s="105"/>
      <c r="F157" s="105"/>
      <c r="G157" s="105"/>
      <c r="H157" s="105"/>
      <c r="I157" s="105"/>
      <c r="J157" s="105"/>
      <c r="K157" s="105"/>
      <c r="L157" s="105"/>
      <c r="M157" s="105"/>
      <c r="N157" s="92">
        <f>GETPIVOTDATA(" California",'Population Migration by State'!$B$5,"Year",'Population Migration by State'!$C$3)</f>
        <v>495964</v>
      </c>
      <c r="O157" s="105">
        <f>GETPIVOTDATA(" California",'Population Migration by State'!$B$5,"Year",'Population Migration by State'!$C$3)</f>
        <v>495964</v>
      </c>
      <c r="P157" s="105">
        <f>GETPIVOTDATA(" California",'Population Migration by State'!$B$5,"Year",'Population Migration by State'!$C$3)</f>
        <v>495964</v>
      </c>
      <c r="Q157" s="105">
        <f>GETPIVOTDATA(" California",'Population Migration by State'!$B$5,"Year",'Population Migration by State'!$C$3)</f>
        <v>495964</v>
      </c>
      <c r="R157" s="105">
        <f>GETPIVOTDATA(" California",'Population Migration by State'!$B$5,"Year",'Population Migration by State'!$C$3)</f>
        <v>495964</v>
      </c>
      <c r="S157" s="105">
        <f>GETPIVOTDATA(" California",'Population Migration by State'!$B$5,"Year",'Population Migration by State'!$C$3)</f>
        <v>495964</v>
      </c>
      <c r="T157" s="105">
        <f>GETPIVOTDATA(" California",'Population Migration by State'!$B$5,"Year",'Population Migration by State'!$C$3)</f>
        <v>495964</v>
      </c>
      <c r="U157" s="105">
        <f>GETPIVOTDATA(" California",'Population Migration by State'!$B$5,"Year",'Population Migration by State'!$C$3)</f>
        <v>495964</v>
      </c>
      <c r="V157" s="92">
        <f>GETPIVOTDATA(" Nevada",'Population Migration by State'!$B$5,"Year",'Population Migration by State'!$C$3)</f>
        <v>124522</v>
      </c>
      <c r="W157" s="105">
        <f>GETPIVOTDATA(" Nevada",'Population Migration by State'!$B$5,"Year",'Population Migration by State'!$C$3)</f>
        <v>124522</v>
      </c>
      <c r="X157" s="105">
        <f>GETPIVOTDATA(" Nevada",'Population Migration by State'!$B$5,"Year",'Population Migration by State'!$C$3)</f>
        <v>124522</v>
      </c>
      <c r="Y157" s="105">
        <f>GETPIVOTDATA(" Nevada",'Population Migration by State'!$B$5,"Year",'Population Migration by State'!$C$3)</f>
        <v>124522</v>
      </c>
      <c r="Z157" s="105">
        <f>GETPIVOTDATA(" Nevada",'Population Migration by State'!$B$5,"Year",'Population Migration by State'!$C$3)</f>
        <v>124522</v>
      </c>
      <c r="AA157" s="105">
        <f>GETPIVOTDATA(" Nevada",'Population Migration by State'!$B$5,"Year",'Population Migration by State'!$C$3)</f>
        <v>124522</v>
      </c>
      <c r="AB157" s="105">
        <f>GETPIVOTDATA(" Nevada",'Population Migration by State'!$B$5,"Year",'Population Migration by State'!$C$3)</f>
        <v>124522</v>
      </c>
      <c r="AC157" s="92">
        <f>GETPIVOTDATA(" Utah",'Population Migration by State'!$B$5,"Year",'Population Migration by State'!$C$3)</f>
        <v>88109</v>
      </c>
      <c r="AD157" s="105">
        <f>GETPIVOTDATA(" Utah",'Population Migration by State'!$B$5,"Year",'Population Migration by State'!$C$3)</f>
        <v>88109</v>
      </c>
      <c r="AE157" s="105">
        <f>GETPIVOTDATA(" Utah",'Population Migration by State'!$B$5,"Year",'Population Migration by State'!$C$3)</f>
        <v>88109</v>
      </c>
      <c r="AF157" s="105">
        <f>GETPIVOTDATA(" Utah",'Population Migration by State'!$B$5,"Year",'Population Migration by State'!$C$3)</f>
        <v>88109</v>
      </c>
      <c r="AG157" s="105">
        <f>GETPIVOTDATA(" Utah",'Population Migration by State'!$B$5,"Year",'Population Migration by State'!$C$3)</f>
        <v>88109</v>
      </c>
      <c r="AH157" s="105">
        <f>GETPIVOTDATA(" Utah",'Population Migration by State'!$B$5,"Year",'Population Migration by State'!$C$3)</f>
        <v>88109</v>
      </c>
      <c r="AI157" s="105">
        <f>GETPIVOTDATA(" Utah",'Population Migration by State'!$B$5,"Year",'Population Migration by State'!$C$3)</f>
        <v>88109</v>
      </c>
      <c r="AJ157" s="105">
        <f>GETPIVOTDATA(" Utah",'Population Migration by State'!$B$5,"Year",'Population Migration by State'!$C$3)</f>
        <v>88109</v>
      </c>
      <c r="AK157" s="105">
        <f>GETPIVOTDATA(" Utah",'Population Migration by State'!$B$5,"Year",'Population Migration by State'!$C$3)</f>
        <v>88109</v>
      </c>
      <c r="AL157" s="105">
        <f>GETPIVOTDATA(" Utah",'Population Migration by State'!$B$5,"Year",'Population Migration by State'!$C$3)</f>
        <v>88109</v>
      </c>
      <c r="AM157" s="105">
        <f>GETPIVOTDATA(" Utah",'Population Migration by State'!$B$5,"Year",'Population Migration by State'!$C$3)</f>
        <v>88109</v>
      </c>
      <c r="AN157" s="105">
        <f>GETPIVOTDATA(" Utah",'Population Migration by State'!$B$5,"Year",'Population Migration by State'!$C$3)</f>
        <v>88109</v>
      </c>
      <c r="AO157" s="92">
        <f>GETPIVOTDATA(" Colorado",'Population Migration by State'!$B$5,"Year",'Population Migration by State'!$C$3)</f>
        <v>206204</v>
      </c>
      <c r="AP157" s="105">
        <f>GETPIVOTDATA(" Colorado",'Population Migration by State'!$B$5,"Year",'Population Migration by State'!$C$3)</f>
        <v>206204</v>
      </c>
      <c r="AQ157" s="105">
        <f>GETPIVOTDATA(" Colorado",'Population Migration by State'!$B$5,"Year",'Population Migration by State'!$C$3)</f>
        <v>206204</v>
      </c>
      <c r="AR157" s="105">
        <f>GETPIVOTDATA(" Colorado",'Population Migration by State'!$B$5,"Year",'Population Migration by State'!$C$3)</f>
        <v>206204</v>
      </c>
      <c r="AS157" s="105">
        <f>GETPIVOTDATA(" Colorado",'Population Migration by State'!$B$5,"Year",'Population Migration by State'!$C$3)</f>
        <v>206204</v>
      </c>
      <c r="AT157" s="105">
        <f>GETPIVOTDATA(" Colorado",'Population Migration by State'!$B$5,"Year",'Population Migration by State'!$C$3)</f>
        <v>206204</v>
      </c>
      <c r="AU157" s="149">
        <f>GETPIVOTDATA(" Colorado",'Population Migration by State'!$B$5,"Year",'Population Migration by State'!$C$3)</f>
        <v>206204</v>
      </c>
      <c r="AV157" s="149">
        <f>GETPIVOTDATA(" Colorado",'Population Migration by State'!$B$5,"Year",'Population Migration by State'!$C$3)</f>
        <v>206204</v>
      </c>
      <c r="AW157" s="149">
        <f>GETPIVOTDATA(" Colorado",'Population Migration by State'!$B$5,"Year",'Population Migration by State'!$C$3)</f>
        <v>206204</v>
      </c>
      <c r="AX157" s="149">
        <f>GETPIVOTDATA(" Colorado",'Population Migration by State'!$B$5,"Year",'Population Migration by State'!$C$3)</f>
        <v>206204</v>
      </c>
      <c r="AY157" s="105">
        <f>GETPIVOTDATA(" Colorado",'Population Migration by State'!$B$5,"Year",'Population Migration by State'!$C$3)</f>
        <v>206204</v>
      </c>
      <c r="AZ157" s="105">
        <f>GETPIVOTDATA(" Colorado",'Population Migration by State'!$B$5,"Year",'Population Migration by State'!$C$3)</f>
        <v>206204</v>
      </c>
      <c r="BA157" s="105">
        <f>GETPIVOTDATA(" Colorado",'Population Migration by State'!$B$5,"Year",'Population Migration by State'!$C$3)</f>
        <v>206204</v>
      </c>
      <c r="BB157" s="105">
        <f>GETPIVOTDATA(" Colorado",'Population Migration by State'!$B$5,"Year",'Population Migration by State'!$C$3)</f>
        <v>206204</v>
      </c>
      <c r="BC157" s="105">
        <f>GETPIVOTDATA(" Colorado",'Population Migration by State'!$B$5,"Year",'Population Migration by State'!$C$3)</f>
        <v>206204</v>
      </c>
      <c r="BD157" s="105">
        <f>GETPIVOTDATA(" Colorado",'Population Migration by State'!$B$5,"Year",'Population Migration by State'!$C$3)</f>
        <v>206204</v>
      </c>
      <c r="BE157" s="92">
        <f>GETPIVOTDATA(" Kansas",'Population Migration by State'!$B$5,"Year",'Population Migration by State'!$C$3)</f>
        <v>88366</v>
      </c>
      <c r="BF157" s="105">
        <f>GETPIVOTDATA(" Kansas",'Population Migration by State'!$B$5,"Year",'Population Migration by State'!$C$3)</f>
        <v>88366</v>
      </c>
      <c r="BG157" s="105">
        <f>GETPIVOTDATA(" Kansas",'Population Migration by State'!$B$5,"Year",'Population Migration by State'!$C$3)</f>
        <v>88366</v>
      </c>
      <c r="BH157" s="105">
        <f>GETPIVOTDATA(" Kansas",'Population Migration by State'!$B$5,"Year",'Population Migration by State'!$C$3)</f>
        <v>88366</v>
      </c>
      <c r="BI157" s="105">
        <f>GETPIVOTDATA(" Kansas",'Population Migration by State'!$B$5,"Year",'Population Migration by State'!$C$3)</f>
        <v>88366</v>
      </c>
      <c r="BJ157" s="105">
        <f>GETPIVOTDATA(" Kansas",'Population Migration by State'!$B$5,"Year",'Population Migration by State'!$C$3)</f>
        <v>88366</v>
      </c>
      <c r="BK157" s="105">
        <f>GETPIVOTDATA(" Kansas",'Population Migration by State'!$B$5,"Year",'Population Migration by State'!$C$3)</f>
        <v>88366</v>
      </c>
      <c r="BL157" s="105">
        <f>GETPIVOTDATA(" Kansas",'Population Migration by State'!$B$5,"Year",'Population Migration by State'!$C$3)</f>
        <v>88366</v>
      </c>
      <c r="BM157" s="105">
        <f>GETPIVOTDATA(" Kansas",'Population Migration by State'!$B$5,"Year",'Population Migration by State'!$C$3)</f>
        <v>88366</v>
      </c>
      <c r="BN157" s="105">
        <f>GETPIVOTDATA(" Kansas",'Population Migration by State'!$B$5,"Year",'Population Migration by State'!$C$3)</f>
        <v>88366</v>
      </c>
      <c r="BO157" s="105">
        <f>GETPIVOTDATA(" Kansas",'Population Migration by State'!$B$5,"Year",'Population Migration by State'!$C$3)</f>
        <v>88366</v>
      </c>
      <c r="BP157" s="105">
        <f>GETPIVOTDATA(" Kansas",'Population Migration by State'!$B$5,"Year",'Population Migration by State'!$C$3)</f>
        <v>88366</v>
      </c>
      <c r="BQ157" s="105">
        <f>GETPIVOTDATA(" Kansas",'Population Migration by State'!$B$5,"Year",'Population Migration by State'!$C$3)</f>
        <v>88366</v>
      </c>
      <c r="BR157" s="105">
        <f>GETPIVOTDATA(" Kansas",'Population Migration by State'!$B$5,"Year",'Population Migration by State'!$C$3)</f>
        <v>88366</v>
      </c>
      <c r="BS157" s="92">
        <f>GETPIVOTDATA(" Missouri",'Population Migration by State'!$B$5,"Year",'Population Migration by State'!$C$3)</f>
        <v>163756</v>
      </c>
      <c r="BT157" s="105">
        <f>GETPIVOTDATA(" Missouri",'Population Migration by State'!$B$5,"Year",'Population Migration by State'!$C$3)</f>
        <v>163756</v>
      </c>
      <c r="BU157" s="105">
        <f>GETPIVOTDATA(" Missouri",'Population Migration by State'!$B$5,"Year",'Population Migration by State'!$C$3)</f>
        <v>163756</v>
      </c>
      <c r="BV157" s="105">
        <f>GETPIVOTDATA(" Missouri",'Population Migration by State'!$B$5,"Year",'Population Migration by State'!$C$3)</f>
        <v>163756</v>
      </c>
      <c r="BW157" s="105">
        <f>GETPIVOTDATA(" Missouri",'Population Migration by State'!$B$5,"Year",'Population Migration by State'!$C$3)</f>
        <v>163756</v>
      </c>
      <c r="BX157" s="121">
        <f>GETPIVOTDATA(" Missouri",'Population Migration by State'!$B$5,"Year",'Population Migration by State'!$C$3)</f>
        <v>163756</v>
      </c>
      <c r="BY157" s="121">
        <f>GETPIVOTDATA(" Missouri",'Population Migration by State'!$B$5,"Year",'Population Migration by State'!$C$3)</f>
        <v>163756</v>
      </c>
      <c r="BZ157" s="121">
        <f>GETPIVOTDATA(" Missouri",'Population Migration by State'!$B$5,"Year",'Population Migration by State'!$C$3)</f>
        <v>163756</v>
      </c>
      <c r="CA157" s="121">
        <f>GETPIVOTDATA(" Missouri",'Population Migration by State'!$B$5,"Year",'Population Migration by State'!$C$3)</f>
        <v>163756</v>
      </c>
      <c r="CB157" s="105">
        <f>GETPIVOTDATA(" Missouri",'Population Migration by State'!$B$5,"Year",'Population Migration by State'!$C$3)</f>
        <v>163756</v>
      </c>
      <c r="CC157" s="105">
        <f>GETPIVOTDATA(" Missouri",'Population Migration by State'!$B$5,"Year",'Population Migration by State'!$C$3)</f>
        <v>163756</v>
      </c>
      <c r="CD157" s="105">
        <f>GETPIVOTDATA(" Missouri",'Population Migration by State'!$B$5,"Year",'Population Migration by State'!$C$3)</f>
        <v>163756</v>
      </c>
      <c r="CE157" s="105">
        <f>GETPIVOTDATA(" Missouri",'Population Migration by State'!$B$5,"Year",'Population Migration by State'!$C$3)</f>
        <v>163756</v>
      </c>
      <c r="CF157" s="105">
        <f>GETPIVOTDATA(" Missouri",'Population Migration by State'!$B$5,"Year",'Population Migration by State'!$C$3)</f>
        <v>163756</v>
      </c>
      <c r="CG157" s="92">
        <f>GETPIVOTDATA(" Illinois",'Population Migration by State'!$B$5,"Year",'Population Migration by State'!$C$3)</f>
        <v>210804</v>
      </c>
      <c r="CH157" s="105">
        <f>GETPIVOTDATA(" Illinois",'Population Migration by State'!$B$5,"Year",'Population Migration by State'!$C$3)</f>
        <v>210804</v>
      </c>
      <c r="CI157" s="105">
        <f>GETPIVOTDATA(" Illinois",'Population Migration by State'!$B$5,"Year",'Population Migration by State'!$C$3)</f>
        <v>210804</v>
      </c>
      <c r="CJ157" s="105">
        <f>GETPIVOTDATA(" Illinois",'Population Migration by State'!$B$5,"Year",'Population Migration by State'!$C$3)</f>
        <v>210804</v>
      </c>
      <c r="CK157" s="105">
        <f>GETPIVOTDATA(" Illinois",'Population Migration by State'!$B$5,"Year",'Population Migration by State'!$C$3)</f>
        <v>210804</v>
      </c>
      <c r="CL157" s="105">
        <f>GETPIVOTDATA(" Illinois",'Population Migration by State'!$B$5,"Year",'Population Migration by State'!$C$3)</f>
        <v>210804</v>
      </c>
      <c r="CM157" s="105">
        <f>GETPIVOTDATA(" Illinois",'Population Migration by State'!$B$5,"Year",'Population Migration by State'!$C$3)</f>
        <v>210804</v>
      </c>
      <c r="CN157" s="105">
        <f>GETPIVOTDATA(" Illinois",'Population Migration by State'!$B$5,"Year",'Population Migration by State'!$C$3)</f>
        <v>210804</v>
      </c>
      <c r="CO157" s="92">
        <f>GETPIVOTDATA(" Indiana",'Population Migration by State'!$B$5,"Year",'Population Migration by State'!$C$3)</f>
        <v>134273</v>
      </c>
      <c r="CP157" s="105">
        <f>GETPIVOTDATA(" Indiana",'Population Migration by State'!$B$5,"Year",'Population Migration by State'!$C$3)</f>
        <v>134273</v>
      </c>
      <c r="CQ157" s="105">
        <f>GETPIVOTDATA(" Indiana",'Population Migration by State'!$B$5,"Year",'Population Migration by State'!$C$3)</f>
        <v>134273</v>
      </c>
      <c r="CR157" s="105">
        <f>GETPIVOTDATA(" Indiana",'Population Migration by State'!$B$5,"Year",'Population Migration by State'!$C$3)</f>
        <v>134273</v>
      </c>
      <c r="CS157" s="105">
        <f>GETPIVOTDATA(" Indiana",'Population Migration by State'!$B$5,"Year",'Population Migration by State'!$C$3)</f>
        <v>134273</v>
      </c>
      <c r="CT157" s="105">
        <f>GETPIVOTDATA(" Indiana",'Population Migration by State'!$B$5,"Year",'Population Migration by State'!$C$3)</f>
        <v>134273</v>
      </c>
      <c r="CU157" s="92">
        <f>GETPIVOTDATA(" Kentucky",'Population Migration by State'!$B$5,"Year",'Population Migration by State'!$C$3)</f>
        <v>112957</v>
      </c>
      <c r="CV157" s="105">
        <f>GETPIVOTDATA(" Kentucky",'Population Migration by State'!$B$5,"Year",'Population Migration by State'!$C$3)</f>
        <v>112957</v>
      </c>
      <c r="CW157" s="101">
        <f>GETPIVOTDATA(" Kentucky",'Population Migration by State'!$B$5,"Year",'Population Migration by State'!$C$3)</f>
        <v>112957</v>
      </c>
      <c r="CX157" s="99"/>
      <c r="CY157" s="105">
        <f>GETPIVOTDATA(" Ohio",'Population Migration by State'!$B$5,"Year",'Population Migration by State'!$C$3)</f>
        <v>197794</v>
      </c>
      <c r="CZ157" s="92">
        <f>GETPIVOTDATA(" West Virginia",'Population Migration by State'!$B$5,"Year",'Population Migration by State'!$C$3)</f>
        <v>47204</v>
      </c>
      <c r="DA157" s="105">
        <f>GETPIVOTDATA(" West Virginia",'Population Migration by State'!$B$5,"Year",'Population Migration by State'!$C$3)</f>
        <v>47204</v>
      </c>
      <c r="DB157" s="105">
        <f>GETPIVOTDATA(" West Virginia",'Population Migration by State'!$B$5,"Year",'Population Migration by State'!$C$3)</f>
        <v>47204</v>
      </c>
      <c r="DC157" s="105">
        <f>GETPIVOTDATA(" West Virginia",'Population Migration by State'!$B$5,"Year",'Population Migration by State'!$C$3)</f>
        <v>47204</v>
      </c>
      <c r="DD157" s="121">
        <f>GETPIVOTDATA(" West Virginia",'Population Migration by State'!$B$5,"Year",'Population Migration by State'!$C$3)</f>
        <v>47204</v>
      </c>
      <c r="DE157" s="121">
        <f>GETPIVOTDATA(" West Virginia",'Population Migration by State'!$B$5,"Year",'Population Migration by State'!$C$3)</f>
        <v>47204</v>
      </c>
      <c r="DF157" s="121">
        <f>GETPIVOTDATA(" West Virginia",'Population Migration by State'!$B$5,"Year",'Population Migration by State'!$C$3)</f>
        <v>47204</v>
      </c>
      <c r="DG157" s="121">
        <f>GETPIVOTDATA(" West Virginia",'Population Migration by State'!$B$5,"Year",'Population Migration by State'!$C$3)</f>
        <v>47204</v>
      </c>
      <c r="DH157" s="105">
        <f>GETPIVOTDATA(" West Virginia",'Population Migration by State'!$B$5,"Year",'Population Migration by State'!$C$3)</f>
        <v>47204</v>
      </c>
      <c r="DI157" s="97"/>
      <c r="DJ157" s="105">
        <f>GETPIVOTDATA(" Virginia",'Population Migration by State'!$B$5,"Year",'Population Migration by State'!$C$3)</f>
        <v>251169</v>
      </c>
      <c r="DK157" s="105">
        <f>GETPIVOTDATA(" Virginia",'Population Migration by State'!$B$5,"Year",'Population Migration by State'!$C$3)</f>
        <v>251169</v>
      </c>
      <c r="DL157" s="105">
        <f>GETPIVOTDATA(" Virginia",'Population Migration by State'!$B$5,"Year",'Population Migration by State'!$C$3)</f>
        <v>251169</v>
      </c>
      <c r="DM157" s="105">
        <f>GETPIVOTDATA(" Virginia",'Population Migration by State'!$B$5,"Year",'Population Migration by State'!$C$3)</f>
        <v>251169</v>
      </c>
      <c r="DN157" s="105">
        <f>GETPIVOTDATA(" Virginia",'Population Migration by State'!$B$5,"Year",'Population Migration by State'!$C$3)</f>
        <v>251169</v>
      </c>
      <c r="DO157" s="105">
        <f>GETPIVOTDATA(" Virginia",'Population Migration by State'!$B$5,"Year",'Population Migration by State'!$C$3)</f>
        <v>251169</v>
      </c>
      <c r="DP157" s="122">
        <f>GETPIVOTDATA(" District of Columbia ",'Population Migration by State'!$B$5,"Year",'Population Migration by State'!$C$3)</f>
        <v>53830</v>
      </c>
      <c r="DQ157" s="123">
        <f>GETPIVOTDATA(" District of Columbia ",'Population Migration by State'!$B$5,"Year",'Population Migration by State'!$C$3)</f>
        <v>53830</v>
      </c>
      <c r="DR157" s="105">
        <f>GETPIVOTDATA(" Maryland",'Population Migration by State'!$B$5,"Year",'Population Migration by State'!$C$3)</f>
        <v>155277</v>
      </c>
      <c r="DS157" s="105">
        <f>GETPIVOTDATA(" Maryland",'Population Migration by State'!$B$5,"Year",'Population Migration by State'!$C$3)</f>
        <v>155277</v>
      </c>
      <c r="DT157" s="92">
        <f>GETPIVOTDATA(" Delaware",'Population Migration by State'!$B$5,"Year",'Population Migration by State'!$C$3)</f>
        <v>34813</v>
      </c>
      <c r="DU157" s="105">
        <f>GETPIVOTDATA(" Delaware",'Population Migration by State'!$B$5,"Year",'Population Migration by State'!$C$3)</f>
        <v>34813</v>
      </c>
      <c r="DV157" s="99"/>
      <c r="DW157" s="105"/>
      <c r="DX157" s="105"/>
      <c r="DY157" s="105"/>
      <c r="DZ157" s="105"/>
      <c r="EA157" s="105"/>
      <c r="EB157" s="105"/>
      <c r="EC157" s="105"/>
      <c r="ED157" s="105"/>
      <c r="EE157" s="105"/>
      <c r="EF157" s="93"/>
      <c r="EG157" s="93"/>
      <c r="EH157" s="93"/>
      <c r="EI157" s="93"/>
      <c r="EJ157" s="105"/>
      <c r="EK157" s="105"/>
      <c r="EL157" s="105"/>
      <c r="EM157" s="105"/>
      <c r="EN157" s="105"/>
      <c r="EO157" s="105"/>
      <c r="EP157" s="105"/>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c r="GE157" s="56"/>
      <c r="GF157" s="56"/>
      <c r="GG157" s="56"/>
      <c r="GH157" s="56"/>
      <c r="GI157" s="56"/>
      <c r="GJ157" s="56"/>
      <c r="GK157" s="56"/>
      <c r="GL157" s="56"/>
      <c r="GM157" s="56"/>
      <c r="GN157" s="56"/>
      <c r="GO157" s="56"/>
      <c r="GP157" s="56"/>
      <c r="GQ157" s="56"/>
      <c r="GR157" s="56"/>
      <c r="GS157" s="56"/>
      <c r="GT157" s="56"/>
      <c r="GU157" s="56"/>
      <c r="GV157" s="56"/>
      <c r="GW157" s="56"/>
      <c r="GX157" s="56"/>
      <c r="GY157" s="56"/>
      <c r="GZ157" s="56"/>
      <c r="HA157" s="56"/>
      <c r="HB157" s="56"/>
      <c r="HC157" s="56"/>
      <c r="HD157" s="56"/>
      <c r="HE157" s="56"/>
      <c r="HF157" s="56"/>
      <c r="HG157" s="56"/>
      <c r="HH157" s="217"/>
    </row>
    <row r="158" spans="2:216" ht="15.75" customHeight="1" thickBot="1" x14ac:dyDescent="0.3">
      <c r="B158" s="221"/>
      <c r="C158" s="56"/>
      <c r="D158" s="56"/>
      <c r="E158" s="105"/>
      <c r="F158" s="105"/>
      <c r="G158" s="105"/>
      <c r="H158" s="105"/>
      <c r="I158" s="105"/>
      <c r="J158" s="105"/>
      <c r="K158" s="105"/>
      <c r="L158" s="105"/>
      <c r="M158" s="105"/>
      <c r="N158" s="92">
        <f>GETPIVOTDATA(" California",'Population Migration by State'!$B$5,"Year",'Population Migration by State'!$C$3)</f>
        <v>495964</v>
      </c>
      <c r="O158" s="105">
        <f>GETPIVOTDATA(" California",'Population Migration by State'!$B$5,"Year",'Population Migration by State'!$C$3)</f>
        <v>495964</v>
      </c>
      <c r="P158" s="105">
        <f>GETPIVOTDATA(" California",'Population Migration by State'!$B$5,"Year",'Population Migration by State'!$C$3)</f>
        <v>495964</v>
      </c>
      <c r="Q158" s="105">
        <f>GETPIVOTDATA(" California",'Population Migration by State'!$B$5,"Year",'Population Migration by State'!$C$3)</f>
        <v>495964</v>
      </c>
      <c r="R158" s="105">
        <f>GETPIVOTDATA(" California",'Population Migration by State'!$B$5,"Year",'Population Migration by State'!$C$3)</f>
        <v>495964</v>
      </c>
      <c r="S158" s="105">
        <f>GETPIVOTDATA(" California",'Population Migration by State'!$B$5,"Year",'Population Migration by State'!$C$3)</f>
        <v>495964</v>
      </c>
      <c r="T158" s="105">
        <f>GETPIVOTDATA(" California",'Population Migration by State'!$B$5,"Year",'Population Migration by State'!$C$3)</f>
        <v>495964</v>
      </c>
      <c r="U158" s="105">
        <f>GETPIVOTDATA(" California",'Population Migration by State'!$B$5,"Year",'Population Migration by State'!$C$3)</f>
        <v>495964</v>
      </c>
      <c r="V158" s="92">
        <f>GETPIVOTDATA(" Nevada",'Population Migration by State'!$B$5,"Year",'Population Migration by State'!$C$3)</f>
        <v>124522</v>
      </c>
      <c r="W158" s="105">
        <f>GETPIVOTDATA(" Nevada",'Population Migration by State'!$B$5,"Year",'Population Migration by State'!$C$3)</f>
        <v>124522</v>
      </c>
      <c r="X158" s="105">
        <f>GETPIVOTDATA(" Nevada",'Population Migration by State'!$B$5,"Year",'Population Migration by State'!$C$3)</f>
        <v>124522</v>
      </c>
      <c r="Y158" s="105">
        <f>GETPIVOTDATA(" Nevada",'Population Migration by State'!$B$5,"Year",'Population Migration by State'!$C$3)</f>
        <v>124522</v>
      </c>
      <c r="Z158" s="105">
        <f>GETPIVOTDATA(" Nevada",'Population Migration by State'!$B$5,"Year",'Population Migration by State'!$C$3)</f>
        <v>124522</v>
      </c>
      <c r="AA158" s="105">
        <f>GETPIVOTDATA(" Nevada",'Population Migration by State'!$B$5,"Year",'Population Migration by State'!$C$3)</f>
        <v>124522</v>
      </c>
      <c r="AB158" s="105">
        <f>GETPIVOTDATA(" Nevada",'Population Migration by State'!$B$5,"Year",'Population Migration by State'!$C$3)</f>
        <v>124522</v>
      </c>
      <c r="AC158" s="92">
        <f>GETPIVOTDATA(" Utah",'Population Migration by State'!$B$5,"Year",'Population Migration by State'!$C$3)</f>
        <v>88109</v>
      </c>
      <c r="AD158" s="105">
        <f>GETPIVOTDATA(" Utah",'Population Migration by State'!$B$5,"Year",'Population Migration by State'!$C$3)</f>
        <v>88109</v>
      </c>
      <c r="AE158" s="105">
        <f>GETPIVOTDATA(" Utah",'Population Migration by State'!$B$5,"Year",'Population Migration by State'!$C$3)</f>
        <v>88109</v>
      </c>
      <c r="AF158" s="105">
        <f>GETPIVOTDATA(" Utah",'Population Migration by State'!$B$5,"Year",'Population Migration by State'!$C$3)</f>
        <v>88109</v>
      </c>
      <c r="AG158" s="105">
        <f>GETPIVOTDATA(" Utah",'Population Migration by State'!$B$5,"Year",'Population Migration by State'!$C$3)</f>
        <v>88109</v>
      </c>
      <c r="AH158" s="105">
        <f>GETPIVOTDATA(" Utah",'Population Migration by State'!$B$5,"Year",'Population Migration by State'!$C$3)</f>
        <v>88109</v>
      </c>
      <c r="AI158" s="105">
        <f>GETPIVOTDATA(" Utah",'Population Migration by State'!$B$5,"Year",'Population Migration by State'!$C$3)</f>
        <v>88109</v>
      </c>
      <c r="AJ158" s="105">
        <f>GETPIVOTDATA(" Utah",'Population Migration by State'!$B$5,"Year",'Population Migration by State'!$C$3)</f>
        <v>88109</v>
      </c>
      <c r="AK158" s="105">
        <f>GETPIVOTDATA(" Utah",'Population Migration by State'!$B$5,"Year",'Population Migration by State'!$C$3)</f>
        <v>88109</v>
      </c>
      <c r="AL158" s="105">
        <f>GETPIVOTDATA(" Utah",'Population Migration by State'!$B$5,"Year",'Population Migration by State'!$C$3)</f>
        <v>88109</v>
      </c>
      <c r="AM158" s="105">
        <f>GETPIVOTDATA(" Utah",'Population Migration by State'!$B$5,"Year",'Population Migration by State'!$C$3)</f>
        <v>88109</v>
      </c>
      <c r="AN158" s="105">
        <f>GETPIVOTDATA(" Utah",'Population Migration by State'!$B$5,"Year",'Population Migration by State'!$C$3)</f>
        <v>88109</v>
      </c>
      <c r="AO158" s="92">
        <f>GETPIVOTDATA(" Colorado",'Population Migration by State'!$B$5,"Year",'Population Migration by State'!$C$3)</f>
        <v>206204</v>
      </c>
      <c r="AP158" s="105">
        <f>GETPIVOTDATA(" Colorado",'Population Migration by State'!$B$5,"Year",'Population Migration by State'!$C$3)</f>
        <v>206204</v>
      </c>
      <c r="AQ158" s="105">
        <f>GETPIVOTDATA(" Colorado",'Population Migration by State'!$B$5,"Year",'Population Migration by State'!$C$3)</f>
        <v>206204</v>
      </c>
      <c r="AR158" s="105">
        <f>GETPIVOTDATA(" Colorado",'Population Migration by State'!$B$5,"Year",'Population Migration by State'!$C$3)</f>
        <v>206204</v>
      </c>
      <c r="AS158" s="105">
        <f>GETPIVOTDATA(" Colorado",'Population Migration by State'!$B$5,"Year",'Population Migration by State'!$C$3)</f>
        <v>206204</v>
      </c>
      <c r="AT158" s="105">
        <f>GETPIVOTDATA(" Colorado",'Population Migration by State'!$B$5,"Year",'Population Migration by State'!$C$3)</f>
        <v>206204</v>
      </c>
      <c r="AU158" s="149">
        <f>GETPIVOTDATA(" Colorado",'Population Migration by State'!$B$5,"Year",'Population Migration by State'!$C$3)</f>
        <v>206204</v>
      </c>
      <c r="AV158" s="149">
        <f>GETPIVOTDATA(" Colorado",'Population Migration by State'!$B$5,"Year",'Population Migration by State'!$C$3)</f>
        <v>206204</v>
      </c>
      <c r="AW158" s="149">
        <f>GETPIVOTDATA(" Colorado",'Population Migration by State'!$B$5,"Year",'Population Migration by State'!$C$3)</f>
        <v>206204</v>
      </c>
      <c r="AX158" s="149">
        <f>GETPIVOTDATA(" Colorado",'Population Migration by State'!$B$5,"Year",'Population Migration by State'!$C$3)</f>
        <v>206204</v>
      </c>
      <c r="AY158" s="105">
        <f>GETPIVOTDATA(" Colorado",'Population Migration by State'!$B$5,"Year",'Population Migration by State'!$C$3)</f>
        <v>206204</v>
      </c>
      <c r="AZ158" s="105">
        <f>GETPIVOTDATA(" Colorado",'Population Migration by State'!$B$5,"Year",'Population Migration by State'!$C$3)</f>
        <v>206204</v>
      </c>
      <c r="BA158" s="105">
        <f>GETPIVOTDATA(" Colorado",'Population Migration by State'!$B$5,"Year",'Population Migration by State'!$C$3)</f>
        <v>206204</v>
      </c>
      <c r="BB158" s="105">
        <f>GETPIVOTDATA(" Colorado",'Population Migration by State'!$B$5,"Year",'Population Migration by State'!$C$3)</f>
        <v>206204</v>
      </c>
      <c r="BC158" s="105">
        <f>GETPIVOTDATA(" Colorado",'Population Migration by State'!$B$5,"Year",'Population Migration by State'!$C$3)</f>
        <v>206204</v>
      </c>
      <c r="BD158" s="105">
        <f>GETPIVOTDATA(" Colorado",'Population Migration by State'!$B$5,"Year",'Population Migration by State'!$C$3)</f>
        <v>206204</v>
      </c>
      <c r="BE158" s="92">
        <f>GETPIVOTDATA(" Kansas",'Population Migration by State'!$B$5,"Year",'Population Migration by State'!$C$3)</f>
        <v>88366</v>
      </c>
      <c r="BF158" s="105">
        <f>GETPIVOTDATA(" Kansas",'Population Migration by State'!$B$5,"Year",'Population Migration by State'!$C$3)</f>
        <v>88366</v>
      </c>
      <c r="BG158" s="105">
        <f>GETPIVOTDATA(" Kansas",'Population Migration by State'!$B$5,"Year",'Population Migration by State'!$C$3)</f>
        <v>88366</v>
      </c>
      <c r="BH158" s="105">
        <f>GETPIVOTDATA(" Kansas",'Population Migration by State'!$B$5,"Year",'Population Migration by State'!$C$3)</f>
        <v>88366</v>
      </c>
      <c r="BI158" s="105">
        <f>GETPIVOTDATA(" Kansas",'Population Migration by State'!$B$5,"Year",'Population Migration by State'!$C$3)</f>
        <v>88366</v>
      </c>
      <c r="BJ158" s="105">
        <f>GETPIVOTDATA(" Kansas",'Population Migration by State'!$B$5,"Year",'Population Migration by State'!$C$3)</f>
        <v>88366</v>
      </c>
      <c r="BK158" s="105">
        <f>GETPIVOTDATA(" Kansas",'Population Migration by State'!$B$5,"Year",'Population Migration by State'!$C$3)</f>
        <v>88366</v>
      </c>
      <c r="BL158" s="121">
        <f>GETPIVOTDATA(" Kansas",'Population Migration by State'!$B$5,"Year",'Population Migration by State'!$C$3)</f>
        <v>88366</v>
      </c>
      <c r="BM158" s="105">
        <f>GETPIVOTDATA(" Kansas",'Population Migration by State'!$B$5,"Year",'Population Migration by State'!$C$3)</f>
        <v>88366</v>
      </c>
      <c r="BN158" s="105">
        <f>GETPIVOTDATA(" Kansas",'Population Migration by State'!$B$5,"Year",'Population Migration by State'!$C$3)</f>
        <v>88366</v>
      </c>
      <c r="BO158" s="105">
        <f>GETPIVOTDATA(" Kansas",'Population Migration by State'!$B$5,"Year",'Population Migration by State'!$C$3)</f>
        <v>88366</v>
      </c>
      <c r="BP158" s="105">
        <f>GETPIVOTDATA(" Kansas",'Population Migration by State'!$B$5,"Year",'Population Migration by State'!$C$3)</f>
        <v>88366</v>
      </c>
      <c r="BQ158" s="105">
        <f>GETPIVOTDATA(" Kansas",'Population Migration by State'!$B$5,"Year",'Population Migration by State'!$C$3)</f>
        <v>88366</v>
      </c>
      <c r="BR158" s="105">
        <f>GETPIVOTDATA(" Kansas",'Population Migration by State'!$B$5,"Year",'Population Migration by State'!$C$3)</f>
        <v>88366</v>
      </c>
      <c r="BS158" s="92">
        <f>GETPIVOTDATA(" Missouri",'Population Migration by State'!$B$5,"Year",'Population Migration by State'!$C$3)</f>
        <v>163756</v>
      </c>
      <c r="BT158" s="105">
        <f>GETPIVOTDATA(" Missouri",'Population Migration by State'!$B$5,"Year",'Population Migration by State'!$C$3)</f>
        <v>163756</v>
      </c>
      <c r="BU158" s="105">
        <f>GETPIVOTDATA(" Missouri",'Population Migration by State'!$B$5,"Year",'Population Migration by State'!$C$3)</f>
        <v>163756</v>
      </c>
      <c r="BV158" s="105">
        <f>GETPIVOTDATA(" Missouri",'Population Migration by State'!$B$5,"Year",'Population Migration by State'!$C$3)</f>
        <v>163756</v>
      </c>
      <c r="BW158" s="105">
        <f>GETPIVOTDATA(" Missouri",'Population Migration by State'!$B$5,"Year",'Population Migration by State'!$C$3)</f>
        <v>163756</v>
      </c>
      <c r="BX158" s="121">
        <f>GETPIVOTDATA(" Missouri",'Population Migration by State'!$B$5,"Year",'Population Migration by State'!$C$3)</f>
        <v>163756</v>
      </c>
      <c r="BY158" s="121">
        <f>GETPIVOTDATA(" Missouri",'Population Migration by State'!$B$5,"Year",'Population Migration by State'!$C$3)</f>
        <v>163756</v>
      </c>
      <c r="BZ158" s="121">
        <f>GETPIVOTDATA(" Missouri",'Population Migration by State'!$B$5,"Year",'Population Migration by State'!$C$3)</f>
        <v>163756</v>
      </c>
      <c r="CA158" s="121">
        <f>GETPIVOTDATA(" Missouri",'Population Migration by State'!$B$5,"Year",'Population Migration by State'!$C$3)</f>
        <v>163756</v>
      </c>
      <c r="CB158" s="105">
        <f>GETPIVOTDATA(" Missouri",'Population Migration by State'!$B$5,"Year",'Population Migration by State'!$C$3)</f>
        <v>163756</v>
      </c>
      <c r="CC158" s="105">
        <f>GETPIVOTDATA(" Missouri",'Population Migration by State'!$B$5,"Year",'Population Migration by State'!$C$3)</f>
        <v>163756</v>
      </c>
      <c r="CD158" s="105">
        <f>GETPIVOTDATA(" Missouri",'Population Migration by State'!$B$5,"Year",'Population Migration by State'!$C$3)</f>
        <v>163756</v>
      </c>
      <c r="CE158" s="105">
        <f>GETPIVOTDATA(" Missouri",'Population Migration by State'!$B$5,"Year",'Population Migration by State'!$C$3)</f>
        <v>163756</v>
      </c>
      <c r="CF158" s="105">
        <f>GETPIVOTDATA(" Missouri",'Population Migration by State'!$B$5,"Year",'Population Migration by State'!$C$3)</f>
        <v>163756</v>
      </c>
      <c r="CG158" s="92">
        <f>GETPIVOTDATA(" Illinois",'Population Migration by State'!$B$5,"Year",'Population Migration by State'!$C$3)</f>
        <v>210804</v>
      </c>
      <c r="CH158" s="105">
        <f>GETPIVOTDATA(" Illinois",'Population Migration by State'!$B$5,"Year",'Population Migration by State'!$C$3)</f>
        <v>210804</v>
      </c>
      <c r="CI158" s="105">
        <f>GETPIVOTDATA(" Illinois",'Population Migration by State'!$B$5,"Year",'Population Migration by State'!$C$3)</f>
        <v>210804</v>
      </c>
      <c r="CJ158" s="105">
        <f>GETPIVOTDATA(" Illinois",'Population Migration by State'!$B$5,"Year",'Population Migration by State'!$C$3)</f>
        <v>210804</v>
      </c>
      <c r="CK158" s="105">
        <f>GETPIVOTDATA(" Illinois",'Population Migration by State'!$B$5,"Year",'Population Migration by State'!$C$3)</f>
        <v>210804</v>
      </c>
      <c r="CL158" s="105">
        <f>GETPIVOTDATA(" Illinois",'Population Migration by State'!$B$5,"Year",'Population Migration by State'!$C$3)</f>
        <v>210804</v>
      </c>
      <c r="CM158" s="105">
        <f>GETPIVOTDATA(" Illinois",'Population Migration by State'!$B$5,"Year",'Population Migration by State'!$C$3)</f>
        <v>210804</v>
      </c>
      <c r="CN158" s="105">
        <f>GETPIVOTDATA(" Illinois",'Population Migration by State'!$B$5,"Year",'Population Migration by State'!$C$3)</f>
        <v>210804</v>
      </c>
      <c r="CO158" s="92">
        <f>GETPIVOTDATA(" Indiana",'Population Migration by State'!$B$5,"Year",'Population Migration by State'!$C$3)</f>
        <v>134273</v>
      </c>
      <c r="CP158" s="105">
        <f>GETPIVOTDATA(" Indiana",'Population Migration by State'!$B$5,"Year",'Population Migration by State'!$C$3)</f>
        <v>134273</v>
      </c>
      <c r="CQ158" s="105">
        <f>GETPIVOTDATA(" Indiana",'Population Migration by State'!$B$5,"Year",'Population Migration by State'!$C$3)</f>
        <v>134273</v>
      </c>
      <c r="CR158" s="105">
        <f>GETPIVOTDATA(" Indiana",'Population Migration by State'!$B$5,"Year",'Population Migration by State'!$C$3)</f>
        <v>134273</v>
      </c>
      <c r="CS158" s="105">
        <f>GETPIVOTDATA(" Indiana",'Population Migration by State'!$B$5,"Year",'Population Migration by State'!$C$3)</f>
        <v>134273</v>
      </c>
      <c r="CT158" s="105">
        <f>GETPIVOTDATA(" Indiana",'Population Migration by State'!$B$5,"Year",'Population Migration by State'!$C$3)</f>
        <v>134273</v>
      </c>
      <c r="CU158" s="92">
        <f>GETPIVOTDATA(" Kentucky",'Population Migration by State'!$B$5,"Year",'Population Migration by State'!$C$3)</f>
        <v>112957</v>
      </c>
      <c r="CV158" s="105">
        <f>GETPIVOTDATA(" Kentucky",'Population Migration by State'!$B$5,"Year",'Population Migration by State'!$C$3)</f>
        <v>112957</v>
      </c>
      <c r="CW158" s="105">
        <f>GETPIVOTDATA(" Kentucky",'Population Migration by State'!$B$5,"Year",'Population Migration by State'!$C$3)</f>
        <v>112957</v>
      </c>
      <c r="CX158" s="105">
        <f>GETPIVOTDATA(" Kentucky",'Population Migration by State'!$B$5,"Year",'Population Migration by State'!$C$3)</f>
        <v>112957</v>
      </c>
      <c r="CY158" s="102"/>
      <c r="CZ158" s="105">
        <f>GETPIVOTDATA(" West Virginia",'Population Migration by State'!$B$5,"Year",'Population Migration by State'!$C$3)</f>
        <v>47204</v>
      </c>
      <c r="DA158" s="105">
        <f>GETPIVOTDATA(" West Virginia",'Population Migration by State'!$B$5,"Year",'Population Migration by State'!$C$3)</f>
        <v>47204</v>
      </c>
      <c r="DB158" s="105">
        <f>GETPIVOTDATA(" West Virginia",'Population Migration by State'!$B$5,"Year",'Population Migration by State'!$C$3)</f>
        <v>47204</v>
      </c>
      <c r="DC158" s="105">
        <f>GETPIVOTDATA(" West Virginia",'Population Migration by State'!$B$5,"Year",'Population Migration by State'!$C$3)</f>
        <v>47204</v>
      </c>
      <c r="DD158" s="121">
        <f>GETPIVOTDATA(" West Virginia",'Population Migration by State'!$B$5,"Year",'Population Migration by State'!$C$3)</f>
        <v>47204</v>
      </c>
      <c r="DE158" s="121">
        <f>GETPIVOTDATA(" West Virginia",'Population Migration by State'!$B$5,"Year",'Population Migration by State'!$C$3)</f>
        <v>47204</v>
      </c>
      <c r="DF158" s="121">
        <f>GETPIVOTDATA(" West Virginia",'Population Migration by State'!$B$5,"Year",'Population Migration by State'!$C$3)</f>
        <v>47204</v>
      </c>
      <c r="DG158" s="121">
        <f>GETPIVOTDATA(" West Virginia",'Population Migration by State'!$B$5,"Year",'Population Migration by State'!$C$3)</f>
        <v>47204</v>
      </c>
      <c r="DH158" s="105">
        <f>GETPIVOTDATA(" West Virginia",'Population Migration by State'!$B$5,"Year",'Population Migration by State'!$C$3)</f>
        <v>47204</v>
      </c>
      <c r="DI158" s="92">
        <f>GETPIVOTDATA(" Virginia",'Population Migration by State'!$B$5,"Year",'Population Migration by State'!$C$3)</f>
        <v>251169</v>
      </c>
      <c r="DJ158" s="105">
        <f>GETPIVOTDATA(" Virginia",'Population Migration by State'!$B$5,"Year",'Population Migration by State'!$C$3)</f>
        <v>251169</v>
      </c>
      <c r="DK158" s="105">
        <f>GETPIVOTDATA(" Virginia",'Population Migration by State'!$B$5,"Year",'Population Migration by State'!$C$3)</f>
        <v>251169</v>
      </c>
      <c r="DL158" s="105">
        <f>GETPIVOTDATA(" Virginia",'Population Migration by State'!$B$5,"Year",'Population Migration by State'!$C$3)</f>
        <v>251169</v>
      </c>
      <c r="DM158" s="105">
        <f>GETPIVOTDATA(" Virginia",'Population Migration by State'!$B$5,"Year",'Population Migration by State'!$C$3)</f>
        <v>251169</v>
      </c>
      <c r="DN158" s="105">
        <f>GETPIVOTDATA(" Virginia",'Population Migration by State'!$B$5,"Year",'Population Migration by State'!$C$3)</f>
        <v>251169</v>
      </c>
      <c r="DO158" s="105">
        <f>GETPIVOTDATA(" Virginia",'Population Migration by State'!$B$5,"Year",'Population Migration by State'!$C$3)</f>
        <v>251169</v>
      </c>
      <c r="DP158" s="124">
        <f>GETPIVOTDATA(" District of Columbia ",'Population Migration by State'!$B$5,"Year",'Population Migration by State'!$C$3)</f>
        <v>53830</v>
      </c>
      <c r="DQ158" s="125">
        <f>GETPIVOTDATA(" District of Columbia ",'Population Migration by State'!$B$5,"Year",'Population Migration by State'!$C$3)</f>
        <v>53830</v>
      </c>
      <c r="DR158" s="105">
        <f>GETPIVOTDATA(" Maryland",'Population Migration by State'!$B$5,"Year",'Population Migration by State'!$C$3)</f>
        <v>155277</v>
      </c>
      <c r="DS158" s="105">
        <f>GETPIVOTDATA(" Maryland",'Population Migration by State'!$B$5,"Year",'Population Migration by State'!$C$3)</f>
        <v>155277</v>
      </c>
      <c r="DT158" s="92">
        <f>GETPIVOTDATA(" Delaware",'Population Migration by State'!$B$5,"Year",'Population Migration by State'!$C$3)</f>
        <v>34813</v>
      </c>
      <c r="DU158" s="105">
        <f>GETPIVOTDATA(" Delaware",'Population Migration by State'!$B$5,"Year",'Population Migration by State'!$C$3)</f>
        <v>34813</v>
      </c>
      <c r="DV158" s="114">
        <f>GETPIVOTDATA(" Delaware",'Population Migration by State'!$B$5,"Year",'Population Migration by State'!$C$3)</f>
        <v>34813</v>
      </c>
      <c r="DW158" s="105"/>
      <c r="DX158" s="105"/>
      <c r="DY158" s="105"/>
      <c r="DZ158" s="105"/>
      <c r="EA158" s="105"/>
      <c r="EB158" s="105"/>
      <c r="EC158" s="105"/>
      <c r="ED158" s="105"/>
      <c r="EE158" s="105"/>
      <c r="EF158" s="93"/>
      <c r="EG158" s="93"/>
      <c r="EH158" s="93"/>
      <c r="EI158" s="93"/>
      <c r="EJ158" s="105"/>
      <c r="EK158" s="105"/>
      <c r="EL158" s="105"/>
      <c r="EM158" s="105"/>
      <c r="EN158" s="105"/>
      <c r="EO158" s="105"/>
      <c r="EP158" s="105"/>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217"/>
    </row>
    <row r="159" spans="2:216" ht="15.75" customHeight="1" thickTop="1" x14ac:dyDescent="0.25">
      <c r="B159" s="221"/>
      <c r="C159" s="56"/>
      <c r="D159" s="56"/>
      <c r="E159" s="105"/>
      <c r="F159" s="105"/>
      <c r="G159" s="105"/>
      <c r="H159" s="105"/>
      <c r="I159" s="105"/>
      <c r="J159" s="105"/>
      <c r="K159" s="105"/>
      <c r="L159" s="105"/>
      <c r="M159" s="105"/>
      <c r="N159" s="92">
        <f>GETPIVOTDATA(" California",'Population Migration by State'!$B$5,"Year",'Population Migration by State'!$C$3)</f>
        <v>495964</v>
      </c>
      <c r="O159" s="105">
        <f>GETPIVOTDATA(" California",'Population Migration by State'!$B$5,"Year",'Population Migration by State'!$C$3)</f>
        <v>495964</v>
      </c>
      <c r="P159" s="105">
        <f>GETPIVOTDATA(" California",'Population Migration by State'!$B$5,"Year",'Population Migration by State'!$C$3)</f>
        <v>495964</v>
      </c>
      <c r="Q159" s="105">
        <f>GETPIVOTDATA(" California",'Population Migration by State'!$B$5,"Year",'Population Migration by State'!$C$3)</f>
        <v>495964</v>
      </c>
      <c r="R159" s="105">
        <f>GETPIVOTDATA(" California",'Population Migration by State'!$B$5,"Year",'Population Migration by State'!$C$3)</f>
        <v>495964</v>
      </c>
      <c r="S159" s="105">
        <f>GETPIVOTDATA(" California",'Population Migration by State'!$B$5,"Year",'Population Migration by State'!$C$3)</f>
        <v>495964</v>
      </c>
      <c r="T159" s="105">
        <f>GETPIVOTDATA(" California",'Population Migration by State'!$B$5,"Year",'Population Migration by State'!$C$3)</f>
        <v>495964</v>
      </c>
      <c r="U159" s="105">
        <f>GETPIVOTDATA(" California",'Population Migration by State'!$B$5,"Year",'Population Migration by State'!$C$3)</f>
        <v>495964</v>
      </c>
      <c r="V159" s="99"/>
      <c r="W159" s="105">
        <f>GETPIVOTDATA(" Nevada",'Population Migration by State'!$B$5,"Year",'Population Migration by State'!$C$3)</f>
        <v>124522</v>
      </c>
      <c r="X159" s="105">
        <f>GETPIVOTDATA(" Nevada",'Population Migration by State'!$B$5,"Year",'Population Migration by State'!$C$3)</f>
        <v>124522</v>
      </c>
      <c r="Y159" s="105">
        <f>GETPIVOTDATA(" Nevada",'Population Migration by State'!$B$5,"Year",'Population Migration by State'!$C$3)</f>
        <v>124522</v>
      </c>
      <c r="Z159" s="105">
        <f>GETPIVOTDATA(" Nevada",'Population Migration by State'!$B$5,"Year",'Population Migration by State'!$C$3)</f>
        <v>124522</v>
      </c>
      <c r="AA159" s="105">
        <f>GETPIVOTDATA(" Nevada",'Population Migration by State'!$B$5,"Year",'Population Migration by State'!$C$3)</f>
        <v>124522</v>
      </c>
      <c r="AB159" s="105">
        <f>GETPIVOTDATA(" Nevada",'Population Migration by State'!$B$5,"Year",'Population Migration by State'!$C$3)</f>
        <v>124522</v>
      </c>
      <c r="AC159" s="92">
        <f>GETPIVOTDATA(" Utah",'Population Migration by State'!$B$5,"Year",'Population Migration by State'!$C$3)</f>
        <v>88109</v>
      </c>
      <c r="AD159" s="105">
        <f>GETPIVOTDATA(" Utah",'Population Migration by State'!$B$5,"Year",'Population Migration by State'!$C$3)</f>
        <v>88109</v>
      </c>
      <c r="AE159" s="105">
        <f>GETPIVOTDATA(" Utah",'Population Migration by State'!$B$5,"Year",'Population Migration by State'!$C$3)</f>
        <v>88109</v>
      </c>
      <c r="AF159" s="105">
        <f>GETPIVOTDATA(" Utah",'Population Migration by State'!$B$5,"Year",'Population Migration by State'!$C$3)</f>
        <v>88109</v>
      </c>
      <c r="AG159" s="105">
        <f>GETPIVOTDATA(" Utah",'Population Migration by State'!$B$5,"Year",'Population Migration by State'!$C$3)</f>
        <v>88109</v>
      </c>
      <c r="AH159" s="105">
        <f>GETPIVOTDATA(" Utah",'Population Migration by State'!$B$5,"Year",'Population Migration by State'!$C$3)</f>
        <v>88109</v>
      </c>
      <c r="AI159" s="105">
        <f>GETPIVOTDATA(" Utah",'Population Migration by State'!$B$5,"Year",'Population Migration by State'!$C$3)</f>
        <v>88109</v>
      </c>
      <c r="AJ159" s="105">
        <f>GETPIVOTDATA(" Utah",'Population Migration by State'!$B$5,"Year",'Population Migration by State'!$C$3)</f>
        <v>88109</v>
      </c>
      <c r="AK159" s="105">
        <f>GETPIVOTDATA(" Utah",'Population Migration by State'!$B$5,"Year",'Population Migration by State'!$C$3)</f>
        <v>88109</v>
      </c>
      <c r="AL159" s="105">
        <f>GETPIVOTDATA(" Utah",'Population Migration by State'!$B$5,"Year",'Population Migration by State'!$C$3)</f>
        <v>88109</v>
      </c>
      <c r="AM159" s="105">
        <f>GETPIVOTDATA(" Utah",'Population Migration by State'!$B$5,"Year",'Population Migration by State'!$C$3)</f>
        <v>88109</v>
      </c>
      <c r="AN159" s="105">
        <f>GETPIVOTDATA(" Utah",'Population Migration by State'!$B$5,"Year",'Population Migration by State'!$C$3)</f>
        <v>88109</v>
      </c>
      <c r="AO159" s="92">
        <f>GETPIVOTDATA(" Colorado",'Population Migration by State'!$B$5,"Year",'Population Migration by State'!$C$3)</f>
        <v>206204</v>
      </c>
      <c r="AP159" s="105">
        <f>GETPIVOTDATA(" Colorado",'Population Migration by State'!$B$5,"Year",'Population Migration by State'!$C$3)</f>
        <v>206204</v>
      </c>
      <c r="AQ159" s="105">
        <f>GETPIVOTDATA(" Colorado",'Population Migration by State'!$B$5,"Year",'Population Migration by State'!$C$3)</f>
        <v>206204</v>
      </c>
      <c r="AR159" s="105">
        <f>GETPIVOTDATA(" Colorado",'Population Migration by State'!$B$5,"Year",'Population Migration by State'!$C$3)</f>
        <v>206204</v>
      </c>
      <c r="AS159" s="105">
        <f>GETPIVOTDATA(" Colorado",'Population Migration by State'!$B$5,"Year",'Population Migration by State'!$C$3)</f>
        <v>206204</v>
      </c>
      <c r="AT159" s="105">
        <f>GETPIVOTDATA(" Colorado",'Population Migration by State'!$B$5,"Year",'Population Migration by State'!$C$3)</f>
        <v>206204</v>
      </c>
      <c r="AU159" s="149">
        <f>GETPIVOTDATA(" Colorado",'Population Migration by State'!$B$5,"Year",'Population Migration by State'!$C$3)</f>
        <v>206204</v>
      </c>
      <c r="AV159" s="149">
        <f>GETPIVOTDATA(" Colorado",'Population Migration by State'!$B$5,"Year",'Population Migration by State'!$C$3)</f>
        <v>206204</v>
      </c>
      <c r="AW159" s="149">
        <f>GETPIVOTDATA(" Colorado",'Population Migration by State'!$B$5,"Year",'Population Migration by State'!$C$3)</f>
        <v>206204</v>
      </c>
      <c r="AX159" s="149">
        <f>GETPIVOTDATA(" Colorado",'Population Migration by State'!$B$5,"Year",'Population Migration by State'!$C$3)</f>
        <v>206204</v>
      </c>
      <c r="AY159" s="105">
        <f>GETPIVOTDATA(" Colorado",'Population Migration by State'!$B$5,"Year",'Population Migration by State'!$C$3)</f>
        <v>206204</v>
      </c>
      <c r="AZ159" s="105">
        <f>GETPIVOTDATA(" Colorado",'Population Migration by State'!$B$5,"Year",'Population Migration by State'!$C$3)</f>
        <v>206204</v>
      </c>
      <c r="BA159" s="105">
        <f>GETPIVOTDATA(" Colorado",'Population Migration by State'!$B$5,"Year",'Population Migration by State'!$C$3)</f>
        <v>206204</v>
      </c>
      <c r="BB159" s="105">
        <f>GETPIVOTDATA(" Colorado",'Population Migration by State'!$B$5,"Year",'Population Migration by State'!$C$3)</f>
        <v>206204</v>
      </c>
      <c r="BC159" s="105">
        <f>GETPIVOTDATA(" Colorado",'Population Migration by State'!$B$5,"Year",'Population Migration by State'!$C$3)</f>
        <v>206204</v>
      </c>
      <c r="BD159" s="105">
        <f>GETPIVOTDATA(" Colorado",'Population Migration by State'!$B$5,"Year",'Population Migration by State'!$C$3)</f>
        <v>206204</v>
      </c>
      <c r="BE159" s="92">
        <f>GETPIVOTDATA(" Kansas",'Population Migration by State'!$B$5,"Year",'Population Migration by State'!$C$3)</f>
        <v>88366</v>
      </c>
      <c r="BF159" s="105">
        <f>GETPIVOTDATA(" Kansas",'Population Migration by State'!$B$5,"Year",'Population Migration by State'!$C$3)</f>
        <v>88366</v>
      </c>
      <c r="BG159" s="105">
        <f>GETPIVOTDATA(" Kansas",'Population Migration by State'!$B$5,"Year",'Population Migration by State'!$C$3)</f>
        <v>88366</v>
      </c>
      <c r="BH159" s="105">
        <f>GETPIVOTDATA(" Kansas",'Population Migration by State'!$B$5,"Year",'Population Migration by State'!$C$3)</f>
        <v>88366</v>
      </c>
      <c r="BI159" s="105">
        <f>GETPIVOTDATA(" Kansas",'Population Migration by State'!$B$5,"Year",'Population Migration by State'!$C$3)</f>
        <v>88366</v>
      </c>
      <c r="BJ159" s="105">
        <f>GETPIVOTDATA(" Kansas",'Population Migration by State'!$B$5,"Year",'Population Migration by State'!$C$3)</f>
        <v>88366</v>
      </c>
      <c r="BK159" s="105">
        <f>GETPIVOTDATA(" Kansas",'Population Migration by State'!$B$5,"Year",'Population Migration by State'!$C$3)</f>
        <v>88366</v>
      </c>
      <c r="BL159" s="121">
        <f>GETPIVOTDATA(" Kansas",'Population Migration by State'!$B$5,"Year",'Population Migration by State'!$C$3)</f>
        <v>88366</v>
      </c>
      <c r="BM159" s="105">
        <f>GETPIVOTDATA(" Kansas",'Population Migration by State'!$B$5,"Year",'Population Migration by State'!$C$3)</f>
        <v>88366</v>
      </c>
      <c r="BN159" s="105">
        <f>GETPIVOTDATA(" Kansas",'Population Migration by State'!$B$5,"Year",'Population Migration by State'!$C$3)</f>
        <v>88366</v>
      </c>
      <c r="BO159" s="105">
        <f>GETPIVOTDATA(" Kansas",'Population Migration by State'!$B$5,"Year",'Population Migration by State'!$C$3)</f>
        <v>88366</v>
      </c>
      <c r="BP159" s="105">
        <f>GETPIVOTDATA(" Kansas",'Population Migration by State'!$B$5,"Year",'Population Migration by State'!$C$3)</f>
        <v>88366</v>
      </c>
      <c r="BQ159" s="105">
        <f>GETPIVOTDATA(" Kansas",'Population Migration by State'!$B$5,"Year",'Population Migration by State'!$C$3)</f>
        <v>88366</v>
      </c>
      <c r="BR159" s="105">
        <f>GETPIVOTDATA(" Kansas",'Population Migration by State'!$B$5,"Year",'Population Migration by State'!$C$3)</f>
        <v>88366</v>
      </c>
      <c r="BS159" s="92">
        <f>GETPIVOTDATA(" Missouri",'Population Migration by State'!$B$5,"Year",'Population Migration by State'!$C$3)</f>
        <v>163756</v>
      </c>
      <c r="BT159" s="105">
        <f>GETPIVOTDATA(" Missouri",'Population Migration by State'!$B$5,"Year",'Population Migration by State'!$C$3)</f>
        <v>163756</v>
      </c>
      <c r="BU159" s="105">
        <f>GETPIVOTDATA(" Missouri",'Population Migration by State'!$B$5,"Year",'Population Migration by State'!$C$3)</f>
        <v>163756</v>
      </c>
      <c r="BV159" s="105">
        <f>GETPIVOTDATA(" Missouri",'Population Migration by State'!$B$5,"Year",'Population Migration by State'!$C$3)</f>
        <v>163756</v>
      </c>
      <c r="BW159" s="105">
        <f>GETPIVOTDATA(" Missouri",'Population Migration by State'!$B$5,"Year",'Population Migration by State'!$C$3)</f>
        <v>163756</v>
      </c>
      <c r="BX159" s="121">
        <f>GETPIVOTDATA(" Missouri",'Population Migration by State'!$B$5,"Year",'Population Migration by State'!$C$3)</f>
        <v>163756</v>
      </c>
      <c r="BY159" s="121">
        <f>GETPIVOTDATA(" Missouri",'Population Migration by State'!$B$5,"Year",'Population Migration by State'!$C$3)</f>
        <v>163756</v>
      </c>
      <c r="BZ159" s="121">
        <f>GETPIVOTDATA(" Missouri",'Population Migration by State'!$B$5,"Year",'Population Migration by State'!$C$3)</f>
        <v>163756</v>
      </c>
      <c r="CA159" s="121">
        <f>GETPIVOTDATA(" Missouri",'Population Migration by State'!$B$5,"Year",'Population Migration by State'!$C$3)</f>
        <v>163756</v>
      </c>
      <c r="CB159" s="105">
        <f>GETPIVOTDATA(" Missouri",'Population Migration by State'!$B$5,"Year",'Population Migration by State'!$C$3)</f>
        <v>163756</v>
      </c>
      <c r="CC159" s="105">
        <f>GETPIVOTDATA(" Missouri",'Population Migration by State'!$B$5,"Year",'Population Migration by State'!$C$3)</f>
        <v>163756</v>
      </c>
      <c r="CD159" s="105">
        <f>GETPIVOTDATA(" Missouri",'Population Migration by State'!$B$5,"Year",'Population Migration by State'!$C$3)</f>
        <v>163756</v>
      </c>
      <c r="CE159" s="105">
        <f>GETPIVOTDATA(" Missouri",'Population Migration by State'!$B$5,"Year",'Population Migration by State'!$C$3)</f>
        <v>163756</v>
      </c>
      <c r="CF159" s="105">
        <f>GETPIVOTDATA(" Missouri",'Population Migration by State'!$B$5,"Year",'Population Migration by State'!$C$3)</f>
        <v>163756</v>
      </c>
      <c r="CG159" s="92">
        <f>GETPIVOTDATA(" Illinois",'Population Migration by State'!$B$5,"Year",'Population Migration by State'!$C$3)</f>
        <v>210804</v>
      </c>
      <c r="CH159" s="105">
        <f>GETPIVOTDATA(" Illinois",'Population Migration by State'!$B$5,"Year",'Population Migration by State'!$C$3)</f>
        <v>210804</v>
      </c>
      <c r="CI159" s="105">
        <f>GETPIVOTDATA(" Illinois",'Population Migration by State'!$B$5,"Year",'Population Migration by State'!$C$3)</f>
        <v>210804</v>
      </c>
      <c r="CJ159" s="105">
        <f>GETPIVOTDATA(" Illinois",'Population Migration by State'!$B$5,"Year",'Population Migration by State'!$C$3)</f>
        <v>210804</v>
      </c>
      <c r="CK159" s="105">
        <f>GETPIVOTDATA(" Illinois",'Population Migration by State'!$B$5,"Year",'Population Migration by State'!$C$3)</f>
        <v>210804</v>
      </c>
      <c r="CL159" s="105">
        <f>GETPIVOTDATA(" Illinois",'Population Migration by State'!$B$5,"Year",'Population Migration by State'!$C$3)</f>
        <v>210804</v>
      </c>
      <c r="CM159" s="105">
        <f>GETPIVOTDATA(" Illinois",'Population Migration by State'!$B$5,"Year",'Population Migration by State'!$C$3)</f>
        <v>210804</v>
      </c>
      <c r="CN159" s="105">
        <f>GETPIVOTDATA(" Illinois",'Population Migration by State'!$B$5,"Year",'Population Migration by State'!$C$3)</f>
        <v>210804</v>
      </c>
      <c r="CO159" s="92">
        <f>GETPIVOTDATA(" Indiana",'Population Migration by State'!$B$5,"Year",'Population Migration by State'!$C$3)</f>
        <v>134273</v>
      </c>
      <c r="CP159" s="105">
        <f>GETPIVOTDATA(" Indiana",'Population Migration by State'!$B$5,"Year",'Population Migration by State'!$C$3)</f>
        <v>134273</v>
      </c>
      <c r="CQ159" s="105">
        <f>GETPIVOTDATA(" Indiana",'Population Migration by State'!$B$5,"Year",'Population Migration by State'!$C$3)</f>
        <v>134273</v>
      </c>
      <c r="CR159" s="105">
        <f>GETPIVOTDATA(" Indiana",'Population Migration by State'!$B$5,"Year",'Population Migration by State'!$C$3)</f>
        <v>134273</v>
      </c>
      <c r="CS159" s="105">
        <f>GETPIVOTDATA(" Indiana",'Population Migration by State'!$B$5,"Year",'Population Migration by State'!$C$3)</f>
        <v>134273</v>
      </c>
      <c r="CT159" s="97"/>
      <c r="CU159" s="105">
        <f>GETPIVOTDATA(" Kentucky",'Population Migration by State'!$B$5,"Year",'Population Migration by State'!$C$3)</f>
        <v>112957</v>
      </c>
      <c r="CV159" s="105">
        <f>GETPIVOTDATA(" Kentucky",'Population Migration by State'!$B$5,"Year",'Population Migration by State'!$C$3)</f>
        <v>112957</v>
      </c>
      <c r="CW159" s="105">
        <f>GETPIVOTDATA(" Kentucky",'Population Migration by State'!$B$5,"Year",'Population Migration by State'!$C$3)</f>
        <v>112957</v>
      </c>
      <c r="CX159" s="105">
        <f>GETPIVOTDATA(" Kentucky",'Population Migration by State'!$B$5,"Year",'Population Migration by State'!$C$3)</f>
        <v>112957</v>
      </c>
      <c r="CY159" s="92">
        <f>GETPIVOTDATA(" West Virginia",'Population Migration by State'!$B$5,"Year",'Population Migration by State'!$C$3)</f>
        <v>47204</v>
      </c>
      <c r="CZ159" s="105">
        <f>GETPIVOTDATA(" West Virginia",'Population Migration by State'!$B$5,"Year",'Population Migration by State'!$C$3)</f>
        <v>47204</v>
      </c>
      <c r="DA159" s="105">
        <f>GETPIVOTDATA(" West Virginia",'Population Migration by State'!$B$5,"Year",'Population Migration by State'!$C$3)</f>
        <v>47204</v>
      </c>
      <c r="DB159" s="105">
        <f>GETPIVOTDATA(" West Virginia",'Population Migration by State'!$B$5,"Year",'Population Migration by State'!$C$3)</f>
        <v>47204</v>
      </c>
      <c r="DC159" s="105">
        <f>GETPIVOTDATA(" West Virginia",'Population Migration by State'!$B$5,"Year",'Population Migration by State'!$C$3)</f>
        <v>47204</v>
      </c>
      <c r="DD159" s="121">
        <f>GETPIVOTDATA(" West Virginia",'Population Migration by State'!$B$5,"Year",'Population Migration by State'!$C$3)</f>
        <v>47204</v>
      </c>
      <c r="DE159" s="121">
        <f>GETPIVOTDATA(" West Virginia",'Population Migration by State'!$B$5,"Year",'Population Migration by State'!$C$3)</f>
        <v>47204</v>
      </c>
      <c r="DF159" s="121">
        <f>GETPIVOTDATA(" West Virginia",'Population Migration by State'!$B$5,"Year",'Population Migration by State'!$C$3)</f>
        <v>47204</v>
      </c>
      <c r="DG159" s="121">
        <f>GETPIVOTDATA(" West Virginia",'Population Migration by State'!$B$5,"Year",'Population Migration by State'!$C$3)</f>
        <v>47204</v>
      </c>
      <c r="DH159" s="97"/>
      <c r="DI159" s="105">
        <f>GETPIVOTDATA(" Virginia",'Population Migration by State'!$B$5,"Year",'Population Migration by State'!$C$3)</f>
        <v>251169</v>
      </c>
      <c r="DJ159" s="105">
        <f>GETPIVOTDATA(" Virginia",'Population Migration by State'!$B$5,"Year",'Population Migration by State'!$C$3)</f>
        <v>251169</v>
      </c>
      <c r="DK159" s="105">
        <f>GETPIVOTDATA(" Virginia",'Population Migration by State'!$B$5,"Year",'Population Migration by State'!$C$3)</f>
        <v>251169</v>
      </c>
      <c r="DL159" s="105">
        <f>GETPIVOTDATA(" Virginia",'Population Migration by State'!$B$5,"Year",'Population Migration by State'!$C$3)</f>
        <v>251169</v>
      </c>
      <c r="DM159" s="105">
        <f>GETPIVOTDATA(" Virginia",'Population Migration by State'!$B$5,"Year",'Population Migration by State'!$C$3)</f>
        <v>251169</v>
      </c>
      <c r="DN159" s="105">
        <f>GETPIVOTDATA(" Virginia",'Population Migration by State'!$B$5,"Year",'Population Migration by State'!$C$3)</f>
        <v>251169</v>
      </c>
      <c r="DO159" s="105">
        <f>GETPIVOTDATA(" Virginia",'Population Migration by State'!$B$5,"Year",'Population Migration by State'!$C$3)</f>
        <v>251169</v>
      </c>
      <c r="DP159" s="105">
        <f>GETPIVOTDATA(" Virginia",'Population Migration by State'!$B$5,"Year",'Population Migration by State'!$C$3)</f>
        <v>251169</v>
      </c>
      <c r="DQ159" s="92">
        <f>GETPIVOTDATA(" Maryland",'Population Migration by State'!$B$5,"Year",'Population Migration by State'!$C$3)</f>
        <v>155277</v>
      </c>
      <c r="DR159" s="105">
        <f>GETPIVOTDATA(" Maryland",'Population Migration by State'!$B$5,"Year",'Population Migration by State'!$C$3)</f>
        <v>155277</v>
      </c>
      <c r="DS159" s="105">
        <f>GETPIVOTDATA(" Maryland",'Population Migration by State'!$B$5,"Year",'Population Migration by State'!$C$3)</f>
        <v>155277</v>
      </c>
      <c r="DT159" s="92">
        <f>GETPIVOTDATA(" Delaware",'Population Migration by State'!$B$5,"Year",'Population Migration by State'!$C$3)</f>
        <v>34813</v>
      </c>
      <c r="DU159" s="105">
        <f>GETPIVOTDATA(" Delaware",'Population Migration by State'!$B$5,"Year",'Population Migration by State'!$C$3)</f>
        <v>34813</v>
      </c>
      <c r="DV159" s="114">
        <f>GETPIVOTDATA(" Delaware",'Population Migration by State'!$B$5,"Year",'Population Migration by State'!$C$3)</f>
        <v>34813</v>
      </c>
      <c r="DW159" s="105"/>
      <c r="DX159" s="105"/>
      <c r="DY159" s="105"/>
      <c r="DZ159" s="105"/>
      <c r="EA159" s="105"/>
      <c r="EB159" s="105"/>
      <c r="EC159" s="105"/>
      <c r="ED159" s="105"/>
      <c r="EE159" s="105"/>
      <c r="EF159" s="93"/>
      <c r="EG159" s="93"/>
      <c r="EH159" s="93"/>
      <c r="EI159" s="93"/>
      <c r="EJ159" s="105"/>
      <c r="EK159" s="105"/>
      <c r="EL159" s="105"/>
      <c r="EM159" s="105"/>
      <c r="EN159" s="105"/>
      <c r="EO159" s="105"/>
      <c r="EP159" s="105"/>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217"/>
    </row>
    <row r="160" spans="2:216" ht="15" customHeight="1" x14ac:dyDescent="0.25">
      <c r="B160" s="221"/>
      <c r="C160" s="56"/>
      <c r="D160" s="56"/>
      <c r="E160" s="105"/>
      <c r="F160" s="105"/>
      <c r="G160" s="105"/>
      <c r="H160" s="105"/>
      <c r="I160" s="105"/>
      <c r="J160" s="105"/>
      <c r="K160" s="105"/>
      <c r="L160" s="105"/>
      <c r="M160" s="105"/>
      <c r="N160" s="92">
        <f>GETPIVOTDATA(" California",'Population Migration by State'!$B$5,"Year",'Population Migration by State'!$C$3)</f>
        <v>495964</v>
      </c>
      <c r="O160" s="105">
        <f>GETPIVOTDATA(" California",'Population Migration by State'!$B$5,"Year",'Population Migration by State'!$C$3)</f>
        <v>495964</v>
      </c>
      <c r="P160" s="105">
        <f>GETPIVOTDATA(" California",'Population Migration by State'!$B$5,"Year",'Population Migration by State'!$C$3)</f>
        <v>495964</v>
      </c>
      <c r="Q160" s="105">
        <f>GETPIVOTDATA(" California",'Population Migration by State'!$B$5,"Year",'Population Migration by State'!$C$3)</f>
        <v>495964</v>
      </c>
      <c r="R160" s="105">
        <f>GETPIVOTDATA(" California",'Population Migration by State'!$B$5,"Year",'Population Migration by State'!$C$3)</f>
        <v>495964</v>
      </c>
      <c r="S160" s="105">
        <f>GETPIVOTDATA(" California",'Population Migration by State'!$B$5,"Year",'Population Migration by State'!$C$3)</f>
        <v>495964</v>
      </c>
      <c r="T160" s="105">
        <f>GETPIVOTDATA(" California",'Population Migration by State'!$B$5,"Year",'Population Migration by State'!$C$3)</f>
        <v>495964</v>
      </c>
      <c r="U160" s="105">
        <f>GETPIVOTDATA(" California",'Population Migration by State'!$B$5,"Year",'Population Migration by State'!$C$3)</f>
        <v>495964</v>
      </c>
      <c r="V160" s="105">
        <f>GETPIVOTDATA(" California",'Population Migration by State'!$B$5,"Year",'Population Migration by State'!$C$3)</f>
        <v>495964</v>
      </c>
      <c r="W160" s="92">
        <f>GETPIVOTDATA(" Nevada",'Population Migration by State'!$B$5,"Year",'Population Migration by State'!$C$3)</f>
        <v>124522</v>
      </c>
      <c r="X160" s="105">
        <f>GETPIVOTDATA(" Nevada",'Population Migration by State'!$B$5,"Year",'Population Migration by State'!$C$3)</f>
        <v>124522</v>
      </c>
      <c r="Y160" s="105">
        <f>GETPIVOTDATA(" Nevada",'Population Migration by State'!$B$5,"Year",'Population Migration by State'!$C$3)</f>
        <v>124522</v>
      </c>
      <c r="Z160" s="105">
        <f>GETPIVOTDATA(" Nevada",'Population Migration by State'!$B$5,"Year",'Population Migration by State'!$C$3)</f>
        <v>124522</v>
      </c>
      <c r="AA160" s="105">
        <f>GETPIVOTDATA(" Nevada",'Population Migration by State'!$B$5,"Year",'Population Migration by State'!$C$3)</f>
        <v>124522</v>
      </c>
      <c r="AB160" s="105">
        <f>GETPIVOTDATA(" Nevada",'Population Migration by State'!$B$5,"Year",'Population Migration by State'!$C$3)</f>
        <v>124522</v>
      </c>
      <c r="AC160" s="92">
        <f>GETPIVOTDATA(" Utah",'Population Migration by State'!$B$5,"Year",'Population Migration by State'!$C$3)</f>
        <v>88109</v>
      </c>
      <c r="AD160" s="105">
        <f>GETPIVOTDATA(" Utah",'Population Migration by State'!$B$5,"Year",'Population Migration by State'!$C$3)</f>
        <v>88109</v>
      </c>
      <c r="AE160" s="105">
        <f>GETPIVOTDATA(" Utah",'Population Migration by State'!$B$5,"Year",'Population Migration by State'!$C$3)</f>
        <v>88109</v>
      </c>
      <c r="AF160" s="105">
        <f>GETPIVOTDATA(" Utah",'Population Migration by State'!$B$5,"Year",'Population Migration by State'!$C$3)</f>
        <v>88109</v>
      </c>
      <c r="AG160" s="105">
        <f>GETPIVOTDATA(" Utah",'Population Migration by State'!$B$5,"Year",'Population Migration by State'!$C$3)</f>
        <v>88109</v>
      </c>
      <c r="AH160" s="105">
        <f>GETPIVOTDATA(" Utah",'Population Migration by State'!$B$5,"Year",'Population Migration by State'!$C$3)</f>
        <v>88109</v>
      </c>
      <c r="AI160" s="105">
        <f>GETPIVOTDATA(" Utah",'Population Migration by State'!$B$5,"Year",'Population Migration by State'!$C$3)</f>
        <v>88109</v>
      </c>
      <c r="AJ160" s="105">
        <f>GETPIVOTDATA(" Utah",'Population Migration by State'!$B$5,"Year",'Population Migration by State'!$C$3)</f>
        <v>88109</v>
      </c>
      <c r="AK160" s="105">
        <f>GETPIVOTDATA(" Utah",'Population Migration by State'!$B$5,"Year",'Population Migration by State'!$C$3)</f>
        <v>88109</v>
      </c>
      <c r="AL160" s="105">
        <f>GETPIVOTDATA(" Utah",'Population Migration by State'!$B$5,"Year",'Population Migration by State'!$C$3)</f>
        <v>88109</v>
      </c>
      <c r="AM160" s="105">
        <f>GETPIVOTDATA(" Utah",'Population Migration by State'!$B$5,"Year",'Population Migration by State'!$C$3)</f>
        <v>88109</v>
      </c>
      <c r="AN160" s="105">
        <f>GETPIVOTDATA(" Utah",'Population Migration by State'!$B$5,"Year",'Population Migration by State'!$C$3)</f>
        <v>88109</v>
      </c>
      <c r="AO160" s="92">
        <f>GETPIVOTDATA(" Colorado",'Population Migration by State'!$B$5,"Year",'Population Migration by State'!$C$3)</f>
        <v>206204</v>
      </c>
      <c r="AP160" s="105">
        <f>GETPIVOTDATA(" Colorado",'Population Migration by State'!$B$5,"Year",'Population Migration by State'!$C$3)</f>
        <v>206204</v>
      </c>
      <c r="AQ160" s="105">
        <f>GETPIVOTDATA(" Colorado",'Population Migration by State'!$B$5,"Year",'Population Migration by State'!$C$3)</f>
        <v>206204</v>
      </c>
      <c r="AR160" s="105">
        <f>GETPIVOTDATA(" Colorado",'Population Migration by State'!$B$5,"Year",'Population Migration by State'!$C$3)</f>
        <v>206204</v>
      </c>
      <c r="AS160" s="105">
        <f>GETPIVOTDATA(" Colorado",'Population Migration by State'!$B$5,"Year",'Population Migration by State'!$C$3)</f>
        <v>206204</v>
      </c>
      <c r="AT160" s="105">
        <f>GETPIVOTDATA(" Colorado",'Population Migration by State'!$B$5,"Year",'Population Migration by State'!$C$3)</f>
        <v>206204</v>
      </c>
      <c r="AU160" s="105">
        <f>GETPIVOTDATA(" Colorado",'Population Migration by State'!$B$5,"Year",'Population Migration by State'!$C$3)</f>
        <v>206204</v>
      </c>
      <c r="AV160" s="105">
        <f>GETPIVOTDATA(" Colorado",'Population Migration by State'!$B$5,"Year",'Population Migration by State'!$C$3)</f>
        <v>206204</v>
      </c>
      <c r="AW160" s="105">
        <f>GETPIVOTDATA(" Colorado",'Population Migration by State'!$B$5,"Year",'Population Migration by State'!$C$3)</f>
        <v>206204</v>
      </c>
      <c r="AX160" s="105">
        <f>GETPIVOTDATA(" Colorado",'Population Migration by State'!$B$5,"Year",'Population Migration by State'!$C$3)</f>
        <v>206204</v>
      </c>
      <c r="AY160" s="105">
        <f>GETPIVOTDATA(" Colorado",'Population Migration by State'!$B$5,"Year",'Population Migration by State'!$C$3)</f>
        <v>206204</v>
      </c>
      <c r="AZ160" s="105">
        <f>GETPIVOTDATA(" Colorado",'Population Migration by State'!$B$5,"Year",'Population Migration by State'!$C$3)</f>
        <v>206204</v>
      </c>
      <c r="BA160" s="105">
        <f>GETPIVOTDATA(" Colorado",'Population Migration by State'!$B$5,"Year",'Population Migration by State'!$C$3)</f>
        <v>206204</v>
      </c>
      <c r="BB160" s="105">
        <f>GETPIVOTDATA(" Colorado",'Population Migration by State'!$B$5,"Year",'Population Migration by State'!$C$3)</f>
        <v>206204</v>
      </c>
      <c r="BC160" s="105">
        <f>GETPIVOTDATA(" Colorado",'Population Migration by State'!$B$5,"Year",'Population Migration by State'!$C$3)</f>
        <v>206204</v>
      </c>
      <c r="BD160" s="105">
        <f>GETPIVOTDATA(" Colorado",'Population Migration by State'!$B$5,"Year",'Population Migration by State'!$C$3)</f>
        <v>206204</v>
      </c>
      <c r="BE160" s="92">
        <f>GETPIVOTDATA(" Kansas",'Population Migration by State'!$B$5,"Year",'Population Migration by State'!$C$3)</f>
        <v>88366</v>
      </c>
      <c r="BF160" s="105">
        <f>GETPIVOTDATA(" Kansas",'Population Migration by State'!$B$5,"Year",'Population Migration by State'!$C$3)</f>
        <v>88366</v>
      </c>
      <c r="BG160" s="105">
        <f>GETPIVOTDATA(" Kansas",'Population Migration by State'!$B$5,"Year",'Population Migration by State'!$C$3)</f>
        <v>88366</v>
      </c>
      <c r="BH160" s="105">
        <f>GETPIVOTDATA(" Kansas",'Population Migration by State'!$B$5,"Year",'Population Migration by State'!$C$3)</f>
        <v>88366</v>
      </c>
      <c r="BI160" s="105">
        <f>GETPIVOTDATA(" Kansas",'Population Migration by State'!$B$5,"Year",'Population Migration by State'!$C$3)</f>
        <v>88366</v>
      </c>
      <c r="BJ160" s="105">
        <f>GETPIVOTDATA(" Kansas",'Population Migration by State'!$B$5,"Year",'Population Migration by State'!$C$3)</f>
        <v>88366</v>
      </c>
      <c r="BK160" s="105">
        <f>GETPIVOTDATA(" Kansas",'Population Migration by State'!$B$5,"Year",'Population Migration by State'!$C$3)</f>
        <v>88366</v>
      </c>
      <c r="BL160" s="121">
        <f>GETPIVOTDATA(" Kansas",'Population Migration by State'!$B$5,"Year",'Population Migration by State'!$C$3)</f>
        <v>88366</v>
      </c>
      <c r="BM160" s="105">
        <f>GETPIVOTDATA(" Kansas",'Population Migration by State'!$B$5,"Year",'Population Migration by State'!$C$3)</f>
        <v>88366</v>
      </c>
      <c r="BN160" s="105">
        <f>GETPIVOTDATA(" Kansas",'Population Migration by State'!$B$5,"Year",'Population Migration by State'!$C$3)</f>
        <v>88366</v>
      </c>
      <c r="BO160" s="105">
        <f>GETPIVOTDATA(" Kansas",'Population Migration by State'!$B$5,"Year",'Population Migration by State'!$C$3)</f>
        <v>88366</v>
      </c>
      <c r="BP160" s="105">
        <f>GETPIVOTDATA(" Kansas",'Population Migration by State'!$B$5,"Year",'Population Migration by State'!$C$3)</f>
        <v>88366</v>
      </c>
      <c r="BQ160" s="105">
        <f>GETPIVOTDATA(" Kansas",'Population Migration by State'!$B$5,"Year",'Population Migration by State'!$C$3)</f>
        <v>88366</v>
      </c>
      <c r="BR160" s="105">
        <f>GETPIVOTDATA(" Kansas",'Population Migration by State'!$B$5,"Year",'Population Migration by State'!$C$3)</f>
        <v>88366</v>
      </c>
      <c r="BS160" s="92">
        <f>GETPIVOTDATA(" Missouri",'Population Migration by State'!$B$5,"Year",'Population Migration by State'!$C$3)</f>
        <v>163756</v>
      </c>
      <c r="BT160" s="105">
        <f>GETPIVOTDATA(" Missouri",'Population Migration by State'!$B$5,"Year",'Population Migration by State'!$C$3)</f>
        <v>163756</v>
      </c>
      <c r="BU160" s="105">
        <f>GETPIVOTDATA(" Missouri",'Population Migration by State'!$B$5,"Year",'Population Migration by State'!$C$3)</f>
        <v>163756</v>
      </c>
      <c r="BV160" s="105">
        <f>GETPIVOTDATA(" Missouri",'Population Migration by State'!$B$5,"Year",'Population Migration by State'!$C$3)</f>
        <v>163756</v>
      </c>
      <c r="BW160" s="105">
        <f>GETPIVOTDATA(" Missouri",'Population Migration by State'!$B$5,"Year",'Population Migration by State'!$C$3)</f>
        <v>163756</v>
      </c>
      <c r="BX160" s="121">
        <f>GETPIVOTDATA(" Missouri",'Population Migration by State'!$B$5,"Year",'Population Migration by State'!$C$3)</f>
        <v>163756</v>
      </c>
      <c r="BY160" s="121">
        <f>GETPIVOTDATA(" Missouri",'Population Migration by State'!$B$5,"Year",'Population Migration by State'!$C$3)</f>
        <v>163756</v>
      </c>
      <c r="BZ160" s="121">
        <f>GETPIVOTDATA(" Missouri",'Population Migration by State'!$B$5,"Year",'Population Migration by State'!$C$3)</f>
        <v>163756</v>
      </c>
      <c r="CA160" s="121">
        <f>GETPIVOTDATA(" Missouri",'Population Migration by State'!$B$5,"Year",'Population Migration by State'!$C$3)</f>
        <v>163756</v>
      </c>
      <c r="CB160" s="105">
        <f>GETPIVOTDATA(" Missouri",'Population Migration by State'!$B$5,"Year",'Population Migration by State'!$C$3)</f>
        <v>163756</v>
      </c>
      <c r="CC160" s="105">
        <f>GETPIVOTDATA(" Missouri",'Population Migration by State'!$B$5,"Year",'Population Migration by State'!$C$3)</f>
        <v>163756</v>
      </c>
      <c r="CD160" s="105">
        <f>GETPIVOTDATA(" Missouri",'Population Migration by State'!$B$5,"Year",'Population Migration by State'!$C$3)</f>
        <v>163756</v>
      </c>
      <c r="CE160" s="105">
        <f>GETPIVOTDATA(" Missouri",'Population Migration by State'!$B$5,"Year",'Population Migration by State'!$C$3)</f>
        <v>163756</v>
      </c>
      <c r="CF160" s="105">
        <f>GETPIVOTDATA(" Missouri",'Population Migration by State'!$B$5,"Year",'Population Migration by State'!$C$3)</f>
        <v>163756</v>
      </c>
      <c r="CG160" s="92">
        <f>GETPIVOTDATA(" Illinois",'Population Migration by State'!$B$5,"Year",'Population Migration by State'!$C$3)</f>
        <v>210804</v>
      </c>
      <c r="CH160" s="105">
        <f>GETPIVOTDATA(" Illinois",'Population Migration by State'!$B$5,"Year",'Population Migration by State'!$C$3)</f>
        <v>210804</v>
      </c>
      <c r="CI160" s="105">
        <f>GETPIVOTDATA(" Illinois",'Population Migration by State'!$B$5,"Year",'Population Migration by State'!$C$3)</f>
        <v>210804</v>
      </c>
      <c r="CJ160" s="105">
        <f>GETPIVOTDATA(" Illinois",'Population Migration by State'!$B$5,"Year",'Population Migration by State'!$C$3)</f>
        <v>210804</v>
      </c>
      <c r="CK160" s="105">
        <f>GETPIVOTDATA(" Illinois",'Population Migration by State'!$B$5,"Year",'Population Migration by State'!$C$3)</f>
        <v>210804</v>
      </c>
      <c r="CL160" s="105">
        <f>GETPIVOTDATA(" Illinois",'Population Migration by State'!$B$5,"Year",'Population Migration by State'!$C$3)</f>
        <v>210804</v>
      </c>
      <c r="CM160" s="105">
        <f>GETPIVOTDATA(" Illinois",'Population Migration by State'!$B$5,"Year",'Population Migration by State'!$C$3)</f>
        <v>210804</v>
      </c>
      <c r="CN160" s="105">
        <f>GETPIVOTDATA(" Illinois",'Population Migration by State'!$B$5,"Year",'Population Migration by State'!$C$3)</f>
        <v>210804</v>
      </c>
      <c r="CO160" s="92">
        <f>GETPIVOTDATA(" Indiana",'Population Migration by State'!$B$5,"Year",'Population Migration by State'!$C$3)</f>
        <v>134273</v>
      </c>
      <c r="CP160" s="105">
        <f>GETPIVOTDATA(" Indiana",'Population Migration by State'!$B$5,"Year",'Population Migration by State'!$C$3)</f>
        <v>134273</v>
      </c>
      <c r="CQ160" s="105">
        <f>GETPIVOTDATA(" Indiana",'Population Migration by State'!$B$5,"Year",'Population Migration by State'!$C$3)</f>
        <v>134273</v>
      </c>
      <c r="CR160" s="105">
        <f>GETPIVOTDATA(" Indiana",'Population Migration by State'!$B$5,"Year",'Population Migration by State'!$C$3)</f>
        <v>134273</v>
      </c>
      <c r="CS160" s="97"/>
      <c r="CT160" s="105">
        <f>GETPIVOTDATA(" Kentucky",'Population Migration by State'!$B$5,"Year",'Population Migration by State'!$C$3)</f>
        <v>112957</v>
      </c>
      <c r="CU160" s="105">
        <f>GETPIVOTDATA(" Kentucky",'Population Migration by State'!$B$5,"Year",'Population Migration by State'!$C$3)</f>
        <v>112957</v>
      </c>
      <c r="CV160" s="105">
        <f>GETPIVOTDATA(" Kentucky",'Population Migration by State'!$B$5,"Year",'Population Migration by State'!$C$3)</f>
        <v>112957</v>
      </c>
      <c r="CW160" s="105">
        <f>GETPIVOTDATA(" Kentucky",'Population Migration by State'!$B$5,"Year",'Population Migration by State'!$C$3)</f>
        <v>112957</v>
      </c>
      <c r="CX160" s="105">
        <f>GETPIVOTDATA(" Kentucky",'Population Migration by State'!$B$5,"Year",'Population Migration by State'!$C$3)</f>
        <v>112957</v>
      </c>
      <c r="CY160" s="99"/>
      <c r="CZ160" s="105">
        <f>GETPIVOTDATA(" West Virginia",'Population Migration by State'!$B$5,"Year",'Population Migration by State'!$C$3)</f>
        <v>47204</v>
      </c>
      <c r="DA160" s="105">
        <f>GETPIVOTDATA(" West Virginia",'Population Migration by State'!$B$5,"Year",'Population Migration by State'!$C$3)</f>
        <v>47204</v>
      </c>
      <c r="DB160" s="105">
        <f>GETPIVOTDATA(" West Virginia",'Population Migration by State'!$B$5,"Year",'Population Migration by State'!$C$3)</f>
        <v>47204</v>
      </c>
      <c r="DC160" s="105">
        <f>GETPIVOTDATA(" West Virginia",'Population Migration by State'!$B$5,"Year",'Population Migration by State'!$C$3)</f>
        <v>47204</v>
      </c>
      <c r="DD160" s="105">
        <f>GETPIVOTDATA(" West Virginia",'Population Migration by State'!$B$5,"Year",'Population Migration by State'!$C$3)</f>
        <v>47204</v>
      </c>
      <c r="DE160" s="105">
        <f>GETPIVOTDATA(" West Virginia",'Population Migration by State'!$B$5,"Year",'Population Migration by State'!$C$3)</f>
        <v>47204</v>
      </c>
      <c r="DF160" s="105">
        <f>GETPIVOTDATA(" West Virginia",'Population Migration by State'!$B$5,"Year",'Population Migration by State'!$C$3)</f>
        <v>47204</v>
      </c>
      <c r="DG160" s="105">
        <f>GETPIVOTDATA(" West Virginia",'Population Migration by State'!$B$5,"Year",'Population Migration by State'!$C$3)</f>
        <v>47204</v>
      </c>
      <c r="DH160" s="92">
        <f>GETPIVOTDATA(" Virginia",'Population Migration by State'!$B$5,"Year",'Population Migration by State'!$C$3)</f>
        <v>251169</v>
      </c>
      <c r="DI160" s="105">
        <f>GETPIVOTDATA(" Virginia",'Population Migration by State'!$B$5,"Year",'Population Migration by State'!$C$3)</f>
        <v>251169</v>
      </c>
      <c r="DJ160" s="105">
        <f>GETPIVOTDATA(" Virginia",'Population Migration by State'!$B$5,"Year",'Population Migration by State'!$C$3)</f>
        <v>251169</v>
      </c>
      <c r="DK160" s="105">
        <f>GETPIVOTDATA(" Virginia",'Population Migration by State'!$B$5,"Year",'Population Migration by State'!$C$3)</f>
        <v>251169</v>
      </c>
      <c r="DL160" s="105">
        <f>GETPIVOTDATA(" Virginia",'Population Migration by State'!$B$5,"Year",'Population Migration by State'!$C$3)</f>
        <v>251169</v>
      </c>
      <c r="DM160" s="105">
        <f>GETPIVOTDATA(" Virginia",'Population Migration by State'!$B$5,"Year",'Population Migration by State'!$C$3)</f>
        <v>251169</v>
      </c>
      <c r="DN160" s="105">
        <f>GETPIVOTDATA(" Virginia",'Population Migration by State'!$B$5,"Year",'Population Migration by State'!$C$3)</f>
        <v>251169</v>
      </c>
      <c r="DO160" s="105">
        <f>GETPIVOTDATA(" Virginia",'Population Migration by State'!$B$5,"Year",'Population Migration by State'!$C$3)</f>
        <v>251169</v>
      </c>
      <c r="DP160" s="105">
        <f>GETPIVOTDATA(" Virginia",'Population Migration by State'!$B$5,"Year",'Population Migration by State'!$C$3)</f>
        <v>251169</v>
      </c>
      <c r="DQ160" s="92">
        <f>GETPIVOTDATA(" Maryland",'Population Migration by State'!$B$5,"Year",'Population Migration by State'!$C$3)</f>
        <v>155277</v>
      </c>
      <c r="DR160" s="105">
        <f>GETPIVOTDATA(" Maryland",'Population Migration by State'!$B$5,"Year",'Population Migration by State'!$C$3)</f>
        <v>155277</v>
      </c>
      <c r="DS160" s="105">
        <f>GETPIVOTDATA(" Maryland",'Population Migration by State'!$B$5,"Year",'Population Migration by State'!$C$3)</f>
        <v>155277</v>
      </c>
      <c r="DT160" s="92">
        <f>GETPIVOTDATA(" Delaware",'Population Migration by State'!$B$5,"Year",'Population Migration by State'!$C$3)</f>
        <v>34813</v>
      </c>
      <c r="DU160" s="105">
        <f>GETPIVOTDATA(" Delaware",'Population Migration by State'!$B$5,"Year",'Population Migration by State'!$C$3)</f>
        <v>34813</v>
      </c>
      <c r="DV160" s="114">
        <f>GETPIVOTDATA(" Delaware",'Population Migration by State'!$B$5,"Year",'Population Migration by State'!$C$3)</f>
        <v>34813</v>
      </c>
      <c r="DW160" s="105"/>
      <c r="DX160" s="105"/>
      <c r="DY160" s="105"/>
      <c r="DZ160" s="93"/>
      <c r="EA160" s="93"/>
      <c r="EB160" s="93"/>
      <c r="EC160" s="93"/>
      <c r="ED160" s="105"/>
      <c r="EE160" s="105"/>
      <c r="EF160" s="93"/>
      <c r="EG160" s="93"/>
      <c r="EH160" s="93"/>
      <c r="EI160" s="93"/>
      <c r="EJ160" s="105"/>
      <c r="EK160" s="105"/>
      <c r="EL160" s="105"/>
      <c r="EM160" s="105"/>
      <c r="EN160" s="105"/>
      <c r="EO160" s="105"/>
      <c r="EP160" s="105"/>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c r="FZ160" s="56"/>
      <c r="GA160" s="56"/>
      <c r="GB160" s="56"/>
      <c r="GC160" s="56"/>
      <c r="GD160" s="56"/>
      <c r="GE160" s="56"/>
      <c r="GF160" s="56"/>
      <c r="GG160" s="56"/>
      <c r="GH160" s="56"/>
      <c r="GI160" s="56"/>
      <c r="GJ160" s="56"/>
      <c r="GK160" s="56"/>
      <c r="GL160" s="56"/>
      <c r="GM160" s="56"/>
      <c r="GN160" s="56"/>
      <c r="GO160" s="56"/>
      <c r="GP160" s="56"/>
      <c r="GQ160" s="56"/>
      <c r="GR160" s="56"/>
      <c r="GS160" s="56"/>
      <c r="GT160" s="56"/>
      <c r="GU160" s="56"/>
      <c r="GV160" s="56"/>
      <c r="GW160" s="56"/>
      <c r="GX160" s="56"/>
      <c r="GY160" s="56"/>
      <c r="GZ160" s="56"/>
      <c r="HA160" s="56"/>
      <c r="HB160" s="56"/>
      <c r="HC160" s="56"/>
      <c r="HD160" s="56"/>
      <c r="HE160" s="56"/>
      <c r="HF160" s="56"/>
      <c r="HG160" s="56"/>
      <c r="HH160" s="217"/>
    </row>
    <row r="161" spans="2:216" ht="15.75" thickBot="1" x14ac:dyDescent="0.3">
      <c r="B161" s="221"/>
      <c r="C161" s="56"/>
      <c r="D161" s="56"/>
      <c r="E161" s="105"/>
      <c r="F161" s="105"/>
      <c r="G161" s="105"/>
      <c r="H161" s="105"/>
      <c r="I161" s="105"/>
      <c r="J161" s="105"/>
      <c r="K161" s="105"/>
      <c r="L161" s="105"/>
      <c r="M161" s="105"/>
      <c r="N161" s="92">
        <f>GETPIVOTDATA(" California",'Population Migration by State'!$B$5,"Year",'Population Migration by State'!$C$3)</f>
        <v>495964</v>
      </c>
      <c r="O161" s="105">
        <f>GETPIVOTDATA(" California",'Population Migration by State'!$B$5,"Year",'Population Migration by State'!$C$3)</f>
        <v>495964</v>
      </c>
      <c r="P161" s="105">
        <f>GETPIVOTDATA(" California",'Population Migration by State'!$B$5,"Year",'Population Migration by State'!$C$3)</f>
        <v>495964</v>
      </c>
      <c r="Q161" s="105">
        <f>GETPIVOTDATA(" California",'Population Migration by State'!$B$5,"Year",'Population Migration by State'!$C$3)</f>
        <v>495964</v>
      </c>
      <c r="R161" s="105">
        <f>GETPIVOTDATA(" California",'Population Migration by State'!$B$5,"Year",'Population Migration by State'!$C$3)</f>
        <v>495964</v>
      </c>
      <c r="S161" s="105">
        <f>GETPIVOTDATA(" California",'Population Migration by State'!$B$5,"Year",'Population Migration by State'!$C$3)</f>
        <v>495964</v>
      </c>
      <c r="T161" s="105">
        <f>GETPIVOTDATA(" California",'Population Migration by State'!$B$5,"Year",'Population Migration by State'!$C$3)</f>
        <v>495964</v>
      </c>
      <c r="U161" s="105">
        <f>GETPIVOTDATA(" California",'Population Migration by State'!$B$5,"Year",'Population Migration by State'!$C$3)</f>
        <v>495964</v>
      </c>
      <c r="V161" s="105">
        <f>GETPIVOTDATA(" California",'Population Migration by State'!$B$5,"Year",'Population Migration by State'!$C$3)</f>
        <v>495964</v>
      </c>
      <c r="W161" s="92">
        <f>GETPIVOTDATA(" Nevada",'Population Migration by State'!$B$5,"Year",'Population Migration by State'!$C$3)</f>
        <v>124522</v>
      </c>
      <c r="X161" s="105">
        <f>GETPIVOTDATA(" Nevada",'Population Migration by State'!$B$5,"Year",'Population Migration by State'!$C$3)</f>
        <v>124522</v>
      </c>
      <c r="Y161" s="105">
        <f>GETPIVOTDATA(" Nevada",'Population Migration by State'!$B$5,"Year",'Population Migration by State'!$C$3)</f>
        <v>124522</v>
      </c>
      <c r="Z161" s="105">
        <f>GETPIVOTDATA(" Nevada",'Population Migration by State'!$B$5,"Year",'Population Migration by State'!$C$3)</f>
        <v>124522</v>
      </c>
      <c r="AA161" s="105">
        <f>GETPIVOTDATA(" Nevada",'Population Migration by State'!$B$5,"Year",'Population Migration by State'!$C$3)</f>
        <v>124522</v>
      </c>
      <c r="AB161" s="105">
        <f>GETPIVOTDATA(" Nevada",'Population Migration by State'!$B$5,"Year",'Population Migration by State'!$C$3)</f>
        <v>124522</v>
      </c>
      <c r="AC161" s="92">
        <f>GETPIVOTDATA(" Utah",'Population Migration by State'!$B$5,"Year",'Population Migration by State'!$C$3)</f>
        <v>88109</v>
      </c>
      <c r="AD161" s="105">
        <f>GETPIVOTDATA(" Utah",'Population Migration by State'!$B$5,"Year",'Population Migration by State'!$C$3)</f>
        <v>88109</v>
      </c>
      <c r="AE161" s="105">
        <f>GETPIVOTDATA(" Utah",'Population Migration by State'!$B$5,"Year",'Population Migration by State'!$C$3)</f>
        <v>88109</v>
      </c>
      <c r="AF161" s="105">
        <f>GETPIVOTDATA(" Utah",'Population Migration by State'!$B$5,"Year",'Population Migration by State'!$C$3)</f>
        <v>88109</v>
      </c>
      <c r="AG161" s="105">
        <f>GETPIVOTDATA(" Utah",'Population Migration by State'!$B$5,"Year",'Population Migration by State'!$C$3)</f>
        <v>88109</v>
      </c>
      <c r="AH161" s="105">
        <f>GETPIVOTDATA(" Utah",'Population Migration by State'!$B$5,"Year",'Population Migration by State'!$C$3)</f>
        <v>88109</v>
      </c>
      <c r="AI161" s="105">
        <f>GETPIVOTDATA(" Utah",'Population Migration by State'!$B$5,"Year",'Population Migration by State'!$C$3)</f>
        <v>88109</v>
      </c>
      <c r="AJ161" s="105">
        <f>GETPIVOTDATA(" Utah",'Population Migration by State'!$B$5,"Year",'Population Migration by State'!$C$3)</f>
        <v>88109</v>
      </c>
      <c r="AK161" s="105">
        <f>GETPIVOTDATA(" Utah",'Population Migration by State'!$B$5,"Year",'Population Migration by State'!$C$3)</f>
        <v>88109</v>
      </c>
      <c r="AL161" s="105">
        <f>GETPIVOTDATA(" Utah",'Population Migration by State'!$B$5,"Year",'Population Migration by State'!$C$3)</f>
        <v>88109</v>
      </c>
      <c r="AM161" s="105">
        <f>GETPIVOTDATA(" Utah",'Population Migration by State'!$B$5,"Year",'Population Migration by State'!$C$3)</f>
        <v>88109</v>
      </c>
      <c r="AN161" s="105">
        <f>GETPIVOTDATA(" Utah",'Population Migration by State'!$B$5,"Year",'Population Migration by State'!$C$3)</f>
        <v>88109</v>
      </c>
      <c r="AO161" s="92">
        <f>GETPIVOTDATA(" Colorado",'Population Migration by State'!$B$5,"Year",'Population Migration by State'!$C$3)</f>
        <v>206204</v>
      </c>
      <c r="AP161" s="105">
        <f>GETPIVOTDATA(" Colorado",'Population Migration by State'!$B$5,"Year",'Population Migration by State'!$C$3)</f>
        <v>206204</v>
      </c>
      <c r="AQ161" s="105">
        <f>GETPIVOTDATA(" Colorado",'Population Migration by State'!$B$5,"Year",'Population Migration by State'!$C$3)</f>
        <v>206204</v>
      </c>
      <c r="AR161" s="105">
        <f>GETPIVOTDATA(" Colorado",'Population Migration by State'!$B$5,"Year",'Population Migration by State'!$C$3)</f>
        <v>206204</v>
      </c>
      <c r="AS161" s="105">
        <f>GETPIVOTDATA(" Colorado",'Population Migration by State'!$B$5,"Year",'Population Migration by State'!$C$3)</f>
        <v>206204</v>
      </c>
      <c r="AT161" s="105">
        <f>GETPIVOTDATA(" Colorado",'Population Migration by State'!$B$5,"Year",'Population Migration by State'!$C$3)</f>
        <v>206204</v>
      </c>
      <c r="AU161" s="105">
        <f>GETPIVOTDATA(" Colorado",'Population Migration by State'!$B$5,"Year",'Population Migration by State'!$C$3)</f>
        <v>206204</v>
      </c>
      <c r="AV161" s="105">
        <f>GETPIVOTDATA(" Colorado",'Population Migration by State'!$B$5,"Year",'Population Migration by State'!$C$3)</f>
        <v>206204</v>
      </c>
      <c r="AW161" s="105">
        <f>GETPIVOTDATA(" Colorado",'Population Migration by State'!$B$5,"Year",'Population Migration by State'!$C$3)</f>
        <v>206204</v>
      </c>
      <c r="AX161" s="105">
        <f>GETPIVOTDATA(" Colorado",'Population Migration by State'!$B$5,"Year",'Population Migration by State'!$C$3)</f>
        <v>206204</v>
      </c>
      <c r="AY161" s="105">
        <f>GETPIVOTDATA(" Colorado",'Population Migration by State'!$B$5,"Year",'Population Migration by State'!$C$3)</f>
        <v>206204</v>
      </c>
      <c r="AZ161" s="105">
        <f>GETPIVOTDATA(" Colorado",'Population Migration by State'!$B$5,"Year",'Population Migration by State'!$C$3)</f>
        <v>206204</v>
      </c>
      <c r="BA161" s="105">
        <f>GETPIVOTDATA(" Colorado",'Population Migration by State'!$B$5,"Year",'Population Migration by State'!$C$3)</f>
        <v>206204</v>
      </c>
      <c r="BB161" s="105">
        <f>GETPIVOTDATA(" Colorado",'Population Migration by State'!$B$5,"Year",'Population Migration by State'!$C$3)</f>
        <v>206204</v>
      </c>
      <c r="BC161" s="105">
        <f>GETPIVOTDATA(" Colorado",'Population Migration by State'!$B$5,"Year",'Population Migration by State'!$C$3)</f>
        <v>206204</v>
      </c>
      <c r="BD161" s="105">
        <f>GETPIVOTDATA(" Colorado",'Population Migration by State'!$B$5,"Year",'Population Migration by State'!$C$3)</f>
        <v>206204</v>
      </c>
      <c r="BE161" s="92">
        <f>GETPIVOTDATA(" Kansas",'Population Migration by State'!$B$5,"Year",'Population Migration by State'!$C$3)</f>
        <v>88366</v>
      </c>
      <c r="BF161" s="105">
        <f>GETPIVOTDATA(" Kansas",'Population Migration by State'!$B$5,"Year",'Population Migration by State'!$C$3)</f>
        <v>88366</v>
      </c>
      <c r="BG161" s="105">
        <f>GETPIVOTDATA(" Kansas",'Population Migration by State'!$B$5,"Year",'Population Migration by State'!$C$3)</f>
        <v>88366</v>
      </c>
      <c r="BH161" s="105">
        <f>GETPIVOTDATA(" Kansas",'Population Migration by State'!$B$5,"Year",'Population Migration by State'!$C$3)</f>
        <v>88366</v>
      </c>
      <c r="BI161" s="105">
        <f>GETPIVOTDATA(" Kansas",'Population Migration by State'!$B$5,"Year",'Population Migration by State'!$C$3)</f>
        <v>88366</v>
      </c>
      <c r="BJ161" s="105">
        <f>GETPIVOTDATA(" Kansas",'Population Migration by State'!$B$5,"Year",'Population Migration by State'!$C$3)</f>
        <v>88366</v>
      </c>
      <c r="BK161" s="105">
        <f>GETPIVOTDATA(" Kansas",'Population Migration by State'!$B$5,"Year",'Population Migration by State'!$C$3)</f>
        <v>88366</v>
      </c>
      <c r="BL161" s="121">
        <f>GETPIVOTDATA(" Kansas",'Population Migration by State'!$B$5,"Year",'Population Migration by State'!$C$3)</f>
        <v>88366</v>
      </c>
      <c r="BM161" s="105">
        <f>GETPIVOTDATA(" Kansas",'Population Migration by State'!$B$5,"Year",'Population Migration by State'!$C$3)</f>
        <v>88366</v>
      </c>
      <c r="BN161" s="105">
        <f>GETPIVOTDATA(" Kansas",'Population Migration by State'!$B$5,"Year",'Population Migration by State'!$C$3)</f>
        <v>88366</v>
      </c>
      <c r="BO161" s="105">
        <f>GETPIVOTDATA(" Kansas",'Population Migration by State'!$B$5,"Year",'Population Migration by State'!$C$3)</f>
        <v>88366</v>
      </c>
      <c r="BP161" s="105">
        <f>GETPIVOTDATA(" Kansas",'Population Migration by State'!$B$5,"Year",'Population Migration by State'!$C$3)</f>
        <v>88366</v>
      </c>
      <c r="BQ161" s="105">
        <f>GETPIVOTDATA(" Kansas",'Population Migration by State'!$B$5,"Year",'Population Migration by State'!$C$3)</f>
        <v>88366</v>
      </c>
      <c r="BR161" s="105">
        <f>GETPIVOTDATA(" Kansas",'Population Migration by State'!$B$5,"Year",'Population Migration by State'!$C$3)</f>
        <v>88366</v>
      </c>
      <c r="BS161" s="92">
        <f>GETPIVOTDATA(" Missouri",'Population Migration by State'!$B$5,"Year",'Population Migration by State'!$C$3)</f>
        <v>163756</v>
      </c>
      <c r="BT161" s="105">
        <f>GETPIVOTDATA(" Missouri",'Population Migration by State'!$B$5,"Year",'Population Migration by State'!$C$3)</f>
        <v>163756</v>
      </c>
      <c r="BU161" s="105">
        <f>GETPIVOTDATA(" Missouri",'Population Migration by State'!$B$5,"Year",'Population Migration by State'!$C$3)</f>
        <v>163756</v>
      </c>
      <c r="BV161" s="105">
        <f>GETPIVOTDATA(" Missouri",'Population Migration by State'!$B$5,"Year",'Population Migration by State'!$C$3)</f>
        <v>163756</v>
      </c>
      <c r="BW161" s="105">
        <f>GETPIVOTDATA(" Missouri",'Population Migration by State'!$B$5,"Year",'Population Migration by State'!$C$3)</f>
        <v>163756</v>
      </c>
      <c r="BX161" s="121">
        <f>GETPIVOTDATA(" Missouri",'Population Migration by State'!$B$5,"Year",'Population Migration by State'!$C$3)</f>
        <v>163756</v>
      </c>
      <c r="BY161" s="121">
        <f>GETPIVOTDATA(" Missouri",'Population Migration by State'!$B$5,"Year",'Population Migration by State'!$C$3)</f>
        <v>163756</v>
      </c>
      <c r="BZ161" s="121">
        <f>GETPIVOTDATA(" Missouri",'Population Migration by State'!$B$5,"Year",'Population Migration by State'!$C$3)</f>
        <v>163756</v>
      </c>
      <c r="CA161" s="121">
        <f>GETPIVOTDATA(" Missouri",'Population Migration by State'!$B$5,"Year",'Population Migration by State'!$C$3)</f>
        <v>163756</v>
      </c>
      <c r="CB161" s="105">
        <f>GETPIVOTDATA(" Missouri",'Population Migration by State'!$B$5,"Year",'Population Migration by State'!$C$3)</f>
        <v>163756</v>
      </c>
      <c r="CC161" s="105">
        <f>GETPIVOTDATA(" Missouri",'Population Migration by State'!$B$5,"Year",'Population Migration by State'!$C$3)</f>
        <v>163756</v>
      </c>
      <c r="CD161" s="105">
        <f>GETPIVOTDATA(" Missouri",'Population Migration by State'!$B$5,"Year",'Population Migration by State'!$C$3)</f>
        <v>163756</v>
      </c>
      <c r="CE161" s="105">
        <f>GETPIVOTDATA(" Missouri",'Population Migration by State'!$B$5,"Year",'Population Migration by State'!$C$3)</f>
        <v>163756</v>
      </c>
      <c r="CF161" s="105">
        <f>GETPIVOTDATA(" Missouri",'Population Migration by State'!$B$5,"Year",'Population Migration by State'!$C$3)</f>
        <v>163756</v>
      </c>
      <c r="CG161" s="99"/>
      <c r="CH161" s="105">
        <f>GETPIVOTDATA(" Illinois",'Population Migration by State'!$B$5,"Year",'Population Migration by State'!$C$3)</f>
        <v>210804</v>
      </c>
      <c r="CI161" s="105">
        <f>GETPIVOTDATA(" Illinois",'Population Migration by State'!$B$5,"Year",'Population Migration by State'!$C$3)</f>
        <v>210804</v>
      </c>
      <c r="CJ161" s="105">
        <f>GETPIVOTDATA(" Illinois",'Population Migration by State'!$B$5,"Year",'Population Migration by State'!$C$3)</f>
        <v>210804</v>
      </c>
      <c r="CK161" s="105">
        <f>GETPIVOTDATA(" Illinois",'Population Migration by State'!$B$5,"Year",'Population Migration by State'!$C$3)</f>
        <v>210804</v>
      </c>
      <c r="CL161" s="105">
        <f>GETPIVOTDATA(" Illinois",'Population Migration by State'!$B$5,"Year",'Population Migration by State'!$C$3)</f>
        <v>210804</v>
      </c>
      <c r="CM161" s="105">
        <f>GETPIVOTDATA(" Illinois",'Population Migration by State'!$B$5,"Year",'Population Migration by State'!$C$3)</f>
        <v>210804</v>
      </c>
      <c r="CN161" s="105">
        <f>GETPIVOTDATA(" Illinois",'Population Migration by State'!$B$5,"Year",'Population Migration by State'!$C$3)</f>
        <v>210804</v>
      </c>
      <c r="CO161" s="92">
        <f>GETPIVOTDATA(" Indiana",'Population Migration by State'!$B$5,"Year",'Population Migration by State'!$C$3)</f>
        <v>134273</v>
      </c>
      <c r="CP161" s="105">
        <f>GETPIVOTDATA(" Indiana",'Population Migration by State'!$B$5,"Year",'Population Migration by State'!$C$3)</f>
        <v>134273</v>
      </c>
      <c r="CQ161" s="105">
        <f>GETPIVOTDATA(" Indiana",'Population Migration by State'!$B$5,"Year",'Population Migration by State'!$C$3)</f>
        <v>134273</v>
      </c>
      <c r="CR161" s="105">
        <f>GETPIVOTDATA(" Indiana",'Population Migration by State'!$B$5,"Year",'Population Migration by State'!$C$3)</f>
        <v>134273</v>
      </c>
      <c r="CS161" s="92">
        <f>GETPIVOTDATA(" Kentucky",'Population Migration by State'!$B$5,"Year",'Population Migration by State'!$C$3)</f>
        <v>112957</v>
      </c>
      <c r="CT161" s="105">
        <f>GETPIVOTDATA(" Kentucky",'Population Migration by State'!$B$5,"Year",'Population Migration by State'!$C$3)</f>
        <v>112957</v>
      </c>
      <c r="CU161" s="105">
        <f>GETPIVOTDATA(" Kentucky",'Population Migration by State'!$B$5,"Year",'Population Migration by State'!$C$3)</f>
        <v>112957</v>
      </c>
      <c r="CV161" s="105">
        <f>GETPIVOTDATA(" Kentucky",'Population Migration by State'!$B$5,"Year",'Population Migration by State'!$C$3)</f>
        <v>112957</v>
      </c>
      <c r="CW161" s="105">
        <f>GETPIVOTDATA(" Kentucky",'Population Migration by State'!$B$5,"Year",'Population Migration by State'!$C$3)</f>
        <v>112957</v>
      </c>
      <c r="CX161" s="105">
        <f>GETPIVOTDATA(" Kentucky",'Population Migration by State'!$B$5,"Year",'Population Migration by State'!$C$3)</f>
        <v>112957</v>
      </c>
      <c r="CY161" s="105">
        <f>GETPIVOTDATA(" Kentucky",'Population Migration by State'!$B$5,"Year",'Population Migration by State'!$C$3)</f>
        <v>112957</v>
      </c>
      <c r="CZ161" s="92">
        <f>GETPIVOTDATA(" West Virginia",'Population Migration by State'!$B$5,"Year",'Population Migration by State'!$C$3)</f>
        <v>47204</v>
      </c>
      <c r="DA161" s="105">
        <f>GETPIVOTDATA(" West Virginia",'Population Migration by State'!$B$5,"Year",'Population Migration by State'!$C$3)</f>
        <v>47204</v>
      </c>
      <c r="DB161" s="105">
        <f>GETPIVOTDATA(" West Virginia",'Population Migration by State'!$B$5,"Year",'Population Migration by State'!$C$3)</f>
        <v>47204</v>
      </c>
      <c r="DC161" s="105">
        <f>GETPIVOTDATA(" West Virginia",'Population Migration by State'!$B$5,"Year",'Population Migration by State'!$C$3)</f>
        <v>47204</v>
      </c>
      <c r="DD161" s="105">
        <f>GETPIVOTDATA(" West Virginia",'Population Migration by State'!$B$5,"Year",'Population Migration by State'!$C$3)</f>
        <v>47204</v>
      </c>
      <c r="DE161" s="105">
        <f>GETPIVOTDATA(" West Virginia",'Population Migration by State'!$B$5,"Year",'Population Migration by State'!$C$3)</f>
        <v>47204</v>
      </c>
      <c r="DF161" s="105">
        <f>GETPIVOTDATA(" West Virginia",'Population Migration by State'!$B$5,"Year",'Population Migration by State'!$C$3)</f>
        <v>47204</v>
      </c>
      <c r="DG161" s="105">
        <f>GETPIVOTDATA(" West Virginia",'Population Migration by State'!$B$5,"Year",'Population Migration by State'!$C$3)</f>
        <v>47204</v>
      </c>
      <c r="DH161" s="92">
        <f>GETPIVOTDATA(" Virginia",'Population Migration by State'!$B$5,"Year",'Population Migration by State'!$C$3)</f>
        <v>251169</v>
      </c>
      <c r="DI161" s="105">
        <f>GETPIVOTDATA(" Virginia",'Population Migration by State'!$B$5,"Year",'Population Migration by State'!$C$3)</f>
        <v>251169</v>
      </c>
      <c r="DJ161" s="105">
        <f>GETPIVOTDATA(" Virginia",'Population Migration by State'!$B$5,"Year",'Population Migration by State'!$C$3)</f>
        <v>251169</v>
      </c>
      <c r="DK161" s="105">
        <f>GETPIVOTDATA(" Virginia",'Population Migration by State'!$B$5,"Year",'Population Migration by State'!$C$3)</f>
        <v>251169</v>
      </c>
      <c r="DL161" s="105">
        <f>GETPIVOTDATA(" Virginia",'Population Migration by State'!$B$5,"Year",'Population Migration by State'!$C$3)</f>
        <v>251169</v>
      </c>
      <c r="DM161" s="105">
        <f>GETPIVOTDATA(" Virginia",'Population Migration by State'!$B$5,"Year",'Population Migration by State'!$C$3)</f>
        <v>251169</v>
      </c>
      <c r="DN161" s="105">
        <f>GETPIVOTDATA(" Virginia",'Population Migration by State'!$B$5,"Year",'Population Migration by State'!$C$3)</f>
        <v>251169</v>
      </c>
      <c r="DO161" s="105">
        <f>GETPIVOTDATA(" Virginia",'Population Migration by State'!$B$5,"Year",'Population Migration by State'!$C$3)</f>
        <v>251169</v>
      </c>
      <c r="DP161" s="105">
        <f>GETPIVOTDATA(" Virginia",'Population Migration by State'!$B$5,"Year",'Population Migration by State'!$C$3)</f>
        <v>251169</v>
      </c>
      <c r="DQ161" s="92">
        <f>GETPIVOTDATA(" Maryland",'Population Migration by State'!$B$5,"Year",'Population Migration by State'!$C$3)</f>
        <v>155277</v>
      </c>
      <c r="DR161" s="105">
        <f>GETPIVOTDATA(" Maryland",'Population Migration by State'!$B$5,"Year",'Population Migration by State'!$C$3)</f>
        <v>155277</v>
      </c>
      <c r="DS161" s="105">
        <f>GETPIVOTDATA(" Maryland",'Population Migration by State'!$B$5,"Year",'Population Migration by State'!$C$3)</f>
        <v>155277</v>
      </c>
      <c r="DT161" s="107">
        <f>GETPIVOTDATA(" Delaware",'Population Migration by State'!$B$5,"Year",'Population Migration by State'!$C$3)</f>
        <v>34813</v>
      </c>
      <c r="DU161" s="103">
        <f>GETPIVOTDATA(" Delaware",'Population Migration by State'!$B$5,"Year",'Population Migration by State'!$C$3)</f>
        <v>34813</v>
      </c>
      <c r="DV161" s="108">
        <f>GETPIVOTDATA(" Delaware",'Population Migration by State'!$B$5,"Year",'Population Migration by State'!$C$3)</f>
        <v>34813</v>
      </c>
      <c r="DW161" s="105"/>
      <c r="DX161" s="105"/>
      <c r="DY161" s="105"/>
      <c r="DZ161" s="93"/>
      <c r="EA161" s="93"/>
      <c r="EB161" s="93"/>
      <c r="EC161" s="93"/>
      <c r="ED161" s="105"/>
      <c r="EE161" s="105"/>
      <c r="EF161" s="93"/>
      <c r="EG161" s="93"/>
      <c r="EH161" s="93"/>
      <c r="EI161" s="93"/>
      <c r="EJ161" s="105"/>
      <c r="EK161" s="105"/>
      <c r="EL161" s="105"/>
      <c r="EM161" s="105"/>
      <c r="EN161" s="105"/>
      <c r="EO161" s="105"/>
      <c r="EP161" s="105"/>
      <c r="EQ161" s="56"/>
      <c r="ER161" s="56"/>
      <c r="ES161" s="56"/>
      <c r="ET161" s="56"/>
      <c r="EU161" s="56"/>
      <c r="EV161" s="56"/>
      <c r="EW161" s="56"/>
      <c r="EX161" s="56"/>
      <c r="EY161" s="56"/>
      <c r="EZ161" s="56"/>
      <c r="FA161" s="56"/>
      <c r="FB161" s="56"/>
      <c r="FC161" s="56"/>
      <c r="FD161" s="56"/>
      <c r="FE161" s="56"/>
      <c r="FF161" s="56"/>
      <c r="FG161" s="56"/>
      <c r="FH161" s="56"/>
      <c r="FI161" s="56"/>
      <c r="FJ161" s="56"/>
      <c r="FK161" s="56"/>
      <c r="FL161" s="56"/>
      <c r="FM161" s="56"/>
      <c r="FN161" s="56"/>
      <c r="FO161" s="56"/>
      <c r="FP161" s="56"/>
      <c r="FQ161" s="56"/>
      <c r="FR161" s="56"/>
      <c r="FS161" s="56"/>
      <c r="FT161" s="56"/>
      <c r="FU161" s="56"/>
      <c r="FV161" s="56"/>
      <c r="FW161" s="56"/>
      <c r="FX161" s="56"/>
      <c r="FY161" s="56"/>
      <c r="FZ161" s="56"/>
      <c r="GA161" s="56"/>
      <c r="GB161" s="56"/>
      <c r="GC161" s="56"/>
      <c r="GD161" s="56"/>
      <c r="GE161" s="56"/>
      <c r="GF161" s="56"/>
      <c r="GG161" s="56"/>
      <c r="GH161" s="56"/>
      <c r="GI161" s="56"/>
      <c r="GJ161" s="56"/>
      <c r="GK161" s="56"/>
      <c r="GL161" s="56"/>
      <c r="GM161" s="56"/>
      <c r="GN161" s="56"/>
      <c r="GO161" s="56"/>
      <c r="GP161" s="56"/>
      <c r="GQ161" s="56"/>
      <c r="GR161" s="56"/>
      <c r="GS161" s="56"/>
      <c r="GT161" s="56"/>
      <c r="GU161" s="56"/>
      <c r="GV161" s="56"/>
      <c r="GW161" s="56"/>
      <c r="GX161" s="56"/>
      <c r="GY161" s="56"/>
      <c r="GZ161" s="56"/>
      <c r="HA161" s="56"/>
      <c r="HB161" s="56"/>
      <c r="HC161" s="56"/>
      <c r="HD161" s="56"/>
      <c r="HE161" s="56"/>
      <c r="HF161" s="56"/>
      <c r="HG161" s="56"/>
      <c r="HH161" s="217"/>
    </row>
    <row r="162" spans="2:216" ht="15.75" thickTop="1" x14ac:dyDescent="0.25">
      <c r="B162" s="221"/>
      <c r="C162" s="56"/>
      <c r="D162" s="56"/>
      <c r="E162" s="105"/>
      <c r="F162" s="105"/>
      <c r="G162" s="105"/>
      <c r="H162" s="105"/>
      <c r="I162" s="105"/>
      <c r="J162" s="105"/>
      <c r="K162" s="105"/>
      <c r="L162" s="105"/>
      <c r="M162" s="105"/>
      <c r="N162" s="92">
        <f>GETPIVOTDATA(" California",'Population Migration by State'!$B$5,"Year",'Population Migration by State'!$C$3)</f>
        <v>495964</v>
      </c>
      <c r="O162" s="105">
        <f>GETPIVOTDATA(" California",'Population Migration by State'!$B$5,"Year",'Population Migration by State'!$C$3)</f>
        <v>495964</v>
      </c>
      <c r="P162" s="105">
        <f>GETPIVOTDATA(" California",'Population Migration by State'!$B$5,"Year",'Population Migration by State'!$C$3)</f>
        <v>495964</v>
      </c>
      <c r="Q162" s="105">
        <f>GETPIVOTDATA(" California",'Population Migration by State'!$B$5,"Year",'Population Migration by State'!$C$3)</f>
        <v>495964</v>
      </c>
      <c r="R162" s="105">
        <f>GETPIVOTDATA(" California",'Population Migration by State'!$B$5,"Year",'Population Migration by State'!$C$3)</f>
        <v>495964</v>
      </c>
      <c r="S162" s="105">
        <f>GETPIVOTDATA(" California",'Population Migration by State'!$B$5,"Year",'Population Migration by State'!$C$3)</f>
        <v>495964</v>
      </c>
      <c r="T162" s="105">
        <f>GETPIVOTDATA(" California",'Population Migration by State'!$B$5,"Year",'Population Migration by State'!$C$3)</f>
        <v>495964</v>
      </c>
      <c r="U162" s="105">
        <f>GETPIVOTDATA(" California",'Population Migration by State'!$B$5,"Year",'Population Migration by State'!$C$3)</f>
        <v>495964</v>
      </c>
      <c r="V162" s="105">
        <f>GETPIVOTDATA(" California",'Population Migration by State'!$B$5,"Year",'Population Migration by State'!$C$3)</f>
        <v>495964</v>
      </c>
      <c r="W162" s="99"/>
      <c r="X162" s="105">
        <f>GETPIVOTDATA(" Nevada",'Population Migration by State'!$B$5,"Year",'Population Migration by State'!$C$3)</f>
        <v>124522</v>
      </c>
      <c r="Y162" s="105">
        <f>GETPIVOTDATA(" Nevada",'Population Migration by State'!$B$5,"Year",'Population Migration by State'!$C$3)</f>
        <v>124522</v>
      </c>
      <c r="Z162" s="105">
        <f>GETPIVOTDATA(" Nevada",'Population Migration by State'!$B$5,"Year",'Population Migration by State'!$C$3)</f>
        <v>124522</v>
      </c>
      <c r="AA162" s="105">
        <f>GETPIVOTDATA(" Nevada",'Population Migration by State'!$B$5,"Year",'Population Migration by State'!$C$3)</f>
        <v>124522</v>
      </c>
      <c r="AB162" s="105">
        <f>GETPIVOTDATA(" Nevada",'Population Migration by State'!$B$5,"Year",'Population Migration by State'!$C$3)</f>
        <v>124522</v>
      </c>
      <c r="AC162" s="92">
        <f>GETPIVOTDATA(" Utah",'Population Migration by State'!$B$5,"Year",'Population Migration by State'!$C$3)</f>
        <v>88109</v>
      </c>
      <c r="AD162" s="105">
        <f>GETPIVOTDATA(" Utah",'Population Migration by State'!$B$5,"Year",'Population Migration by State'!$C$3)</f>
        <v>88109</v>
      </c>
      <c r="AE162" s="105">
        <f>GETPIVOTDATA(" Utah",'Population Migration by State'!$B$5,"Year",'Population Migration by State'!$C$3)</f>
        <v>88109</v>
      </c>
      <c r="AF162" s="105">
        <f>GETPIVOTDATA(" Utah",'Population Migration by State'!$B$5,"Year",'Population Migration by State'!$C$3)</f>
        <v>88109</v>
      </c>
      <c r="AG162" s="105">
        <f>GETPIVOTDATA(" Utah",'Population Migration by State'!$B$5,"Year",'Population Migration by State'!$C$3)</f>
        <v>88109</v>
      </c>
      <c r="AH162" s="105">
        <f>GETPIVOTDATA(" Utah",'Population Migration by State'!$B$5,"Year",'Population Migration by State'!$C$3)</f>
        <v>88109</v>
      </c>
      <c r="AI162" s="105">
        <f>GETPIVOTDATA(" Utah",'Population Migration by State'!$B$5,"Year",'Population Migration by State'!$C$3)</f>
        <v>88109</v>
      </c>
      <c r="AJ162" s="105">
        <f>GETPIVOTDATA(" Utah",'Population Migration by State'!$B$5,"Year",'Population Migration by State'!$C$3)</f>
        <v>88109</v>
      </c>
      <c r="AK162" s="105">
        <f>GETPIVOTDATA(" Utah",'Population Migration by State'!$B$5,"Year",'Population Migration by State'!$C$3)</f>
        <v>88109</v>
      </c>
      <c r="AL162" s="105">
        <f>GETPIVOTDATA(" Utah",'Population Migration by State'!$B$5,"Year",'Population Migration by State'!$C$3)</f>
        <v>88109</v>
      </c>
      <c r="AM162" s="105">
        <f>GETPIVOTDATA(" Utah",'Population Migration by State'!$B$5,"Year",'Population Migration by State'!$C$3)</f>
        <v>88109</v>
      </c>
      <c r="AN162" s="105">
        <f>GETPIVOTDATA(" Utah",'Population Migration by State'!$B$5,"Year",'Population Migration by State'!$C$3)</f>
        <v>88109</v>
      </c>
      <c r="AO162" s="92">
        <f>GETPIVOTDATA(" Colorado",'Population Migration by State'!$B$5,"Year",'Population Migration by State'!$C$3)</f>
        <v>206204</v>
      </c>
      <c r="AP162" s="105">
        <f>GETPIVOTDATA(" Colorado",'Population Migration by State'!$B$5,"Year",'Population Migration by State'!$C$3)</f>
        <v>206204</v>
      </c>
      <c r="AQ162" s="105">
        <f>GETPIVOTDATA(" Colorado",'Population Migration by State'!$B$5,"Year",'Population Migration by State'!$C$3)</f>
        <v>206204</v>
      </c>
      <c r="AR162" s="105">
        <f>GETPIVOTDATA(" Colorado",'Population Migration by State'!$B$5,"Year",'Population Migration by State'!$C$3)</f>
        <v>206204</v>
      </c>
      <c r="AS162" s="105">
        <f>GETPIVOTDATA(" Colorado",'Population Migration by State'!$B$5,"Year",'Population Migration by State'!$C$3)</f>
        <v>206204</v>
      </c>
      <c r="AT162" s="105">
        <f>GETPIVOTDATA(" Colorado",'Population Migration by State'!$B$5,"Year",'Population Migration by State'!$C$3)</f>
        <v>206204</v>
      </c>
      <c r="AU162" s="105">
        <f>GETPIVOTDATA(" Colorado",'Population Migration by State'!$B$5,"Year",'Population Migration by State'!$C$3)</f>
        <v>206204</v>
      </c>
      <c r="AV162" s="105">
        <f>GETPIVOTDATA(" Colorado",'Population Migration by State'!$B$5,"Year",'Population Migration by State'!$C$3)</f>
        <v>206204</v>
      </c>
      <c r="AW162" s="105">
        <f>GETPIVOTDATA(" Colorado",'Population Migration by State'!$B$5,"Year",'Population Migration by State'!$C$3)</f>
        <v>206204</v>
      </c>
      <c r="AX162" s="105">
        <f>GETPIVOTDATA(" Colorado",'Population Migration by State'!$B$5,"Year",'Population Migration by State'!$C$3)</f>
        <v>206204</v>
      </c>
      <c r="AY162" s="105">
        <f>GETPIVOTDATA(" Colorado",'Population Migration by State'!$B$5,"Year",'Population Migration by State'!$C$3)</f>
        <v>206204</v>
      </c>
      <c r="AZ162" s="105">
        <f>GETPIVOTDATA(" Colorado",'Population Migration by State'!$B$5,"Year",'Population Migration by State'!$C$3)</f>
        <v>206204</v>
      </c>
      <c r="BA162" s="105">
        <f>GETPIVOTDATA(" Colorado",'Population Migration by State'!$B$5,"Year",'Population Migration by State'!$C$3)</f>
        <v>206204</v>
      </c>
      <c r="BB162" s="105">
        <f>GETPIVOTDATA(" Colorado",'Population Migration by State'!$B$5,"Year",'Population Migration by State'!$C$3)</f>
        <v>206204</v>
      </c>
      <c r="BC162" s="105">
        <f>GETPIVOTDATA(" Colorado",'Population Migration by State'!$B$5,"Year",'Population Migration by State'!$C$3)</f>
        <v>206204</v>
      </c>
      <c r="BD162" s="105">
        <f>GETPIVOTDATA(" Colorado",'Population Migration by State'!$B$5,"Year",'Population Migration by State'!$C$3)</f>
        <v>206204</v>
      </c>
      <c r="BE162" s="92">
        <f>GETPIVOTDATA(" Kansas",'Population Migration by State'!$B$5,"Year",'Population Migration by State'!$C$3)</f>
        <v>88366</v>
      </c>
      <c r="BF162" s="105">
        <f>GETPIVOTDATA(" Kansas",'Population Migration by State'!$B$5,"Year",'Population Migration by State'!$C$3)</f>
        <v>88366</v>
      </c>
      <c r="BG162" s="105">
        <f>GETPIVOTDATA(" Kansas",'Population Migration by State'!$B$5,"Year",'Population Migration by State'!$C$3)</f>
        <v>88366</v>
      </c>
      <c r="BH162" s="105">
        <f>GETPIVOTDATA(" Kansas",'Population Migration by State'!$B$5,"Year",'Population Migration by State'!$C$3)</f>
        <v>88366</v>
      </c>
      <c r="BI162" s="105">
        <f>GETPIVOTDATA(" Kansas",'Population Migration by State'!$B$5,"Year",'Population Migration by State'!$C$3)</f>
        <v>88366</v>
      </c>
      <c r="BJ162" s="105">
        <f>GETPIVOTDATA(" Kansas",'Population Migration by State'!$B$5,"Year",'Population Migration by State'!$C$3)</f>
        <v>88366</v>
      </c>
      <c r="BK162" s="105">
        <f>GETPIVOTDATA(" Kansas",'Population Migration by State'!$B$5,"Year",'Population Migration by State'!$C$3)</f>
        <v>88366</v>
      </c>
      <c r="BL162" s="121">
        <f>GETPIVOTDATA(" Kansas",'Population Migration by State'!$B$5,"Year",'Population Migration by State'!$C$3)</f>
        <v>88366</v>
      </c>
      <c r="BM162" s="105">
        <f>GETPIVOTDATA(" Kansas",'Population Migration by State'!$B$5,"Year",'Population Migration by State'!$C$3)</f>
        <v>88366</v>
      </c>
      <c r="BN162" s="105">
        <f>GETPIVOTDATA(" Kansas",'Population Migration by State'!$B$5,"Year",'Population Migration by State'!$C$3)</f>
        <v>88366</v>
      </c>
      <c r="BO162" s="105">
        <f>GETPIVOTDATA(" Kansas",'Population Migration by State'!$B$5,"Year",'Population Migration by State'!$C$3)</f>
        <v>88366</v>
      </c>
      <c r="BP162" s="105">
        <f>GETPIVOTDATA(" Kansas",'Population Migration by State'!$B$5,"Year",'Population Migration by State'!$C$3)</f>
        <v>88366</v>
      </c>
      <c r="BQ162" s="105">
        <f>GETPIVOTDATA(" Kansas",'Population Migration by State'!$B$5,"Year",'Population Migration by State'!$C$3)</f>
        <v>88366</v>
      </c>
      <c r="BR162" s="105">
        <f>GETPIVOTDATA(" Kansas",'Population Migration by State'!$B$5,"Year",'Population Migration by State'!$C$3)</f>
        <v>88366</v>
      </c>
      <c r="BS162" s="92">
        <f>GETPIVOTDATA(" Missouri",'Population Migration by State'!$B$5,"Year",'Population Migration by State'!$C$3)</f>
        <v>163756</v>
      </c>
      <c r="BT162" s="105">
        <f>GETPIVOTDATA(" Missouri",'Population Migration by State'!$B$5,"Year",'Population Migration by State'!$C$3)</f>
        <v>163756</v>
      </c>
      <c r="BU162" s="105">
        <f>GETPIVOTDATA(" Missouri",'Population Migration by State'!$B$5,"Year",'Population Migration by State'!$C$3)</f>
        <v>163756</v>
      </c>
      <c r="BV162" s="105">
        <f>GETPIVOTDATA(" Missouri",'Population Migration by State'!$B$5,"Year",'Population Migration by State'!$C$3)</f>
        <v>163756</v>
      </c>
      <c r="BW162" s="105">
        <f>GETPIVOTDATA(" Missouri",'Population Migration by State'!$B$5,"Year",'Population Migration by State'!$C$3)</f>
        <v>163756</v>
      </c>
      <c r="BX162" s="121">
        <f>GETPIVOTDATA(" Missouri",'Population Migration by State'!$B$5,"Year",'Population Migration by State'!$C$3)</f>
        <v>163756</v>
      </c>
      <c r="BY162" s="121">
        <f>GETPIVOTDATA(" Missouri",'Population Migration by State'!$B$5,"Year",'Population Migration by State'!$C$3)</f>
        <v>163756</v>
      </c>
      <c r="BZ162" s="121">
        <f>GETPIVOTDATA(" Missouri",'Population Migration by State'!$B$5,"Year",'Population Migration by State'!$C$3)</f>
        <v>163756</v>
      </c>
      <c r="CA162" s="121">
        <f>GETPIVOTDATA(" Missouri",'Population Migration by State'!$B$5,"Year",'Population Migration by State'!$C$3)</f>
        <v>163756</v>
      </c>
      <c r="CB162" s="105">
        <f>GETPIVOTDATA(" Missouri",'Population Migration by State'!$B$5,"Year",'Population Migration by State'!$C$3)</f>
        <v>163756</v>
      </c>
      <c r="CC162" s="105">
        <f>GETPIVOTDATA(" Missouri",'Population Migration by State'!$B$5,"Year",'Population Migration by State'!$C$3)</f>
        <v>163756</v>
      </c>
      <c r="CD162" s="105">
        <f>GETPIVOTDATA(" Missouri",'Population Migration by State'!$B$5,"Year",'Population Migration by State'!$C$3)</f>
        <v>163756</v>
      </c>
      <c r="CE162" s="105">
        <f>GETPIVOTDATA(" Missouri",'Population Migration by State'!$B$5,"Year",'Population Migration by State'!$C$3)</f>
        <v>163756</v>
      </c>
      <c r="CF162" s="105">
        <f>GETPIVOTDATA(" Missouri",'Population Migration by State'!$B$5,"Year",'Population Migration by State'!$C$3)</f>
        <v>163756</v>
      </c>
      <c r="CG162" s="105">
        <f>GETPIVOTDATA(" Missouri",'Population Migration by State'!$B$5,"Year",'Population Migration by State'!$C$3)</f>
        <v>163756</v>
      </c>
      <c r="CH162" s="92">
        <f>GETPIVOTDATA(" Illinois",'Population Migration by State'!$B$5,"Year",'Population Migration by State'!$C$3)</f>
        <v>210804</v>
      </c>
      <c r="CI162" s="105">
        <f>GETPIVOTDATA(" Illinois",'Population Migration by State'!$B$5,"Year",'Population Migration by State'!$C$3)</f>
        <v>210804</v>
      </c>
      <c r="CJ162" s="105">
        <f>GETPIVOTDATA(" Illinois",'Population Migration by State'!$B$5,"Year",'Population Migration by State'!$C$3)</f>
        <v>210804</v>
      </c>
      <c r="CK162" s="105">
        <f>GETPIVOTDATA(" Illinois",'Population Migration by State'!$B$5,"Year",'Population Migration by State'!$C$3)</f>
        <v>210804</v>
      </c>
      <c r="CL162" s="105">
        <f>GETPIVOTDATA(" Illinois",'Population Migration by State'!$B$5,"Year",'Population Migration by State'!$C$3)</f>
        <v>210804</v>
      </c>
      <c r="CM162" s="105">
        <f>GETPIVOTDATA(" Illinois",'Population Migration by State'!$B$5,"Year",'Population Migration by State'!$C$3)</f>
        <v>210804</v>
      </c>
      <c r="CN162" s="105">
        <f>GETPIVOTDATA(" Illinois",'Population Migration by State'!$B$5,"Year",'Population Migration by State'!$C$3)</f>
        <v>210804</v>
      </c>
      <c r="CO162" s="92">
        <f>GETPIVOTDATA(" Indiana",'Population Migration by State'!$B$5,"Year",'Population Migration by State'!$C$3)</f>
        <v>134273</v>
      </c>
      <c r="CP162" s="105">
        <f>GETPIVOTDATA(" Indiana",'Population Migration by State'!$B$5,"Year",'Population Migration by State'!$C$3)</f>
        <v>134273</v>
      </c>
      <c r="CQ162" s="105">
        <f>GETPIVOTDATA(" Indiana",'Population Migration by State'!$B$5,"Year",'Population Migration by State'!$C$3)</f>
        <v>134273</v>
      </c>
      <c r="CR162" s="105">
        <f>GETPIVOTDATA(" Indiana",'Population Migration by State'!$B$5,"Year",'Population Migration by State'!$C$3)</f>
        <v>134273</v>
      </c>
      <c r="CS162" s="92">
        <f>GETPIVOTDATA(" Kentucky",'Population Migration by State'!$B$5,"Year",'Population Migration by State'!$C$3)</f>
        <v>112957</v>
      </c>
      <c r="CT162" s="105">
        <f>GETPIVOTDATA(" Kentucky",'Population Migration by State'!$B$5,"Year",'Population Migration by State'!$C$3)</f>
        <v>112957</v>
      </c>
      <c r="CU162" s="105">
        <f>GETPIVOTDATA(" Kentucky",'Population Migration by State'!$B$5,"Year",'Population Migration by State'!$C$3)</f>
        <v>112957</v>
      </c>
      <c r="CV162" s="105">
        <f>GETPIVOTDATA(" Kentucky",'Population Migration by State'!$B$5,"Year",'Population Migration by State'!$C$3)</f>
        <v>112957</v>
      </c>
      <c r="CW162" s="105">
        <f>GETPIVOTDATA(" Kentucky",'Population Migration by State'!$B$5,"Year",'Population Migration by State'!$C$3)</f>
        <v>112957</v>
      </c>
      <c r="CX162" s="105">
        <f>GETPIVOTDATA(" Kentucky",'Population Migration by State'!$B$5,"Year",'Population Migration by State'!$C$3)</f>
        <v>112957</v>
      </c>
      <c r="CY162" s="105">
        <f>GETPIVOTDATA(" Kentucky",'Population Migration by State'!$B$5,"Year",'Population Migration by State'!$C$3)</f>
        <v>112957</v>
      </c>
      <c r="CZ162" s="92">
        <f>GETPIVOTDATA(" West Virginia",'Population Migration by State'!$B$5,"Year",'Population Migration by State'!$C$3)</f>
        <v>47204</v>
      </c>
      <c r="DA162" s="105">
        <f>GETPIVOTDATA(" West Virginia",'Population Migration by State'!$B$5,"Year",'Population Migration by State'!$C$3)</f>
        <v>47204</v>
      </c>
      <c r="DB162" s="105">
        <f>GETPIVOTDATA(" West Virginia",'Population Migration by State'!$B$5,"Year",'Population Migration by State'!$C$3)</f>
        <v>47204</v>
      </c>
      <c r="DC162" s="105">
        <f>GETPIVOTDATA(" West Virginia",'Population Migration by State'!$B$5,"Year",'Population Migration by State'!$C$3)</f>
        <v>47204</v>
      </c>
      <c r="DD162" s="105">
        <f>GETPIVOTDATA(" West Virginia",'Population Migration by State'!$B$5,"Year",'Population Migration by State'!$C$3)</f>
        <v>47204</v>
      </c>
      <c r="DE162" s="105">
        <f>GETPIVOTDATA(" West Virginia",'Population Migration by State'!$B$5,"Year",'Population Migration by State'!$C$3)</f>
        <v>47204</v>
      </c>
      <c r="DF162" s="105">
        <f>GETPIVOTDATA(" West Virginia",'Population Migration by State'!$B$5,"Year",'Population Migration by State'!$C$3)</f>
        <v>47204</v>
      </c>
      <c r="DG162" s="97"/>
      <c r="DH162" s="105">
        <f>GETPIVOTDATA(" Virginia",'Population Migration by State'!$B$5,"Year",'Population Migration by State'!$C$3)</f>
        <v>251169</v>
      </c>
      <c r="DI162" s="105">
        <f>GETPIVOTDATA(" Virginia",'Population Migration by State'!$B$5,"Year",'Population Migration by State'!$C$3)</f>
        <v>251169</v>
      </c>
      <c r="DJ162" s="105">
        <f>GETPIVOTDATA(" Virginia",'Population Migration by State'!$B$5,"Year",'Population Migration by State'!$C$3)</f>
        <v>251169</v>
      </c>
      <c r="DK162" s="105">
        <f>GETPIVOTDATA(" Virginia",'Population Migration by State'!$B$5,"Year",'Population Migration by State'!$C$3)</f>
        <v>251169</v>
      </c>
      <c r="DL162" s="105">
        <f>GETPIVOTDATA(" Virginia",'Population Migration by State'!$B$5,"Year",'Population Migration by State'!$C$3)</f>
        <v>251169</v>
      </c>
      <c r="DM162" s="105">
        <f>GETPIVOTDATA(" Virginia",'Population Migration by State'!$B$5,"Year",'Population Migration by State'!$C$3)</f>
        <v>251169</v>
      </c>
      <c r="DN162" s="105">
        <f>GETPIVOTDATA(" Virginia",'Population Migration by State'!$B$5,"Year",'Population Migration by State'!$C$3)</f>
        <v>251169</v>
      </c>
      <c r="DO162" s="105">
        <f>GETPIVOTDATA(" Virginia",'Population Migration by State'!$B$5,"Year",'Population Migration by State'!$C$3)</f>
        <v>251169</v>
      </c>
      <c r="DP162" s="105">
        <f>GETPIVOTDATA(" Virginia",'Population Migration by State'!$B$5,"Year",'Population Migration by State'!$C$3)</f>
        <v>251169</v>
      </c>
      <c r="DQ162" s="92">
        <f>GETPIVOTDATA(" Maryland",'Population Migration by State'!$B$5,"Year",'Population Migration by State'!$C$3)</f>
        <v>155277</v>
      </c>
      <c r="DR162" s="105">
        <f>GETPIVOTDATA(" Maryland",'Population Migration by State'!$B$5,"Year",'Population Migration by State'!$C$3)</f>
        <v>155277</v>
      </c>
      <c r="DS162" s="105">
        <f>GETPIVOTDATA(" Maryland",'Population Migration by State'!$B$5,"Year",'Population Migration by State'!$C$3)</f>
        <v>155277</v>
      </c>
      <c r="DT162" s="105">
        <f>GETPIVOTDATA(" Maryland",'Population Migration by State'!$B$5,"Year",'Population Migration by State'!$C$3)</f>
        <v>155277</v>
      </c>
      <c r="DU162" s="105">
        <f>GETPIVOTDATA(" Maryland",'Population Migration by State'!$B$5,"Year",'Population Migration by State'!$C$3)</f>
        <v>155277</v>
      </c>
      <c r="DV162" s="114">
        <f>GETPIVOTDATA(" Maryland",'Population Migration by State'!$B$5,"Year",'Population Migration by State'!$C$3)</f>
        <v>155277</v>
      </c>
      <c r="DW162" s="105"/>
      <c r="DX162" s="105"/>
      <c r="DY162" s="105"/>
      <c r="DZ162" s="93"/>
      <c r="EA162" s="93"/>
      <c r="EB162" s="93"/>
      <c r="EC162" s="93"/>
      <c r="ED162" s="105"/>
      <c r="EE162" s="105"/>
      <c r="EF162" s="105"/>
      <c r="EG162" s="105"/>
      <c r="EH162" s="105"/>
      <c r="EI162" s="105"/>
      <c r="EJ162" s="105"/>
      <c r="EK162" s="105"/>
      <c r="EL162" s="105"/>
      <c r="EM162" s="105"/>
      <c r="EN162" s="105"/>
      <c r="EO162" s="105"/>
      <c r="EP162" s="105"/>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217"/>
    </row>
    <row r="163" spans="2:216" ht="15.75" customHeight="1" x14ac:dyDescent="0.25">
      <c r="B163" s="221"/>
      <c r="C163" s="56"/>
      <c r="D163" s="56"/>
      <c r="E163" s="105"/>
      <c r="F163" s="105"/>
      <c r="G163" s="105"/>
      <c r="H163" s="105"/>
      <c r="I163" s="105"/>
      <c r="J163" s="105"/>
      <c r="K163" s="105"/>
      <c r="L163" s="105"/>
      <c r="M163" s="105"/>
      <c r="N163" s="99"/>
      <c r="O163" s="105">
        <f>GETPIVOTDATA(" California",'Population Migration by State'!$B$5,"Year",'Population Migration by State'!$C$3)</f>
        <v>495964</v>
      </c>
      <c r="P163" s="105">
        <f>GETPIVOTDATA(" California",'Population Migration by State'!$B$5,"Year",'Population Migration by State'!$C$3)</f>
        <v>495964</v>
      </c>
      <c r="Q163" s="105">
        <f>GETPIVOTDATA(" California",'Population Migration by State'!$B$5,"Year",'Population Migration by State'!$C$3)</f>
        <v>495964</v>
      </c>
      <c r="R163" s="105">
        <f>GETPIVOTDATA(" California",'Population Migration by State'!$B$5,"Year",'Population Migration by State'!$C$3)</f>
        <v>495964</v>
      </c>
      <c r="S163" s="105">
        <f>GETPIVOTDATA(" California",'Population Migration by State'!$B$5,"Year",'Population Migration by State'!$C$3)</f>
        <v>495964</v>
      </c>
      <c r="T163" s="105">
        <f>GETPIVOTDATA(" California",'Population Migration by State'!$B$5,"Year",'Population Migration by State'!$C$3)</f>
        <v>495964</v>
      </c>
      <c r="U163" s="105">
        <f>GETPIVOTDATA(" California",'Population Migration by State'!$B$5,"Year",'Population Migration by State'!$C$3)</f>
        <v>495964</v>
      </c>
      <c r="V163" s="105">
        <f>GETPIVOTDATA(" California",'Population Migration by State'!$B$5,"Year",'Population Migration by State'!$C$3)</f>
        <v>495964</v>
      </c>
      <c r="W163" s="105">
        <f>GETPIVOTDATA(" California",'Population Migration by State'!$B$5,"Year",'Population Migration by State'!$C$3)</f>
        <v>495964</v>
      </c>
      <c r="X163" s="92">
        <f>GETPIVOTDATA(" Nevada",'Population Migration by State'!$B$5,"Year",'Population Migration by State'!$C$3)</f>
        <v>124522</v>
      </c>
      <c r="Y163" s="105">
        <f>GETPIVOTDATA(" Nevada",'Population Migration by State'!$B$5,"Year",'Population Migration by State'!$C$3)</f>
        <v>124522</v>
      </c>
      <c r="Z163" s="105">
        <f>GETPIVOTDATA(" Nevada",'Population Migration by State'!$B$5,"Year",'Population Migration by State'!$C$3)</f>
        <v>124522</v>
      </c>
      <c r="AA163" s="105">
        <f>GETPIVOTDATA(" Nevada",'Population Migration by State'!$B$5,"Year",'Population Migration by State'!$C$3)</f>
        <v>124522</v>
      </c>
      <c r="AB163" s="105">
        <f>GETPIVOTDATA(" Nevada",'Population Migration by State'!$B$5,"Year",'Population Migration by State'!$C$3)</f>
        <v>124522</v>
      </c>
      <c r="AC163" s="92">
        <f>GETPIVOTDATA(" Utah",'Population Migration by State'!$B$5,"Year",'Population Migration by State'!$C$3)</f>
        <v>88109</v>
      </c>
      <c r="AD163" s="105">
        <f>GETPIVOTDATA(" Utah",'Population Migration by State'!$B$5,"Year",'Population Migration by State'!$C$3)</f>
        <v>88109</v>
      </c>
      <c r="AE163" s="105">
        <f>GETPIVOTDATA(" Utah",'Population Migration by State'!$B$5,"Year",'Population Migration by State'!$C$3)</f>
        <v>88109</v>
      </c>
      <c r="AF163" s="105">
        <f>GETPIVOTDATA(" Utah",'Population Migration by State'!$B$5,"Year",'Population Migration by State'!$C$3)</f>
        <v>88109</v>
      </c>
      <c r="AG163" s="105">
        <f>GETPIVOTDATA(" Utah",'Population Migration by State'!$B$5,"Year",'Population Migration by State'!$C$3)</f>
        <v>88109</v>
      </c>
      <c r="AH163" s="105">
        <f>GETPIVOTDATA(" Utah",'Population Migration by State'!$B$5,"Year",'Population Migration by State'!$C$3)</f>
        <v>88109</v>
      </c>
      <c r="AI163" s="105">
        <f>GETPIVOTDATA(" Utah",'Population Migration by State'!$B$5,"Year",'Population Migration by State'!$C$3)</f>
        <v>88109</v>
      </c>
      <c r="AJ163" s="105">
        <f>GETPIVOTDATA(" Utah",'Population Migration by State'!$B$5,"Year",'Population Migration by State'!$C$3)</f>
        <v>88109</v>
      </c>
      <c r="AK163" s="105">
        <f>GETPIVOTDATA(" Utah",'Population Migration by State'!$B$5,"Year",'Population Migration by State'!$C$3)</f>
        <v>88109</v>
      </c>
      <c r="AL163" s="105">
        <f>GETPIVOTDATA(" Utah",'Population Migration by State'!$B$5,"Year",'Population Migration by State'!$C$3)</f>
        <v>88109</v>
      </c>
      <c r="AM163" s="105">
        <f>GETPIVOTDATA(" Utah",'Population Migration by State'!$B$5,"Year",'Population Migration by State'!$C$3)</f>
        <v>88109</v>
      </c>
      <c r="AN163" s="105">
        <f>GETPIVOTDATA(" Utah",'Population Migration by State'!$B$5,"Year",'Population Migration by State'!$C$3)</f>
        <v>88109</v>
      </c>
      <c r="AO163" s="92">
        <f>GETPIVOTDATA(" Colorado",'Population Migration by State'!$B$5,"Year",'Population Migration by State'!$C$3)</f>
        <v>206204</v>
      </c>
      <c r="AP163" s="105">
        <f>GETPIVOTDATA(" Colorado",'Population Migration by State'!$B$5,"Year",'Population Migration by State'!$C$3)</f>
        <v>206204</v>
      </c>
      <c r="AQ163" s="105">
        <f>GETPIVOTDATA(" Colorado",'Population Migration by State'!$B$5,"Year",'Population Migration by State'!$C$3)</f>
        <v>206204</v>
      </c>
      <c r="AR163" s="105">
        <f>GETPIVOTDATA(" Colorado",'Population Migration by State'!$B$5,"Year",'Population Migration by State'!$C$3)</f>
        <v>206204</v>
      </c>
      <c r="AS163" s="105">
        <f>GETPIVOTDATA(" Colorado",'Population Migration by State'!$B$5,"Year",'Population Migration by State'!$C$3)</f>
        <v>206204</v>
      </c>
      <c r="AT163" s="105">
        <f>GETPIVOTDATA(" Colorado",'Population Migration by State'!$B$5,"Year",'Population Migration by State'!$C$3)</f>
        <v>206204</v>
      </c>
      <c r="AU163" s="105">
        <f>GETPIVOTDATA(" Colorado",'Population Migration by State'!$B$5,"Year",'Population Migration by State'!$C$3)</f>
        <v>206204</v>
      </c>
      <c r="AV163" s="105">
        <f>GETPIVOTDATA(" Colorado",'Population Migration by State'!$B$5,"Year",'Population Migration by State'!$C$3)</f>
        <v>206204</v>
      </c>
      <c r="AW163" s="105">
        <f>GETPIVOTDATA(" Colorado",'Population Migration by State'!$B$5,"Year",'Population Migration by State'!$C$3)</f>
        <v>206204</v>
      </c>
      <c r="AX163" s="105">
        <f>GETPIVOTDATA(" Colorado",'Population Migration by State'!$B$5,"Year",'Population Migration by State'!$C$3)</f>
        <v>206204</v>
      </c>
      <c r="AY163" s="105">
        <f>GETPIVOTDATA(" Colorado",'Population Migration by State'!$B$5,"Year",'Population Migration by State'!$C$3)</f>
        <v>206204</v>
      </c>
      <c r="AZ163" s="105">
        <f>GETPIVOTDATA(" Colorado",'Population Migration by State'!$B$5,"Year",'Population Migration by State'!$C$3)</f>
        <v>206204</v>
      </c>
      <c r="BA163" s="105">
        <f>GETPIVOTDATA(" Colorado",'Population Migration by State'!$B$5,"Year",'Population Migration by State'!$C$3)</f>
        <v>206204</v>
      </c>
      <c r="BB163" s="105">
        <f>GETPIVOTDATA(" Colorado",'Population Migration by State'!$B$5,"Year",'Population Migration by State'!$C$3)</f>
        <v>206204</v>
      </c>
      <c r="BC163" s="105">
        <f>GETPIVOTDATA(" Colorado",'Population Migration by State'!$B$5,"Year",'Population Migration by State'!$C$3)</f>
        <v>206204</v>
      </c>
      <c r="BD163" s="105">
        <f>GETPIVOTDATA(" Colorado",'Population Migration by State'!$B$5,"Year",'Population Migration by State'!$C$3)</f>
        <v>206204</v>
      </c>
      <c r="BE163" s="92">
        <f>GETPIVOTDATA(" Kansas",'Population Migration by State'!$B$5,"Year",'Population Migration by State'!$C$3)</f>
        <v>88366</v>
      </c>
      <c r="BF163" s="105">
        <f>GETPIVOTDATA(" Kansas",'Population Migration by State'!$B$5,"Year",'Population Migration by State'!$C$3)</f>
        <v>88366</v>
      </c>
      <c r="BG163" s="105">
        <f>GETPIVOTDATA(" Kansas",'Population Migration by State'!$B$5,"Year",'Population Migration by State'!$C$3)</f>
        <v>88366</v>
      </c>
      <c r="BH163" s="105">
        <f>GETPIVOTDATA(" Kansas",'Population Migration by State'!$B$5,"Year",'Population Migration by State'!$C$3)</f>
        <v>88366</v>
      </c>
      <c r="BI163" s="105">
        <f>GETPIVOTDATA(" Kansas",'Population Migration by State'!$B$5,"Year",'Population Migration by State'!$C$3)</f>
        <v>88366</v>
      </c>
      <c r="BJ163" s="105">
        <f>GETPIVOTDATA(" Kansas",'Population Migration by State'!$B$5,"Year",'Population Migration by State'!$C$3)</f>
        <v>88366</v>
      </c>
      <c r="BK163" s="105">
        <f>GETPIVOTDATA(" Kansas",'Population Migration by State'!$B$5,"Year",'Population Migration by State'!$C$3)</f>
        <v>88366</v>
      </c>
      <c r="BL163" s="121">
        <f>GETPIVOTDATA(" Kansas",'Population Migration by State'!$B$5,"Year",'Population Migration by State'!$C$3)</f>
        <v>88366</v>
      </c>
      <c r="BM163" s="105">
        <f>GETPIVOTDATA(" Kansas",'Population Migration by State'!$B$5,"Year",'Population Migration by State'!$C$3)</f>
        <v>88366</v>
      </c>
      <c r="BN163" s="105">
        <f>GETPIVOTDATA(" Kansas",'Population Migration by State'!$B$5,"Year",'Population Migration by State'!$C$3)</f>
        <v>88366</v>
      </c>
      <c r="BO163" s="105">
        <f>GETPIVOTDATA(" Kansas",'Population Migration by State'!$B$5,"Year",'Population Migration by State'!$C$3)</f>
        <v>88366</v>
      </c>
      <c r="BP163" s="105">
        <f>GETPIVOTDATA(" Kansas",'Population Migration by State'!$B$5,"Year",'Population Migration by State'!$C$3)</f>
        <v>88366</v>
      </c>
      <c r="BQ163" s="105">
        <f>GETPIVOTDATA(" Kansas",'Population Migration by State'!$B$5,"Year",'Population Migration by State'!$C$3)</f>
        <v>88366</v>
      </c>
      <c r="BR163" s="105">
        <f>GETPIVOTDATA(" Kansas",'Population Migration by State'!$B$5,"Year",'Population Migration by State'!$C$3)</f>
        <v>88366</v>
      </c>
      <c r="BS163" s="92">
        <f>GETPIVOTDATA(" Missouri",'Population Migration by State'!$B$5,"Year",'Population Migration by State'!$C$3)</f>
        <v>163756</v>
      </c>
      <c r="BT163" s="105">
        <f>GETPIVOTDATA(" Missouri",'Population Migration by State'!$B$5,"Year",'Population Migration by State'!$C$3)</f>
        <v>163756</v>
      </c>
      <c r="BU163" s="105">
        <f>GETPIVOTDATA(" Missouri",'Population Migration by State'!$B$5,"Year",'Population Migration by State'!$C$3)</f>
        <v>163756</v>
      </c>
      <c r="BV163" s="105">
        <f>GETPIVOTDATA(" Missouri",'Population Migration by State'!$B$5,"Year",'Population Migration by State'!$C$3)</f>
        <v>163756</v>
      </c>
      <c r="BW163" s="105">
        <f>GETPIVOTDATA(" Missouri",'Population Migration by State'!$B$5,"Year",'Population Migration by State'!$C$3)</f>
        <v>163756</v>
      </c>
      <c r="BX163" s="105">
        <f>GETPIVOTDATA(" Missouri",'Population Migration by State'!$B$5,"Year",'Population Migration by State'!$C$3)</f>
        <v>163756</v>
      </c>
      <c r="BY163" s="105">
        <f>GETPIVOTDATA(" Missouri",'Population Migration by State'!$B$5,"Year",'Population Migration by State'!$C$3)</f>
        <v>163756</v>
      </c>
      <c r="BZ163" s="105">
        <f>GETPIVOTDATA(" Missouri",'Population Migration by State'!$B$5,"Year",'Population Migration by State'!$C$3)</f>
        <v>163756</v>
      </c>
      <c r="CA163" s="105">
        <f>GETPIVOTDATA(" Missouri",'Population Migration by State'!$B$5,"Year",'Population Migration by State'!$C$3)</f>
        <v>163756</v>
      </c>
      <c r="CB163" s="105">
        <f>GETPIVOTDATA(" Missouri",'Population Migration by State'!$B$5,"Year",'Population Migration by State'!$C$3)</f>
        <v>163756</v>
      </c>
      <c r="CC163" s="105">
        <f>GETPIVOTDATA(" Missouri",'Population Migration by State'!$B$5,"Year",'Population Migration by State'!$C$3)</f>
        <v>163756</v>
      </c>
      <c r="CD163" s="105">
        <f>GETPIVOTDATA(" Missouri",'Population Migration by State'!$B$5,"Year",'Population Migration by State'!$C$3)</f>
        <v>163756</v>
      </c>
      <c r="CE163" s="105">
        <f>GETPIVOTDATA(" Missouri",'Population Migration by State'!$B$5,"Year",'Population Migration by State'!$C$3)</f>
        <v>163756</v>
      </c>
      <c r="CF163" s="105">
        <f>GETPIVOTDATA(" Missouri",'Population Migration by State'!$B$5,"Year",'Population Migration by State'!$C$3)</f>
        <v>163756</v>
      </c>
      <c r="CG163" s="105">
        <f>GETPIVOTDATA(" Missouri",'Population Migration by State'!$B$5,"Year",'Population Migration by State'!$C$3)</f>
        <v>163756</v>
      </c>
      <c r="CH163" s="92">
        <f>GETPIVOTDATA(" Illinois",'Population Migration by State'!$B$5,"Year",'Population Migration by State'!$C$3)</f>
        <v>210804</v>
      </c>
      <c r="CI163" s="105">
        <f>GETPIVOTDATA(" Illinois",'Population Migration by State'!$B$5,"Year",'Population Migration by State'!$C$3)</f>
        <v>210804</v>
      </c>
      <c r="CJ163" s="105">
        <f>GETPIVOTDATA(" Illinois",'Population Migration by State'!$B$5,"Year",'Population Migration by State'!$C$3)</f>
        <v>210804</v>
      </c>
      <c r="CK163" s="105">
        <f>GETPIVOTDATA(" Illinois",'Population Migration by State'!$B$5,"Year",'Population Migration by State'!$C$3)</f>
        <v>210804</v>
      </c>
      <c r="CL163" s="105">
        <f>GETPIVOTDATA(" Illinois",'Population Migration by State'!$B$5,"Year",'Population Migration by State'!$C$3)</f>
        <v>210804</v>
      </c>
      <c r="CM163" s="105">
        <f>GETPIVOTDATA(" Illinois",'Population Migration by State'!$B$5,"Year",'Population Migration by State'!$C$3)</f>
        <v>210804</v>
      </c>
      <c r="CN163" s="105">
        <f>GETPIVOTDATA(" Illinois",'Population Migration by State'!$B$5,"Year",'Population Migration by State'!$C$3)</f>
        <v>210804</v>
      </c>
      <c r="CO163" s="92">
        <f>GETPIVOTDATA(" Indiana",'Population Migration by State'!$B$5,"Year",'Population Migration by State'!$C$3)</f>
        <v>134273</v>
      </c>
      <c r="CP163" s="105">
        <f>GETPIVOTDATA(" Indiana",'Population Migration by State'!$B$5,"Year",'Population Migration by State'!$C$3)</f>
        <v>134273</v>
      </c>
      <c r="CQ163" s="105">
        <f>GETPIVOTDATA(" Indiana",'Population Migration by State'!$B$5,"Year",'Population Migration by State'!$C$3)</f>
        <v>134273</v>
      </c>
      <c r="CR163" s="105">
        <f>GETPIVOTDATA(" Indiana",'Population Migration by State'!$B$5,"Year",'Population Migration by State'!$C$3)</f>
        <v>134273</v>
      </c>
      <c r="CS163" s="92">
        <f>GETPIVOTDATA(" Kentucky",'Population Migration by State'!$B$5,"Year",'Population Migration by State'!$C$3)</f>
        <v>112957</v>
      </c>
      <c r="CT163" s="105">
        <f>GETPIVOTDATA(" Kentucky",'Population Migration by State'!$B$5,"Year",'Population Migration by State'!$C$3)</f>
        <v>112957</v>
      </c>
      <c r="CU163" s="105">
        <f>GETPIVOTDATA(" Kentucky",'Population Migration by State'!$B$5,"Year",'Population Migration by State'!$C$3)</f>
        <v>112957</v>
      </c>
      <c r="CV163" s="105">
        <f>GETPIVOTDATA(" Kentucky",'Population Migration by State'!$B$5,"Year",'Population Migration by State'!$C$3)</f>
        <v>112957</v>
      </c>
      <c r="CW163" s="105">
        <f>GETPIVOTDATA(" Kentucky",'Population Migration by State'!$B$5,"Year",'Population Migration by State'!$C$3)</f>
        <v>112957</v>
      </c>
      <c r="CX163" s="105">
        <f>GETPIVOTDATA(" Kentucky",'Population Migration by State'!$B$5,"Year",'Population Migration by State'!$C$3)</f>
        <v>112957</v>
      </c>
      <c r="CY163" s="105">
        <f>GETPIVOTDATA(" Kentucky",'Population Migration by State'!$B$5,"Year",'Population Migration by State'!$C$3)</f>
        <v>112957</v>
      </c>
      <c r="CZ163" s="99"/>
      <c r="DA163" s="105">
        <f>GETPIVOTDATA(" West Virginia",'Population Migration by State'!$B$5,"Year",'Population Migration by State'!$C$3)</f>
        <v>47204</v>
      </c>
      <c r="DB163" s="105">
        <f>GETPIVOTDATA(" West Virginia",'Population Migration by State'!$B$5,"Year",'Population Migration by State'!$C$3)</f>
        <v>47204</v>
      </c>
      <c r="DC163" s="105">
        <f>GETPIVOTDATA(" West Virginia",'Population Migration by State'!$B$5,"Year",'Population Migration by State'!$C$3)</f>
        <v>47204</v>
      </c>
      <c r="DD163" s="105">
        <f>GETPIVOTDATA(" West Virginia",'Population Migration by State'!$B$5,"Year",'Population Migration by State'!$C$3)</f>
        <v>47204</v>
      </c>
      <c r="DE163" s="105">
        <f>GETPIVOTDATA(" West Virginia",'Population Migration by State'!$B$5,"Year",'Population Migration by State'!$C$3)</f>
        <v>47204</v>
      </c>
      <c r="DF163" s="105">
        <f>GETPIVOTDATA(" West Virginia",'Population Migration by State'!$B$5,"Year",'Population Migration by State'!$C$3)</f>
        <v>47204</v>
      </c>
      <c r="DG163" s="92">
        <f>GETPIVOTDATA(" Virginia",'Population Migration by State'!$B$5,"Year",'Population Migration by State'!$C$3)</f>
        <v>251169</v>
      </c>
      <c r="DH163" s="105">
        <f>GETPIVOTDATA(" Virginia",'Population Migration by State'!$B$5,"Year",'Population Migration by State'!$C$3)</f>
        <v>251169</v>
      </c>
      <c r="DI163" s="105">
        <f>GETPIVOTDATA(" Virginia",'Population Migration by State'!$B$5,"Year",'Population Migration by State'!$C$3)</f>
        <v>251169</v>
      </c>
      <c r="DJ163" s="105">
        <f>GETPIVOTDATA(" Virginia",'Population Migration by State'!$B$5,"Year",'Population Migration by State'!$C$3)</f>
        <v>251169</v>
      </c>
      <c r="DK163" s="105">
        <f>GETPIVOTDATA(" Virginia",'Population Migration by State'!$B$5,"Year",'Population Migration by State'!$C$3)</f>
        <v>251169</v>
      </c>
      <c r="DL163" s="105">
        <f>GETPIVOTDATA(" Virginia",'Population Migration by State'!$B$5,"Year",'Population Migration by State'!$C$3)</f>
        <v>251169</v>
      </c>
      <c r="DM163" s="105">
        <f>GETPIVOTDATA(" Virginia",'Population Migration by State'!$B$5,"Year",'Population Migration by State'!$C$3)</f>
        <v>251169</v>
      </c>
      <c r="DN163" s="105">
        <f>GETPIVOTDATA(" Virginia",'Population Migration by State'!$B$5,"Year",'Population Migration by State'!$C$3)</f>
        <v>251169</v>
      </c>
      <c r="DO163" s="105">
        <f>GETPIVOTDATA(" Virginia",'Population Migration by State'!$B$5,"Year",'Population Migration by State'!$C$3)</f>
        <v>251169</v>
      </c>
      <c r="DP163" s="105">
        <f>GETPIVOTDATA(" Virginia",'Population Migration by State'!$B$5,"Year",'Population Migration by State'!$C$3)</f>
        <v>251169</v>
      </c>
      <c r="DQ163" s="92">
        <f>GETPIVOTDATA(" Maryland",'Population Migration by State'!$B$5,"Year",'Population Migration by State'!$C$3)</f>
        <v>155277</v>
      </c>
      <c r="DR163" s="105">
        <f>GETPIVOTDATA(" Maryland",'Population Migration by State'!$B$5,"Year",'Population Migration by State'!$C$3)</f>
        <v>155277</v>
      </c>
      <c r="DS163" s="105">
        <f>GETPIVOTDATA(" Maryland",'Population Migration by State'!$B$5,"Year",'Population Migration by State'!$C$3)</f>
        <v>155277</v>
      </c>
      <c r="DT163" s="105">
        <f>GETPIVOTDATA(" Maryland",'Population Migration by State'!$B$5,"Year",'Population Migration by State'!$C$3)</f>
        <v>155277</v>
      </c>
      <c r="DU163" s="105">
        <f>GETPIVOTDATA(" Maryland",'Population Migration by State'!$B$5,"Year",'Population Migration by State'!$C$3)</f>
        <v>155277</v>
      </c>
      <c r="DV163" s="114">
        <f>GETPIVOTDATA(" Maryland",'Population Migration by State'!$B$5,"Year",'Population Migration by State'!$C$3)</f>
        <v>155277</v>
      </c>
      <c r="DW163" s="105"/>
      <c r="DX163" s="105"/>
      <c r="DY163" s="105"/>
      <c r="DZ163" s="93"/>
      <c r="EA163" s="93"/>
      <c r="EB163" s="93"/>
      <c r="EC163" s="93"/>
      <c r="ED163" s="105"/>
      <c r="EE163" s="105"/>
      <c r="EF163" s="105"/>
      <c r="EG163" s="105"/>
      <c r="EH163" s="105"/>
      <c r="EI163" s="105"/>
      <c r="EJ163" s="105"/>
      <c r="EK163" s="105"/>
      <c r="EL163" s="105"/>
      <c r="EM163" s="105"/>
      <c r="EN163" s="105"/>
      <c r="EO163" s="105"/>
      <c r="EP163" s="105"/>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217"/>
    </row>
    <row r="164" spans="2:216" ht="15" customHeight="1" thickBot="1" x14ac:dyDescent="0.3">
      <c r="B164" s="221"/>
      <c r="C164" s="56"/>
      <c r="D164" s="56"/>
      <c r="E164" s="105"/>
      <c r="F164" s="105"/>
      <c r="G164" s="105"/>
      <c r="H164" s="105"/>
      <c r="I164" s="105"/>
      <c r="J164" s="105"/>
      <c r="K164" s="105"/>
      <c r="L164" s="105"/>
      <c r="M164" s="105"/>
      <c r="N164" s="105"/>
      <c r="O164" s="92">
        <f>GETPIVOTDATA(" California",'Population Migration by State'!$B$5,"Year",'Population Migration by State'!$C$3)</f>
        <v>495964</v>
      </c>
      <c r="P164" s="105">
        <f>GETPIVOTDATA(" California",'Population Migration by State'!$B$5,"Year",'Population Migration by State'!$C$3)</f>
        <v>495964</v>
      </c>
      <c r="Q164" s="105">
        <f>GETPIVOTDATA(" California",'Population Migration by State'!$B$5,"Year",'Population Migration by State'!$C$3)</f>
        <v>495964</v>
      </c>
      <c r="R164" s="121">
        <f>GETPIVOTDATA(" California",'Population Migration by State'!$B$5,"Year",'Population Migration by State'!$C$3)</f>
        <v>495964</v>
      </c>
      <c r="S164" s="121">
        <f>GETPIVOTDATA(" California",'Population Migration by State'!$B$5,"Year",'Population Migration by State'!$C$3)</f>
        <v>495964</v>
      </c>
      <c r="T164" s="121">
        <f>GETPIVOTDATA(" California",'Population Migration by State'!$B$5,"Year",'Population Migration by State'!$C$3)</f>
        <v>495964</v>
      </c>
      <c r="U164" s="121">
        <f>GETPIVOTDATA(" California",'Population Migration by State'!$B$5,"Year",'Population Migration by State'!$C$3)</f>
        <v>495964</v>
      </c>
      <c r="V164" s="105">
        <f>GETPIVOTDATA(" California",'Population Migration by State'!$B$5,"Year",'Population Migration by State'!$C$3)</f>
        <v>495964</v>
      </c>
      <c r="W164" s="105">
        <f>GETPIVOTDATA(" California",'Population Migration by State'!$B$5,"Year",'Population Migration by State'!$C$3)</f>
        <v>495964</v>
      </c>
      <c r="X164" s="92">
        <f>GETPIVOTDATA(" Nevada",'Population Migration by State'!$B$5,"Year",'Population Migration by State'!$C$3)</f>
        <v>124522</v>
      </c>
      <c r="Y164" s="105">
        <f>GETPIVOTDATA(" Nevada",'Population Migration by State'!$B$5,"Year",'Population Migration by State'!$C$3)</f>
        <v>124522</v>
      </c>
      <c r="Z164" s="105">
        <f>GETPIVOTDATA(" Nevada",'Population Migration by State'!$B$5,"Year",'Population Migration by State'!$C$3)</f>
        <v>124522</v>
      </c>
      <c r="AA164" s="105">
        <f>GETPIVOTDATA(" Nevada",'Population Migration by State'!$B$5,"Year",'Population Migration by State'!$C$3)</f>
        <v>124522</v>
      </c>
      <c r="AB164" s="105">
        <f>GETPIVOTDATA(" Nevada",'Population Migration by State'!$B$5,"Year",'Population Migration by State'!$C$3)</f>
        <v>124522</v>
      </c>
      <c r="AC164" s="92">
        <f>GETPIVOTDATA(" Utah",'Population Migration by State'!$B$5,"Year",'Population Migration by State'!$C$3)</f>
        <v>88109</v>
      </c>
      <c r="AD164" s="105">
        <f>GETPIVOTDATA(" Utah",'Population Migration by State'!$B$5,"Year",'Population Migration by State'!$C$3)</f>
        <v>88109</v>
      </c>
      <c r="AE164" s="105">
        <f>GETPIVOTDATA(" Utah",'Population Migration by State'!$B$5,"Year",'Population Migration by State'!$C$3)</f>
        <v>88109</v>
      </c>
      <c r="AF164" s="105">
        <f>GETPIVOTDATA(" Utah",'Population Migration by State'!$B$5,"Year",'Population Migration by State'!$C$3)</f>
        <v>88109</v>
      </c>
      <c r="AG164" s="105">
        <f>GETPIVOTDATA(" Utah",'Population Migration by State'!$B$5,"Year",'Population Migration by State'!$C$3)</f>
        <v>88109</v>
      </c>
      <c r="AH164" s="105">
        <f>GETPIVOTDATA(" Utah",'Population Migration by State'!$B$5,"Year",'Population Migration by State'!$C$3)</f>
        <v>88109</v>
      </c>
      <c r="AI164" s="105">
        <f>GETPIVOTDATA(" Utah",'Population Migration by State'!$B$5,"Year",'Population Migration by State'!$C$3)</f>
        <v>88109</v>
      </c>
      <c r="AJ164" s="105">
        <f>GETPIVOTDATA(" Utah",'Population Migration by State'!$B$5,"Year",'Population Migration by State'!$C$3)</f>
        <v>88109</v>
      </c>
      <c r="AK164" s="105">
        <f>GETPIVOTDATA(" Utah",'Population Migration by State'!$B$5,"Year",'Population Migration by State'!$C$3)</f>
        <v>88109</v>
      </c>
      <c r="AL164" s="105">
        <f>GETPIVOTDATA(" Utah",'Population Migration by State'!$B$5,"Year",'Population Migration by State'!$C$3)</f>
        <v>88109</v>
      </c>
      <c r="AM164" s="105">
        <f>GETPIVOTDATA(" Utah",'Population Migration by State'!$B$5,"Year",'Population Migration by State'!$C$3)</f>
        <v>88109</v>
      </c>
      <c r="AN164" s="105">
        <f>GETPIVOTDATA(" Utah",'Population Migration by State'!$B$5,"Year",'Population Migration by State'!$C$3)</f>
        <v>88109</v>
      </c>
      <c r="AO164" s="92">
        <f>GETPIVOTDATA(" Colorado",'Population Migration by State'!$B$5,"Year",'Population Migration by State'!$C$3)</f>
        <v>206204</v>
      </c>
      <c r="AP164" s="105">
        <f>GETPIVOTDATA(" Colorado",'Population Migration by State'!$B$5,"Year",'Population Migration by State'!$C$3)</f>
        <v>206204</v>
      </c>
      <c r="AQ164" s="105">
        <f>GETPIVOTDATA(" Colorado",'Population Migration by State'!$B$5,"Year",'Population Migration by State'!$C$3)</f>
        <v>206204</v>
      </c>
      <c r="AR164" s="105">
        <f>GETPIVOTDATA(" Colorado",'Population Migration by State'!$B$5,"Year",'Population Migration by State'!$C$3)</f>
        <v>206204</v>
      </c>
      <c r="AS164" s="105">
        <f>GETPIVOTDATA(" Colorado",'Population Migration by State'!$B$5,"Year",'Population Migration by State'!$C$3)</f>
        <v>206204</v>
      </c>
      <c r="AT164" s="105">
        <f>GETPIVOTDATA(" Colorado",'Population Migration by State'!$B$5,"Year",'Population Migration by State'!$C$3)</f>
        <v>206204</v>
      </c>
      <c r="AU164" s="105">
        <f>GETPIVOTDATA(" Colorado",'Population Migration by State'!$B$5,"Year",'Population Migration by State'!$C$3)</f>
        <v>206204</v>
      </c>
      <c r="AV164" s="105">
        <f>GETPIVOTDATA(" Colorado",'Population Migration by State'!$B$5,"Year",'Population Migration by State'!$C$3)</f>
        <v>206204</v>
      </c>
      <c r="AW164" s="105">
        <f>GETPIVOTDATA(" Colorado",'Population Migration by State'!$B$5,"Year",'Population Migration by State'!$C$3)</f>
        <v>206204</v>
      </c>
      <c r="AX164" s="105">
        <f>GETPIVOTDATA(" Colorado",'Population Migration by State'!$B$5,"Year",'Population Migration by State'!$C$3)</f>
        <v>206204</v>
      </c>
      <c r="AY164" s="105">
        <f>GETPIVOTDATA(" Colorado",'Population Migration by State'!$B$5,"Year",'Population Migration by State'!$C$3)</f>
        <v>206204</v>
      </c>
      <c r="AZ164" s="105">
        <f>GETPIVOTDATA(" Colorado",'Population Migration by State'!$B$5,"Year",'Population Migration by State'!$C$3)</f>
        <v>206204</v>
      </c>
      <c r="BA164" s="105">
        <f>GETPIVOTDATA(" Colorado",'Population Migration by State'!$B$5,"Year",'Population Migration by State'!$C$3)</f>
        <v>206204</v>
      </c>
      <c r="BB164" s="105">
        <f>GETPIVOTDATA(" Colorado",'Population Migration by State'!$B$5,"Year",'Population Migration by State'!$C$3)</f>
        <v>206204</v>
      </c>
      <c r="BC164" s="105">
        <f>GETPIVOTDATA(" Colorado",'Population Migration by State'!$B$5,"Year",'Population Migration by State'!$C$3)</f>
        <v>206204</v>
      </c>
      <c r="BD164" s="105">
        <f>GETPIVOTDATA(" Colorado",'Population Migration by State'!$B$5,"Year",'Population Migration by State'!$C$3)</f>
        <v>206204</v>
      </c>
      <c r="BE164" s="92">
        <f>GETPIVOTDATA(" Kansas",'Population Migration by State'!$B$5,"Year",'Population Migration by State'!$C$3)</f>
        <v>88366</v>
      </c>
      <c r="BF164" s="105">
        <f>GETPIVOTDATA(" Kansas",'Population Migration by State'!$B$5,"Year",'Population Migration by State'!$C$3)</f>
        <v>88366</v>
      </c>
      <c r="BG164" s="105">
        <f>GETPIVOTDATA(" Kansas",'Population Migration by State'!$B$5,"Year",'Population Migration by State'!$C$3)</f>
        <v>88366</v>
      </c>
      <c r="BH164" s="105">
        <f>GETPIVOTDATA(" Kansas",'Population Migration by State'!$B$5,"Year",'Population Migration by State'!$C$3)</f>
        <v>88366</v>
      </c>
      <c r="BI164" s="105">
        <f>GETPIVOTDATA(" Kansas",'Population Migration by State'!$B$5,"Year",'Population Migration by State'!$C$3)</f>
        <v>88366</v>
      </c>
      <c r="BJ164" s="105">
        <f>GETPIVOTDATA(" Kansas",'Population Migration by State'!$B$5,"Year",'Population Migration by State'!$C$3)</f>
        <v>88366</v>
      </c>
      <c r="BK164" s="105">
        <f>GETPIVOTDATA(" Kansas",'Population Migration by State'!$B$5,"Year",'Population Migration by State'!$C$3)</f>
        <v>88366</v>
      </c>
      <c r="BL164" s="105">
        <f>GETPIVOTDATA(" Kansas",'Population Migration by State'!$B$5,"Year",'Population Migration by State'!$C$3)</f>
        <v>88366</v>
      </c>
      <c r="BM164" s="105">
        <f>GETPIVOTDATA(" Kansas",'Population Migration by State'!$B$5,"Year",'Population Migration by State'!$C$3)</f>
        <v>88366</v>
      </c>
      <c r="BN164" s="105">
        <f>GETPIVOTDATA(" Kansas",'Population Migration by State'!$B$5,"Year",'Population Migration by State'!$C$3)</f>
        <v>88366</v>
      </c>
      <c r="BO164" s="105">
        <f>GETPIVOTDATA(" Kansas",'Population Migration by State'!$B$5,"Year",'Population Migration by State'!$C$3)</f>
        <v>88366</v>
      </c>
      <c r="BP164" s="105">
        <f>GETPIVOTDATA(" Kansas",'Population Migration by State'!$B$5,"Year",'Population Migration by State'!$C$3)</f>
        <v>88366</v>
      </c>
      <c r="BQ164" s="105">
        <f>GETPIVOTDATA(" Kansas",'Population Migration by State'!$B$5,"Year",'Population Migration by State'!$C$3)</f>
        <v>88366</v>
      </c>
      <c r="BR164" s="105">
        <f>GETPIVOTDATA(" Kansas",'Population Migration by State'!$B$5,"Year",'Population Migration by State'!$C$3)</f>
        <v>88366</v>
      </c>
      <c r="BS164" s="92">
        <f>GETPIVOTDATA(" Missouri",'Population Migration by State'!$B$5,"Year",'Population Migration by State'!$C$3)</f>
        <v>163756</v>
      </c>
      <c r="BT164" s="105">
        <f>GETPIVOTDATA(" Missouri",'Population Migration by State'!$B$5,"Year",'Population Migration by State'!$C$3)</f>
        <v>163756</v>
      </c>
      <c r="BU164" s="105">
        <f>GETPIVOTDATA(" Missouri",'Population Migration by State'!$B$5,"Year",'Population Migration by State'!$C$3)</f>
        <v>163756</v>
      </c>
      <c r="BV164" s="105">
        <f>GETPIVOTDATA(" Missouri",'Population Migration by State'!$B$5,"Year",'Population Migration by State'!$C$3)</f>
        <v>163756</v>
      </c>
      <c r="BW164" s="105">
        <f>GETPIVOTDATA(" Missouri",'Population Migration by State'!$B$5,"Year",'Population Migration by State'!$C$3)</f>
        <v>163756</v>
      </c>
      <c r="BX164" s="105">
        <f>GETPIVOTDATA(" Missouri",'Population Migration by State'!$B$5,"Year",'Population Migration by State'!$C$3)</f>
        <v>163756</v>
      </c>
      <c r="BY164" s="105">
        <f>GETPIVOTDATA(" Missouri",'Population Migration by State'!$B$5,"Year",'Population Migration by State'!$C$3)</f>
        <v>163756</v>
      </c>
      <c r="BZ164" s="105">
        <f>GETPIVOTDATA(" Missouri",'Population Migration by State'!$B$5,"Year",'Population Migration by State'!$C$3)</f>
        <v>163756</v>
      </c>
      <c r="CA164" s="105">
        <f>GETPIVOTDATA(" Missouri",'Population Migration by State'!$B$5,"Year",'Population Migration by State'!$C$3)</f>
        <v>163756</v>
      </c>
      <c r="CB164" s="105">
        <f>GETPIVOTDATA(" Missouri",'Population Migration by State'!$B$5,"Year",'Population Migration by State'!$C$3)</f>
        <v>163756</v>
      </c>
      <c r="CC164" s="105">
        <f>GETPIVOTDATA(" Missouri",'Population Migration by State'!$B$5,"Year",'Population Migration by State'!$C$3)</f>
        <v>163756</v>
      </c>
      <c r="CD164" s="105">
        <f>GETPIVOTDATA(" Missouri",'Population Migration by State'!$B$5,"Year",'Population Migration by State'!$C$3)</f>
        <v>163756</v>
      </c>
      <c r="CE164" s="105">
        <f>GETPIVOTDATA(" Missouri",'Population Migration by State'!$B$5,"Year",'Population Migration by State'!$C$3)</f>
        <v>163756</v>
      </c>
      <c r="CF164" s="105">
        <f>GETPIVOTDATA(" Missouri",'Population Migration by State'!$B$5,"Year",'Population Migration by State'!$C$3)</f>
        <v>163756</v>
      </c>
      <c r="CG164" s="105">
        <f>GETPIVOTDATA(" Missouri",'Population Migration by State'!$B$5,"Year",'Population Migration by State'!$C$3)</f>
        <v>163756</v>
      </c>
      <c r="CH164" s="92">
        <f>GETPIVOTDATA(" Illinois",'Population Migration by State'!$B$5,"Year",'Population Migration by State'!$C$3)</f>
        <v>210804</v>
      </c>
      <c r="CI164" s="105">
        <f>GETPIVOTDATA(" Illinois",'Population Migration by State'!$B$5,"Year",'Population Migration by State'!$C$3)</f>
        <v>210804</v>
      </c>
      <c r="CJ164" s="105">
        <f>GETPIVOTDATA(" Illinois",'Population Migration by State'!$B$5,"Year",'Population Migration by State'!$C$3)</f>
        <v>210804</v>
      </c>
      <c r="CK164" s="105">
        <f>GETPIVOTDATA(" Illinois",'Population Migration by State'!$B$5,"Year",'Population Migration by State'!$C$3)</f>
        <v>210804</v>
      </c>
      <c r="CL164" s="105">
        <f>GETPIVOTDATA(" Illinois",'Population Migration by State'!$B$5,"Year",'Population Migration by State'!$C$3)</f>
        <v>210804</v>
      </c>
      <c r="CM164" s="105">
        <f>GETPIVOTDATA(" Illinois",'Population Migration by State'!$B$5,"Year",'Population Migration by State'!$C$3)</f>
        <v>210804</v>
      </c>
      <c r="CN164" s="105">
        <f>GETPIVOTDATA(" Illinois",'Population Migration by State'!$B$5,"Year",'Population Migration by State'!$C$3)</f>
        <v>210804</v>
      </c>
      <c r="CO164" s="92">
        <f>GETPIVOTDATA(" Indiana",'Population Migration by State'!$B$5,"Year",'Population Migration by State'!$C$3)</f>
        <v>134273</v>
      </c>
      <c r="CP164" s="105">
        <f>GETPIVOTDATA(" Indiana",'Population Migration by State'!$B$5,"Year",'Population Migration by State'!$C$3)</f>
        <v>134273</v>
      </c>
      <c r="CQ164" s="105">
        <f>GETPIVOTDATA(" Indiana",'Population Migration by State'!$B$5,"Year",'Population Migration by State'!$C$3)</f>
        <v>134273</v>
      </c>
      <c r="CR164" s="105">
        <f>GETPIVOTDATA(" Indiana",'Population Migration by State'!$B$5,"Year",'Population Migration by State'!$C$3)</f>
        <v>134273</v>
      </c>
      <c r="CS164" s="92">
        <f>GETPIVOTDATA(" Kentucky",'Population Migration by State'!$B$5,"Year",'Population Migration by State'!$C$3)</f>
        <v>112957</v>
      </c>
      <c r="CT164" s="105">
        <f>GETPIVOTDATA(" Kentucky",'Population Migration by State'!$B$5,"Year",'Population Migration by State'!$C$3)</f>
        <v>112957</v>
      </c>
      <c r="CU164" s="105">
        <f>GETPIVOTDATA(" Kentucky",'Population Migration by State'!$B$5,"Year",'Population Migration by State'!$C$3)</f>
        <v>112957</v>
      </c>
      <c r="CV164" s="105">
        <f>GETPIVOTDATA(" Kentucky",'Population Migration by State'!$B$5,"Year",'Population Migration by State'!$C$3)</f>
        <v>112957</v>
      </c>
      <c r="CW164" s="105">
        <f>GETPIVOTDATA(" Kentucky",'Population Migration by State'!$B$5,"Year",'Population Migration by State'!$C$3)</f>
        <v>112957</v>
      </c>
      <c r="CX164" s="105">
        <f>GETPIVOTDATA(" Kentucky",'Population Migration by State'!$B$5,"Year",'Population Migration by State'!$C$3)</f>
        <v>112957</v>
      </c>
      <c r="CY164" s="105">
        <f>GETPIVOTDATA(" Kentucky",'Population Migration by State'!$B$5,"Year",'Population Migration by State'!$C$3)</f>
        <v>112957</v>
      </c>
      <c r="CZ164" s="105">
        <f>GETPIVOTDATA(" Kentucky",'Population Migration by State'!$B$5,"Year",'Population Migration by State'!$C$3)</f>
        <v>112957</v>
      </c>
      <c r="DA164" s="92">
        <f>GETPIVOTDATA(" West Virginia",'Population Migration by State'!$B$5,"Year",'Population Migration by State'!$C$3)</f>
        <v>47204</v>
      </c>
      <c r="DB164" s="105">
        <f>GETPIVOTDATA(" West Virginia",'Population Migration by State'!$B$5,"Year",'Population Migration by State'!$C$3)</f>
        <v>47204</v>
      </c>
      <c r="DC164" s="105">
        <f>GETPIVOTDATA(" West Virginia",'Population Migration by State'!$B$5,"Year",'Population Migration by State'!$C$3)</f>
        <v>47204</v>
      </c>
      <c r="DD164" s="105">
        <f>GETPIVOTDATA(" West Virginia",'Population Migration by State'!$B$5,"Year",'Population Migration by State'!$C$3)</f>
        <v>47204</v>
      </c>
      <c r="DE164" s="105">
        <f>GETPIVOTDATA(" West Virginia",'Population Migration by State'!$B$5,"Year",'Population Migration by State'!$C$3)</f>
        <v>47204</v>
      </c>
      <c r="DF164" s="105">
        <f>GETPIVOTDATA(" West Virginia",'Population Migration by State'!$B$5,"Year",'Population Migration by State'!$C$3)</f>
        <v>47204</v>
      </c>
      <c r="DG164" s="92">
        <f>GETPIVOTDATA(" Virginia",'Population Migration by State'!$B$5,"Year",'Population Migration by State'!$C$3)</f>
        <v>251169</v>
      </c>
      <c r="DH164" s="105">
        <f>GETPIVOTDATA(" Virginia",'Population Migration by State'!$B$5,"Year",'Population Migration by State'!$C$3)</f>
        <v>251169</v>
      </c>
      <c r="DI164" s="105">
        <f>GETPIVOTDATA(" Virginia",'Population Migration by State'!$B$5,"Year",'Population Migration by State'!$C$3)</f>
        <v>251169</v>
      </c>
      <c r="DJ164" s="105">
        <f>GETPIVOTDATA(" Virginia",'Population Migration by State'!$B$5,"Year",'Population Migration by State'!$C$3)</f>
        <v>251169</v>
      </c>
      <c r="DK164" s="105">
        <f>GETPIVOTDATA(" Virginia",'Population Migration by State'!$B$5,"Year",'Population Migration by State'!$C$3)</f>
        <v>251169</v>
      </c>
      <c r="DL164" s="105">
        <f>GETPIVOTDATA(" Virginia",'Population Migration by State'!$B$5,"Year",'Population Migration by State'!$C$3)</f>
        <v>251169</v>
      </c>
      <c r="DM164" s="105">
        <f>GETPIVOTDATA(" Virginia",'Population Migration by State'!$B$5,"Year",'Population Migration by State'!$C$3)</f>
        <v>251169</v>
      </c>
      <c r="DN164" s="105">
        <f>GETPIVOTDATA(" Virginia",'Population Migration by State'!$B$5,"Year",'Population Migration by State'!$C$3)</f>
        <v>251169</v>
      </c>
      <c r="DO164" s="105">
        <f>GETPIVOTDATA(" Virginia",'Population Migration by State'!$B$5,"Year",'Population Migration by State'!$C$3)</f>
        <v>251169</v>
      </c>
      <c r="DP164" s="105">
        <f>GETPIVOTDATA(" Virginia",'Population Migration by State'!$B$5,"Year",'Population Migration by State'!$C$3)</f>
        <v>251169</v>
      </c>
      <c r="DQ164" s="99"/>
      <c r="DR164" s="103">
        <f>GETPIVOTDATA(" Maryland",'Population Migration by State'!$B$5,"Year",'Population Migration by State'!$C$3)</f>
        <v>155277</v>
      </c>
      <c r="DS164" s="105">
        <f>GETPIVOTDATA(" Maryland",'Population Migration by State'!$B$5,"Year",'Population Migration by State'!$C$3)</f>
        <v>155277</v>
      </c>
      <c r="DT164" s="105">
        <f>GETPIVOTDATA(" Maryland",'Population Migration by State'!$B$5,"Year",'Population Migration by State'!$C$3)</f>
        <v>155277</v>
      </c>
      <c r="DU164" s="103">
        <f>GETPIVOTDATA(" Maryland",'Population Migration by State'!$B$5,"Year",'Population Migration by State'!$C$3)</f>
        <v>155277</v>
      </c>
      <c r="DV164" s="108">
        <f>GETPIVOTDATA(" Maryland",'Population Migration by State'!$B$5,"Year",'Population Migration by State'!$C$3)</f>
        <v>155277</v>
      </c>
      <c r="DW164" s="105"/>
      <c r="DX164" s="105"/>
      <c r="DY164" s="105"/>
      <c r="DZ164" s="93"/>
      <c r="EA164" s="93"/>
      <c r="EB164" s="93"/>
      <c r="EC164" s="93"/>
      <c r="ED164" s="105"/>
      <c r="EE164" s="105"/>
      <c r="EF164" s="105"/>
      <c r="EG164" s="105"/>
      <c r="EH164" s="105"/>
      <c r="EI164" s="105"/>
      <c r="EJ164" s="105"/>
      <c r="EK164" s="105"/>
      <c r="EL164" s="105"/>
      <c r="EM164" s="105"/>
      <c r="EN164" s="105"/>
      <c r="EO164" s="105"/>
      <c r="EP164" s="105"/>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217"/>
    </row>
    <row r="165" spans="2:216" ht="15" customHeight="1" thickTop="1" thickBot="1" x14ac:dyDescent="0.3">
      <c r="B165" s="221"/>
      <c r="C165" s="56"/>
      <c r="D165" s="56"/>
      <c r="E165" s="105"/>
      <c r="F165" s="105"/>
      <c r="G165" s="105"/>
      <c r="H165" s="105"/>
      <c r="I165" s="105"/>
      <c r="J165" s="105"/>
      <c r="K165" s="105"/>
      <c r="L165" s="105"/>
      <c r="M165" s="105"/>
      <c r="N165" s="105"/>
      <c r="O165" s="92">
        <f>GETPIVOTDATA(" California",'Population Migration by State'!$B$5,"Year",'Population Migration by State'!$C$3)</f>
        <v>495964</v>
      </c>
      <c r="P165" s="105">
        <f>GETPIVOTDATA(" California",'Population Migration by State'!$B$5,"Year",'Population Migration by State'!$C$3)</f>
        <v>495964</v>
      </c>
      <c r="Q165" s="105">
        <f>GETPIVOTDATA(" California",'Population Migration by State'!$B$5,"Year",'Population Migration by State'!$C$3)</f>
        <v>495964</v>
      </c>
      <c r="R165" s="121">
        <f>GETPIVOTDATA(" California",'Population Migration by State'!$B$5,"Year",'Population Migration by State'!$C$3)</f>
        <v>495964</v>
      </c>
      <c r="S165" s="121">
        <f>GETPIVOTDATA(" California",'Population Migration by State'!$B$5,"Year",'Population Migration by State'!$C$3)</f>
        <v>495964</v>
      </c>
      <c r="T165" s="121">
        <f>GETPIVOTDATA(" California",'Population Migration by State'!$B$5,"Year",'Population Migration by State'!$C$3)</f>
        <v>495964</v>
      </c>
      <c r="U165" s="121">
        <f>GETPIVOTDATA(" California",'Population Migration by State'!$B$5,"Year",'Population Migration by State'!$C$3)</f>
        <v>495964</v>
      </c>
      <c r="V165" s="105">
        <f>GETPIVOTDATA(" California",'Population Migration by State'!$B$5,"Year",'Population Migration by State'!$C$3)</f>
        <v>495964</v>
      </c>
      <c r="W165" s="105">
        <f>GETPIVOTDATA(" California",'Population Migration by State'!$B$5,"Year",'Population Migration by State'!$C$3)</f>
        <v>495964</v>
      </c>
      <c r="X165" s="99"/>
      <c r="Y165" s="105">
        <f>GETPIVOTDATA(" Nevada",'Population Migration by State'!$B$5,"Year",'Population Migration by State'!$C$3)</f>
        <v>124522</v>
      </c>
      <c r="Z165" s="105">
        <f>GETPIVOTDATA(" Nevada",'Population Migration by State'!$B$5,"Year",'Population Migration by State'!$C$3)</f>
        <v>124522</v>
      </c>
      <c r="AA165" s="105">
        <f>GETPIVOTDATA(" Nevada",'Population Migration by State'!$B$5,"Year",'Population Migration by State'!$C$3)</f>
        <v>124522</v>
      </c>
      <c r="AB165" s="105">
        <f>GETPIVOTDATA(" Nevada",'Population Migration by State'!$B$5,"Year",'Population Migration by State'!$C$3)</f>
        <v>124522</v>
      </c>
      <c r="AC165" s="92">
        <f>GETPIVOTDATA(" Utah",'Population Migration by State'!$B$5,"Year",'Population Migration by State'!$C$3)</f>
        <v>88109</v>
      </c>
      <c r="AD165" s="105">
        <f>GETPIVOTDATA(" Utah",'Population Migration by State'!$B$5,"Year",'Population Migration by State'!$C$3)</f>
        <v>88109</v>
      </c>
      <c r="AE165" s="105">
        <f>GETPIVOTDATA(" Utah",'Population Migration by State'!$B$5,"Year",'Population Migration by State'!$C$3)</f>
        <v>88109</v>
      </c>
      <c r="AF165" s="105">
        <f>GETPIVOTDATA(" Utah",'Population Migration by State'!$B$5,"Year",'Population Migration by State'!$C$3)</f>
        <v>88109</v>
      </c>
      <c r="AG165" s="105">
        <f>GETPIVOTDATA(" Utah",'Population Migration by State'!$B$5,"Year",'Population Migration by State'!$C$3)</f>
        <v>88109</v>
      </c>
      <c r="AH165" s="105">
        <f>GETPIVOTDATA(" Utah",'Population Migration by State'!$B$5,"Year",'Population Migration by State'!$C$3)</f>
        <v>88109</v>
      </c>
      <c r="AI165" s="105">
        <f>GETPIVOTDATA(" Utah",'Population Migration by State'!$B$5,"Year",'Population Migration by State'!$C$3)</f>
        <v>88109</v>
      </c>
      <c r="AJ165" s="105">
        <f>GETPIVOTDATA(" Utah",'Population Migration by State'!$B$5,"Year",'Population Migration by State'!$C$3)</f>
        <v>88109</v>
      </c>
      <c r="AK165" s="105">
        <f>GETPIVOTDATA(" Utah",'Population Migration by State'!$B$5,"Year",'Population Migration by State'!$C$3)</f>
        <v>88109</v>
      </c>
      <c r="AL165" s="105">
        <f>GETPIVOTDATA(" Utah",'Population Migration by State'!$B$5,"Year",'Population Migration by State'!$C$3)</f>
        <v>88109</v>
      </c>
      <c r="AM165" s="105">
        <f>GETPIVOTDATA(" Utah",'Population Migration by State'!$B$5,"Year",'Population Migration by State'!$C$3)</f>
        <v>88109</v>
      </c>
      <c r="AN165" s="105">
        <f>GETPIVOTDATA(" Utah",'Population Migration by State'!$B$5,"Year",'Population Migration by State'!$C$3)</f>
        <v>88109</v>
      </c>
      <c r="AO165" s="92">
        <f>GETPIVOTDATA(" Colorado",'Population Migration by State'!$B$5,"Year",'Population Migration by State'!$C$3)</f>
        <v>206204</v>
      </c>
      <c r="AP165" s="105">
        <f>GETPIVOTDATA(" Colorado",'Population Migration by State'!$B$5,"Year",'Population Migration by State'!$C$3)</f>
        <v>206204</v>
      </c>
      <c r="AQ165" s="105">
        <f>GETPIVOTDATA(" Colorado",'Population Migration by State'!$B$5,"Year",'Population Migration by State'!$C$3)</f>
        <v>206204</v>
      </c>
      <c r="AR165" s="105">
        <f>GETPIVOTDATA(" Colorado",'Population Migration by State'!$B$5,"Year",'Population Migration by State'!$C$3)</f>
        <v>206204</v>
      </c>
      <c r="AS165" s="105">
        <f>GETPIVOTDATA(" Colorado",'Population Migration by State'!$B$5,"Year",'Population Migration by State'!$C$3)</f>
        <v>206204</v>
      </c>
      <c r="AT165" s="105">
        <f>GETPIVOTDATA(" Colorado",'Population Migration by State'!$B$5,"Year",'Population Migration by State'!$C$3)</f>
        <v>206204</v>
      </c>
      <c r="AU165" s="105">
        <f>GETPIVOTDATA(" Colorado",'Population Migration by State'!$B$5,"Year",'Population Migration by State'!$C$3)</f>
        <v>206204</v>
      </c>
      <c r="AV165" s="105">
        <f>GETPIVOTDATA(" Colorado",'Population Migration by State'!$B$5,"Year",'Population Migration by State'!$C$3)</f>
        <v>206204</v>
      </c>
      <c r="AW165" s="105">
        <f>GETPIVOTDATA(" Colorado",'Population Migration by State'!$B$5,"Year",'Population Migration by State'!$C$3)</f>
        <v>206204</v>
      </c>
      <c r="AX165" s="105">
        <f>GETPIVOTDATA(" Colorado",'Population Migration by State'!$B$5,"Year",'Population Migration by State'!$C$3)</f>
        <v>206204</v>
      </c>
      <c r="AY165" s="105">
        <f>GETPIVOTDATA(" Colorado",'Population Migration by State'!$B$5,"Year",'Population Migration by State'!$C$3)</f>
        <v>206204</v>
      </c>
      <c r="AZ165" s="105">
        <f>GETPIVOTDATA(" Colorado",'Population Migration by State'!$B$5,"Year",'Population Migration by State'!$C$3)</f>
        <v>206204</v>
      </c>
      <c r="BA165" s="105">
        <f>GETPIVOTDATA(" Colorado",'Population Migration by State'!$B$5,"Year",'Population Migration by State'!$C$3)</f>
        <v>206204</v>
      </c>
      <c r="BB165" s="105">
        <f>GETPIVOTDATA(" Colorado",'Population Migration by State'!$B$5,"Year",'Population Migration by State'!$C$3)</f>
        <v>206204</v>
      </c>
      <c r="BC165" s="105">
        <f>GETPIVOTDATA(" Colorado",'Population Migration by State'!$B$5,"Year",'Population Migration by State'!$C$3)</f>
        <v>206204</v>
      </c>
      <c r="BD165" s="105">
        <f>GETPIVOTDATA(" Colorado",'Population Migration by State'!$B$5,"Year",'Population Migration by State'!$C$3)</f>
        <v>206204</v>
      </c>
      <c r="BE165" s="92">
        <f>GETPIVOTDATA(" Kansas",'Population Migration by State'!$B$5,"Year",'Population Migration by State'!$C$3)</f>
        <v>88366</v>
      </c>
      <c r="BF165" s="105">
        <f>GETPIVOTDATA(" Kansas",'Population Migration by State'!$B$5,"Year",'Population Migration by State'!$C$3)</f>
        <v>88366</v>
      </c>
      <c r="BG165" s="105">
        <f>GETPIVOTDATA(" Kansas",'Population Migration by State'!$B$5,"Year",'Population Migration by State'!$C$3)</f>
        <v>88366</v>
      </c>
      <c r="BH165" s="105">
        <f>GETPIVOTDATA(" Kansas",'Population Migration by State'!$B$5,"Year",'Population Migration by State'!$C$3)</f>
        <v>88366</v>
      </c>
      <c r="BI165" s="105">
        <f>GETPIVOTDATA(" Kansas",'Population Migration by State'!$B$5,"Year",'Population Migration by State'!$C$3)</f>
        <v>88366</v>
      </c>
      <c r="BJ165" s="105">
        <f>GETPIVOTDATA(" Kansas",'Population Migration by State'!$B$5,"Year",'Population Migration by State'!$C$3)</f>
        <v>88366</v>
      </c>
      <c r="BK165" s="105">
        <f>GETPIVOTDATA(" Kansas",'Population Migration by State'!$B$5,"Year",'Population Migration by State'!$C$3)</f>
        <v>88366</v>
      </c>
      <c r="BL165" s="105">
        <f>GETPIVOTDATA(" Kansas",'Population Migration by State'!$B$5,"Year",'Population Migration by State'!$C$3)</f>
        <v>88366</v>
      </c>
      <c r="BM165" s="105">
        <f>GETPIVOTDATA(" Kansas",'Population Migration by State'!$B$5,"Year",'Population Migration by State'!$C$3)</f>
        <v>88366</v>
      </c>
      <c r="BN165" s="105">
        <f>GETPIVOTDATA(" Kansas",'Population Migration by State'!$B$5,"Year",'Population Migration by State'!$C$3)</f>
        <v>88366</v>
      </c>
      <c r="BO165" s="105">
        <f>GETPIVOTDATA(" Kansas",'Population Migration by State'!$B$5,"Year",'Population Migration by State'!$C$3)</f>
        <v>88366</v>
      </c>
      <c r="BP165" s="105">
        <f>GETPIVOTDATA(" Kansas",'Population Migration by State'!$B$5,"Year",'Population Migration by State'!$C$3)</f>
        <v>88366</v>
      </c>
      <c r="BQ165" s="105">
        <f>GETPIVOTDATA(" Kansas",'Population Migration by State'!$B$5,"Year",'Population Migration by State'!$C$3)</f>
        <v>88366</v>
      </c>
      <c r="BR165" s="105">
        <f>GETPIVOTDATA(" Kansas",'Population Migration by State'!$B$5,"Year",'Population Migration by State'!$C$3)</f>
        <v>88366</v>
      </c>
      <c r="BS165" s="92">
        <f>GETPIVOTDATA(" Missouri",'Population Migration by State'!$B$5,"Year",'Population Migration by State'!$C$3)</f>
        <v>163756</v>
      </c>
      <c r="BT165" s="105">
        <f>GETPIVOTDATA(" Missouri",'Population Migration by State'!$B$5,"Year",'Population Migration by State'!$C$3)</f>
        <v>163756</v>
      </c>
      <c r="BU165" s="105">
        <f>GETPIVOTDATA(" Missouri",'Population Migration by State'!$B$5,"Year",'Population Migration by State'!$C$3)</f>
        <v>163756</v>
      </c>
      <c r="BV165" s="105">
        <f>GETPIVOTDATA(" Missouri",'Population Migration by State'!$B$5,"Year",'Population Migration by State'!$C$3)</f>
        <v>163756</v>
      </c>
      <c r="BW165" s="105">
        <f>GETPIVOTDATA(" Missouri",'Population Migration by State'!$B$5,"Year",'Population Migration by State'!$C$3)</f>
        <v>163756</v>
      </c>
      <c r="BX165" s="105">
        <f>GETPIVOTDATA(" Missouri",'Population Migration by State'!$B$5,"Year",'Population Migration by State'!$C$3)</f>
        <v>163756</v>
      </c>
      <c r="BY165" s="105">
        <f>GETPIVOTDATA(" Missouri",'Population Migration by State'!$B$5,"Year",'Population Migration by State'!$C$3)</f>
        <v>163756</v>
      </c>
      <c r="BZ165" s="105">
        <f>GETPIVOTDATA(" Missouri",'Population Migration by State'!$B$5,"Year",'Population Migration by State'!$C$3)</f>
        <v>163756</v>
      </c>
      <c r="CA165" s="105">
        <f>GETPIVOTDATA(" Missouri",'Population Migration by State'!$B$5,"Year",'Population Migration by State'!$C$3)</f>
        <v>163756</v>
      </c>
      <c r="CB165" s="105">
        <f>GETPIVOTDATA(" Missouri",'Population Migration by State'!$B$5,"Year",'Population Migration by State'!$C$3)</f>
        <v>163756</v>
      </c>
      <c r="CC165" s="105">
        <f>GETPIVOTDATA(" Missouri",'Population Migration by State'!$B$5,"Year",'Population Migration by State'!$C$3)</f>
        <v>163756</v>
      </c>
      <c r="CD165" s="105">
        <f>GETPIVOTDATA(" Missouri",'Population Migration by State'!$B$5,"Year",'Population Migration by State'!$C$3)</f>
        <v>163756</v>
      </c>
      <c r="CE165" s="105">
        <f>GETPIVOTDATA(" Missouri",'Population Migration by State'!$B$5,"Year",'Population Migration by State'!$C$3)</f>
        <v>163756</v>
      </c>
      <c r="CF165" s="105">
        <f>GETPIVOTDATA(" Missouri",'Population Migration by State'!$B$5,"Year",'Population Migration by State'!$C$3)</f>
        <v>163756</v>
      </c>
      <c r="CG165" s="105">
        <f>GETPIVOTDATA(" Missouri",'Population Migration by State'!$B$5,"Year",'Population Migration by State'!$C$3)</f>
        <v>163756</v>
      </c>
      <c r="CH165" s="92">
        <f>GETPIVOTDATA(" Illinois",'Population Migration by State'!$B$5,"Year",'Population Migration by State'!$C$3)</f>
        <v>210804</v>
      </c>
      <c r="CI165" s="105">
        <f>GETPIVOTDATA(" Illinois",'Population Migration by State'!$B$5,"Year",'Population Migration by State'!$C$3)</f>
        <v>210804</v>
      </c>
      <c r="CJ165" s="105">
        <f>GETPIVOTDATA(" Illinois",'Population Migration by State'!$B$5,"Year",'Population Migration by State'!$C$3)</f>
        <v>210804</v>
      </c>
      <c r="CK165" s="105">
        <f>GETPIVOTDATA(" Illinois",'Population Migration by State'!$B$5,"Year",'Population Migration by State'!$C$3)</f>
        <v>210804</v>
      </c>
      <c r="CL165" s="105">
        <f>GETPIVOTDATA(" Illinois",'Population Migration by State'!$B$5,"Year",'Population Migration by State'!$C$3)</f>
        <v>210804</v>
      </c>
      <c r="CM165" s="105">
        <f>GETPIVOTDATA(" Illinois",'Population Migration by State'!$B$5,"Year",'Population Migration by State'!$C$3)</f>
        <v>210804</v>
      </c>
      <c r="CN165" s="105">
        <f>GETPIVOTDATA(" Illinois",'Population Migration by State'!$B$5,"Year",'Population Migration by State'!$C$3)</f>
        <v>210804</v>
      </c>
      <c r="CO165" s="92">
        <f>GETPIVOTDATA(" Indiana",'Population Migration by State'!$B$5,"Year",'Population Migration by State'!$C$3)</f>
        <v>134273</v>
      </c>
      <c r="CP165" s="105">
        <f>GETPIVOTDATA(" Indiana",'Population Migration by State'!$B$5,"Year",'Population Migration by State'!$C$3)</f>
        <v>134273</v>
      </c>
      <c r="CQ165" s="105">
        <f>GETPIVOTDATA(" Indiana",'Population Migration by State'!$B$5,"Year",'Population Migration by State'!$C$3)</f>
        <v>134273</v>
      </c>
      <c r="CR165" s="105">
        <f>GETPIVOTDATA(" Indiana",'Population Migration by State'!$B$5,"Year",'Population Migration by State'!$C$3)</f>
        <v>134273</v>
      </c>
      <c r="CS165" s="92">
        <f>GETPIVOTDATA(" Kentucky",'Population Migration by State'!$B$5,"Year",'Population Migration by State'!$C$3)</f>
        <v>112957</v>
      </c>
      <c r="CT165" s="105">
        <f>GETPIVOTDATA(" Kentucky",'Population Migration by State'!$B$5,"Year",'Population Migration by State'!$C$3)</f>
        <v>112957</v>
      </c>
      <c r="CU165" s="105">
        <f>GETPIVOTDATA(" Kentucky",'Population Migration by State'!$B$5,"Year",'Population Migration by State'!$C$3)</f>
        <v>112957</v>
      </c>
      <c r="CV165" s="105">
        <f>GETPIVOTDATA(" Kentucky",'Population Migration by State'!$B$5,"Year",'Population Migration by State'!$C$3)</f>
        <v>112957</v>
      </c>
      <c r="CW165" s="105">
        <f>GETPIVOTDATA(" Kentucky",'Population Migration by State'!$B$5,"Year",'Population Migration by State'!$C$3)</f>
        <v>112957</v>
      </c>
      <c r="CX165" s="105">
        <f>GETPIVOTDATA(" Kentucky",'Population Migration by State'!$B$5,"Year",'Population Migration by State'!$C$3)</f>
        <v>112957</v>
      </c>
      <c r="CY165" s="105">
        <f>GETPIVOTDATA(" Kentucky",'Population Migration by State'!$B$5,"Year",'Population Migration by State'!$C$3)</f>
        <v>112957</v>
      </c>
      <c r="CZ165" s="105">
        <f>GETPIVOTDATA(" Kentucky",'Population Migration by State'!$B$5,"Year",'Population Migration by State'!$C$3)</f>
        <v>112957</v>
      </c>
      <c r="DA165" s="92">
        <f>GETPIVOTDATA(" West Virginia",'Population Migration by State'!$B$5,"Year",'Population Migration by State'!$C$3)</f>
        <v>47204</v>
      </c>
      <c r="DB165" s="105">
        <f>GETPIVOTDATA(" West Virginia",'Population Migration by State'!$B$5,"Year",'Population Migration by State'!$C$3)</f>
        <v>47204</v>
      </c>
      <c r="DC165" s="105">
        <f>GETPIVOTDATA(" West Virginia",'Population Migration by State'!$B$5,"Year",'Population Migration by State'!$C$3)</f>
        <v>47204</v>
      </c>
      <c r="DD165" s="105">
        <f>GETPIVOTDATA(" West Virginia",'Population Migration by State'!$B$5,"Year",'Population Migration by State'!$C$3)</f>
        <v>47204</v>
      </c>
      <c r="DE165" s="105">
        <f>GETPIVOTDATA(" West Virginia",'Population Migration by State'!$B$5,"Year",'Population Migration by State'!$C$3)</f>
        <v>47204</v>
      </c>
      <c r="DF165" s="97"/>
      <c r="DG165" s="105">
        <f>GETPIVOTDATA(" Virginia",'Population Migration by State'!$B$5,"Year",'Population Migration by State'!$C$3)</f>
        <v>251169</v>
      </c>
      <c r="DH165" s="105">
        <f>GETPIVOTDATA(" Virginia",'Population Migration by State'!$B$5,"Year",'Population Migration by State'!$C$3)</f>
        <v>251169</v>
      </c>
      <c r="DI165" s="105">
        <f>GETPIVOTDATA(" Virginia",'Population Migration by State'!$B$5,"Year",'Population Migration by State'!$C$3)</f>
        <v>251169</v>
      </c>
      <c r="DJ165" s="105">
        <f>GETPIVOTDATA(" Virginia",'Population Migration by State'!$B$5,"Year",'Population Migration by State'!$C$3)</f>
        <v>251169</v>
      </c>
      <c r="DK165" s="105">
        <f>GETPIVOTDATA(" Virginia",'Population Migration by State'!$B$5,"Year",'Population Migration by State'!$C$3)</f>
        <v>251169</v>
      </c>
      <c r="DL165" s="105">
        <f>GETPIVOTDATA(" Virginia",'Population Migration by State'!$B$5,"Year",'Population Migration by State'!$C$3)</f>
        <v>251169</v>
      </c>
      <c r="DM165" s="105">
        <f>GETPIVOTDATA(" Virginia",'Population Migration by State'!$B$5,"Year",'Population Migration by State'!$C$3)</f>
        <v>251169</v>
      </c>
      <c r="DN165" s="105">
        <f>GETPIVOTDATA(" Virginia",'Population Migration by State'!$B$5,"Year",'Population Migration by State'!$C$3)</f>
        <v>251169</v>
      </c>
      <c r="DO165" s="105">
        <f>GETPIVOTDATA(" Virginia",'Population Migration by State'!$B$5,"Year",'Population Migration by State'!$C$3)</f>
        <v>251169</v>
      </c>
      <c r="DP165" s="105">
        <f>GETPIVOTDATA(" Virginia",'Population Migration by State'!$B$5,"Year",'Population Migration by State'!$C$3)</f>
        <v>251169</v>
      </c>
      <c r="DQ165" s="105">
        <f>GETPIVOTDATA(" Virginia",'Population Migration by State'!$B$5,"Year",'Population Migration by State'!$C$3)</f>
        <v>251169</v>
      </c>
      <c r="DR165" s="101">
        <f>GETPIVOTDATA(" Virginia",'Population Migration by State'!$B$5,"Year",'Population Migration by State'!$C$3)</f>
        <v>251169</v>
      </c>
      <c r="DS165" s="99"/>
      <c r="DT165" s="97"/>
      <c r="DU165" s="105"/>
      <c r="DV165" s="105"/>
      <c r="DW165" s="105"/>
      <c r="DX165" s="105"/>
      <c r="DY165" s="105"/>
      <c r="DZ165" s="93"/>
      <c r="EA165" s="93"/>
      <c r="EB165" s="93"/>
      <c r="EC165" s="93"/>
      <c r="ED165" s="105"/>
      <c r="EE165" s="105"/>
      <c r="EF165" s="105"/>
      <c r="EG165" s="105"/>
      <c r="EH165" s="105"/>
      <c r="EI165" s="105"/>
      <c r="EJ165" s="105"/>
      <c r="EK165" s="105"/>
      <c r="EL165" s="105"/>
      <c r="EM165" s="105"/>
      <c r="EN165" s="105"/>
      <c r="EO165" s="105"/>
      <c r="EP165" s="105"/>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217"/>
    </row>
    <row r="166" spans="2:216" ht="15" customHeight="1" thickTop="1" thickBot="1" x14ac:dyDescent="0.3">
      <c r="B166" s="221"/>
      <c r="C166" s="56"/>
      <c r="D166" s="56"/>
      <c r="E166" s="105"/>
      <c r="F166" s="105"/>
      <c r="G166" s="105"/>
      <c r="H166" s="105"/>
      <c r="I166" s="105"/>
      <c r="J166" s="105"/>
      <c r="K166" s="105"/>
      <c r="L166" s="105"/>
      <c r="M166" s="105"/>
      <c r="N166" s="105"/>
      <c r="O166" s="92">
        <f>GETPIVOTDATA(" California",'Population Migration by State'!$B$5,"Year",'Population Migration by State'!$C$3)</f>
        <v>495964</v>
      </c>
      <c r="P166" s="105">
        <f>GETPIVOTDATA(" California",'Population Migration by State'!$B$5,"Year",'Population Migration by State'!$C$3)</f>
        <v>495964</v>
      </c>
      <c r="Q166" s="105">
        <f>GETPIVOTDATA(" California",'Population Migration by State'!$B$5,"Year",'Population Migration by State'!$C$3)</f>
        <v>495964</v>
      </c>
      <c r="R166" s="121">
        <f>GETPIVOTDATA(" California",'Population Migration by State'!$B$5,"Year",'Population Migration by State'!$C$3)</f>
        <v>495964</v>
      </c>
      <c r="S166" s="121">
        <f>GETPIVOTDATA(" California",'Population Migration by State'!$B$5,"Year",'Population Migration by State'!$C$3)</f>
        <v>495964</v>
      </c>
      <c r="T166" s="121">
        <f>GETPIVOTDATA(" California",'Population Migration by State'!$B$5,"Year",'Population Migration by State'!$C$3)</f>
        <v>495964</v>
      </c>
      <c r="U166" s="121">
        <f>GETPIVOTDATA(" California",'Population Migration by State'!$B$5,"Year",'Population Migration by State'!$C$3)</f>
        <v>495964</v>
      </c>
      <c r="V166" s="105">
        <f>GETPIVOTDATA(" California",'Population Migration by State'!$B$5,"Year",'Population Migration by State'!$C$3)</f>
        <v>495964</v>
      </c>
      <c r="W166" s="105">
        <f>GETPIVOTDATA(" California",'Population Migration by State'!$B$5,"Year",'Population Migration by State'!$C$3)</f>
        <v>495964</v>
      </c>
      <c r="X166" s="105">
        <f>GETPIVOTDATA(" California",'Population Migration by State'!$B$5,"Year",'Population Migration by State'!$C$3)</f>
        <v>495964</v>
      </c>
      <c r="Y166" s="92">
        <f>GETPIVOTDATA(" Nevada",'Population Migration by State'!$B$5,"Year",'Population Migration by State'!$C$3)</f>
        <v>124522</v>
      </c>
      <c r="Z166" s="105">
        <f>GETPIVOTDATA(" Nevada",'Population Migration by State'!$B$5,"Year",'Population Migration by State'!$C$3)</f>
        <v>124522</v>
      </c>
      <c r="AA166" s="105">
        <f>GETPIVOTDATA(" Nevada",'Population Migration by State'!$B$5,"Year",'Population Migration by State'!$C$3)</f>
        <v>124522</v>
      </c>
      <c r="AB166" s="105">
        <f>GETPIVOTDATA(" Nevada",'Population Migration by State'!$B$5,"Year",'Population Migration by State'!$C$3)</f>
        <v>124522</v>
      </c>
      <c r="AC166" s="92">
        <f>GETPIVOTDATA(" Utah",'Population Migration by State'!$B$5,"Year",'Population Migration by State'!$C$3)</f>
        <v>88109</v>
      </c>
      <c r="AD166" s="105">
        <f>GETPIVOTDATA(" Utah",'Population Migration by State'!$B$5,"Year",'Population Migration by State'!$C$3)</f>
        <v>88109</v>
      </c>
      <c r="AE166" s="105">
        <f>GETPIVOTDATA(" Utah",'Population Migration by State'!$B$5,"Year",'Population Migration by State'!$C$3)</f>
        <v>88109</v>
      </c>
      <c r="AF166" s="105">
        <f>GETPIVOTDATA(" Utah",'Population Migration by State'!$B$5,"Year",'Population Migration by State'!$C$3)</f>
        <v>88109</v>
      </c>
      <c r="AG166" s="105">
        <f>GETPIVOTDATA(" Utah",'Population Migration by State'!$B$5,"Year",'Population Migration by State'!$C$3)</f>
        <v>88109</v>
      </c>
      <c r="AH166" s="105">
        <f>GETPIVOTDATA(" Utah",'Population Migration by State'!$B$5,"Year",'Population Migration by State'!$C$3)</f>
        <v>88109</v>
      </c>
      <c r="AI166" s="105">
        <f>GETPIVOTDATA(" Utah",'Population Migration by State'!$B$5,"Year",'Population Migration by State'!$C$3)</f>
        <v>88109</v>
      </c>
      <c r="AJ166" s="105">
        <f>GETPIVOTDATA(" Utah",'Population Migration by State'!$B$5,"Year",'Population Migration by State'!$C$3)</f>
        <v>88109</v>
      </c>
      <c r="AK166" s="105">
        <f>GETPIVOTDATA(" Utah",'Population Migration by State'!$B$5,"Year",'Population Migration by State'!$C$3)</f>
        <v>88109</v>
      </c>
      <c r="AL166" s="105">
        <f>GETPIVOTDATA(" Utah",'Population Migration by State'!$B$5,"Year",'Population Migration by State'!$C$3)</f>
        <v>88109</v>
      </c>
      <c r="AM166" s="105">
        <f>GETPIVOTDATA(" Utah",'Population Migration by State'!$B$5,"Year",'Population Migration by State'!$C$3)</f>
        <v>88109</v>
      </c>
      <c r="AN166" s="105">
        <f>GETPIVOTDATA(" Utah",'Population Migration by State'!$B$5,"Year",'Population Migration by State'!$C$3)</f>
        <v>88109</v>
      </c>
      <c r="AO166" s="92">
        <f>GETPIVOTDATA(" Colorado",'Population Migration by State'!$B$5,"Year",'Population Migration by State'!$C$3)</f>
        <v>206204</v>
      </c>
      <c r="AP166" s="105">
        <f>GETPIVOTDATA(" Colorado",'Population Migration by State'!$B$5,"Year",'Population Migration by State'!$C$3)</f>
        <v>206204</v>
      </c>
      <c r="AQ166" s="105">
        <f>GETPIVOTDATA(" Colorado",'Population Migration by State'!$B$5,"Year",'Population Migration by State'!$C$3)</f>
        <v>206204</v>
      </c>
      <c r="AR166" s="105">
        <f>GETPIVOTDATA(" Colorado",'Population Migration by State'!$B$5,"Year",'Population Migration by State'!$C$3)</f>
        <v>206204</v>
      </c>
      <c r="AS166" s="105">
        <f>GETPIVOTDATA(" Colorado",'Population Migration by State'!$B$5,"Year",'Population Migration by State'!$C$3)</f>
        <v>206204</v>
      </c>
      <c r="AT166" s="105">
        <f>GETPIVOTDATA(" Colorado",'Population Migration by State'!$B$5,"Year",'Population Migration by State'!$C$3)</f>
        <v>206204</v>
      </c>
      <c r="AU166" s="105">
        <f>GETPIVOTDATA(" Colorado",'Population Migration by State'!$B$5,"Year",'Population Migration by State'!$C$3)</f>
        <v>206204</v>
      </c>
      <c r="AV166" s="105">
        <f>GETPIVOTDATA(" Colorado",'Population Migration by State'!$B$5,"Year",'Population Migration by State'!$C$3)</f>
        <v>206204</v>
      </c>
      <c r="AW166" s="105">
        <f>GETPIVOTDATA(" Colorado",'Population Migration by State'!$B$5,"Year",'Population Migration by State'!$C$3)</f>
        <v>206204</v>
      </c>
      <c r="AX166" s="105">
        <f>GETPIVOTDATA(" Colorado",'Population Migration by State'!$B$5,"Year",'Population Migration by State'!$C$3)</f>
        <v>206204</v>
      </c>
      <c r="AY166" s="105">
        <f>GETPIVOTDATA(" Colorado",'Population Migration by State'!$B$5,"Year",'Population Migration by State'!$C$3)</f>
        <v>206204</v>
      </c>
      <c r="AZ166" s="105">
        <f>GETPIVOTDATA(" Colorado",'Population Migration by State'!$B$5,"Year",'Population Migration by State'!$C$3)</f>
        <v>206204</v>
      </c>
      <c r="BA166" s="105">
        <f>GETPIVOTDATA(" Colorado",'Population Migration by State'!$B$5,"Year",'Population Migration by State'!$C$3)</f>
        <v>206204</v>
      </c>
      <c r="BB166" s="105">
        <f>GETPIVOTDATA(" Colorado",'Population Migration by State'!$B$5,"Year",'Population Migration by State'!$C$3)</f>
        <v>206204</v>
      </c>
      <c r="BC166" s="105">
        <f>GETPIVOTDATA(" Colorado",'Population Migration by State'!$B$5,"Year",'Population Migration by State'!$C$3)</f>
        <v>206204</v>
      </c>
      <c r="BD166" s="105">
        <f>GETPIVOTDATA(" Colorado",'Population Migration by State'!$B$5,"Year",'Population Migration by State'!$C$3)</f>
        <v>206204</v>
      </c>
      <c r="BE166" s="92">
        <f>GETPIVOTDATA(" Kansas",'Population Migration by State'!$B$5,"Year",'Population Migration by State'!$C$3)</f>
        <v>88366</v>
      </c>
      <c r="BF166" s="105">
        <f>GETPIVOTDATA(" Kansas",'Population Migration by State'!$B$5,"Year",'Population Migration by State'!$C$3)</f>
        <v>88366</v>
      </c>
      <c r="BG166" s="105">
        <f>GETPIVOTDATA(" Kansas",'Population Migration by State'!$B$5,"Year",'Population Migration by State'!$C$3)</f>
        <v>88366</v>
      </c>
      <c r="BH166" s="105">
        <f>GETPIVOTDATA(" Kansas",'Population Migration by State'!$B$5,"Year",'Population Migration by State'!$C$3)</f>
        <v>88366</v>
      </c>
      <c r="BI166" s="105">
        <f>GETPIVOTDATA(" Kansas",'Population Migration by State'!$B$5,"Year",'Population Migration by State'!$C$3)</f>
        <v>88366</v>
      </c>
      <c r="BJ166" s="105">
        <f>GETPIVOTDATA(" Kansas",'Population Migration by State'!$B$5,"Year",'Population Migration by State'!$C$3)</f>
        <v>88366</v>
      </c>
      <c r="BK166" s="105">
        <f>GETPIVOTDATA(" Kansas",'Population Migration by State'!$B$5,"Year",'Population Migration by State'!$C$3)</f>
        <v>88366</v>
      </c>
      <c r="BL166" s="105">
        <f>GETPIVOTDATA(" Kansas",'Population Migration by State'!$B$5,"Year",'Population Migration by State'!$C$3)</f>
        <v>88366</v>
      </c>
      <c r="BM166" s="105">
        <f>GETPIVOTDATA(" Kansas",'Population Migration by State'!$B$5,"Year",'Population Migration by State'!$C$3)</f>
        <v>88366</v>
      </c>
      <c r="BN166" s="105">
        <f>GETPIVOTDATA(" Kansas",'Population Migration by State'!$B$5,"Year",'Population Migration by State'!$C$3)</f>
        <v>88366</v>
      </c>
      <c r="BO166" s="105">
        <f>GETPIVOTDATA(" Kansas",'Population Migration by State'!$B$5,"Year",'Population Migration by State'!$C$3)</f>
        <v>88366</v>
      </c>
      <c r="BP166" s="105">
        <f>GETPIVOTDATA(" Kansas",'Population Migration by State'!$B$5,"Year",'Population Migration by State'!$C$3)</f>
        <v>88366</v>
      </c>
      <c r="BQ166" s="105">
        <f>GETPIVOTDATA(" Kansas",'Population Migration by State'!$B$5,"Year",'Population Migration by State'!$C$3)</f>
        <v>88366</v>
      </c>
      <c r="BR166" s="105">
        <f>GETPIVOTDATA(" Kansas",'Population Migration by State'!$B$5,"Year",'Population Migration by State'!$C$3)</f>
        <v>88366</v>
      </c>
      <c r="BS166" s="92">
        <f>GETPIVOTDATA(" Missouri",'Population Migration by State'!$B$5,"Year",'Population Migration by State'!$C$3)</f>
        <v>163756</v>
      </c>
      <c r="BT166" s="105">
        <f>GETPIVOTDATA(" Missouri",'Population Migration by State'!$B$5,"Year",'Population Migration by State'!$C$3)</f>
        <v>163756</v>
      </c>
      <c r="BU166" s="105">
        <f>GETPIVOTDATA(" Missouri",'Population Migration by State'!$B$5,"Year",'Population Migration by State'!$C$3)</f>
        <v>163756</v>
      </c>
      <c r="BV166" s="105">
        <f>GETPIVOTDATA(" Missouri",'Population Migration by State'!$B$5,"Year",'Population Migration by State'!$C$3)</f>
        <v>163756</v>
      </c>
      <c r="BW166" s="105">
        <f>GETPIVOTDATA(" Missouri",'Population Migration by State'!$B$5,"Year",'Population Migration by State'!$C$3)</f>
        <v>163756</v>
      </c>
      <c r="BX166" s="105">
        <f>GETPIVOTDATA(" Missouri",'Population Migration by State'!$B$5,"Year",'Population Migration by State'!$C$3)</f>
        <v>163756</v>
      </c>
      <c r="BY166" s="105">
        <f>GETPIVOTDATA(" Missouri",'Population Migration by State'!$B$5,"Year",'Population Migration by State'!$C$3)</f>
        <v>163756</v>
      </c>
      <c r="BZ166" s="105">
        <f>GETPIVOTDATA(" Missouri",'Population Migration by State'!$B$5,"Year",'Population Migration by State'!$C$3)</f>
        <v>163756</v>
      </c>
      <c r="CA166" s="105">
        <f>GETPIVOTDATA(" Missouri",'Population Migration by State'!$B$5,"Year",'Population Migration by State'!$C$3)</f>
        <v>163756</v>
      </c>
      <c r="CB166" s="105">
        <f>GETPIVOTDATA(" Missouri",'Population Migration by State'!$B$5,"Year",'Population Migration by State'!$C$3)</f>
        <v>163756</v>
      </c>
      <c r="CC166" s="105">
        <f>GETPIVOTDATA(" Missouri",'Population Migration by State'!$B$5,"Year",'Population Migration by State'!$C$3)</f>
        <v>163756</v>
      </c>
      <c r="CD166" s="105">
        <f>GETPIVOTDATA(" Missouri",'Population Migration by State'!$B$5,"Year",'Population Migration by State'!$C$3)</f>
        <v>163756</v>
      </c>
      <c r="CE166" s="105">
        <f>GETPIVOTDATA(" Missouri",'Population Migration by State'!$B$5,"Year",'Population Migration by State'!$C$3)</f>
        <v>163756</v>
      </c>
      <c r="CF166" s="105">
        <f>GETPIVOTDATA(" Missouri",'Population Migration by State'!$B$5,"Year",'Population Migration by State'!$C$3)</f>
        <v>163756</v>
      </c>
      <c r="CG166" s="105">
        <f>GETPIVOTDATA(" Missouri",'Population Migration by State'!$B$5,"Year",'Population Migration by State'!$C$3)</f>
        <v>163756</v>
      </c>
      <c r="CH166" s="92">
        <f>GETPIVOTDATA(" Illinois",'Population Migration by State'!$B$5,"Year",'Population Migration by State'!$C$3)</f>
        <v>210804</v>
      </c>
      <c r="CI166" s="105">
        <f>GETPIVOTDATA(" Illinois",'Population Migration by State'!$B$5,"Year",'Population Migration by State'!$C$3)</f>
        <v>210804</v>
      </c>
      <c r="CJ166" s="105">
        <f>GETPIVOTDATA(" Illinois",'Population Migration by State'!$B$5,"Year",'Population Migration by State'!$C$3)</f>
        <v>210804</v>
      </c>
      <c r="CK166" s="105">
        <f>GETPIVOTDATA(" Illinois",'Population Migration by State'!$B$5,"Year",'Population Migration by State'!$C$3)</f>
        <v>210804</v>
      </c>
      <c r="CL166" s="105">
        <f>GETPIVOTDATA(" Illinois",'Population Migration by State'!$B$5,"Year",'Population Migration by State'!$C$3)</f>
        <v>210804</v>
      </c>
      <c r="CM166" s="105">
        <f>GETPIVOTDATA(" Illinois",'Population Migration by State'!$B$5,"Year",'Population Migration by State'!$C$3)</f>
        <v>210804</v>
      </c>
      <c r="CN166" s="105">
        <f>GETPIVOTDATA(" Illinois",'Population Migration by State'!$B$5,"Year",'Population Migration by State'!$C$3)</f>
        <v>210804</v>
      </c>
      <c r="CO166" s="92">
        <f>GETPIVOTDATA(" Indiana",'Population Migration by State'!$B$5,"Year",'Population Migration by State'!$C$3)</f>
        <v>134273</v>
      </c>
      <c r="CP166" s="105">
        <f>GETPIVOTDATA(" Indiana",'Population Migration by State'!$B$5,"Year",'Population Migration by State'!$C$3)</f>
        <v>134273</v>
      </c>
      <c r="CQ166" s="97"/>
      <c r="CR166" s="101">
        <f>GETPIVOTDATA(" Kentucky",'Population Migration by State'!$B$5,"Year",'Population Migration by State'!$C$3)</f>
        <v>112957</v>
      </c>
      <c r="CS166" s="105">
        <f>GETPIVOTDATA(" Kentucky",'Population Migration by State'!$B$5,"Year",'Population Migration by State'!$C$3)</f>
        <v>112957</v>
      </c>
      <c r="CT166" s="105">
        <f>GETPIVOTDATA(" Kentucky",'Population Migration by State'!$B$5,"Year",'Population Migration by State'!$C$3)</f>
        <v>112957</v>
      </c>
      <c r="CU166" s="105">
        <f>GETPIVOTDATA(" Kentucky",'Population Migration by State'!$B$5,"Year",'Population Migration by State'!$C$3)</f>
        <v>112957</v>
      </c>
      <c r="CV166" s="105">
        <f>GETPIVOTDATA(" Kentucky",'Population Migration by State'!$B$5,"Year",'Population Migration by State'!$C$3)</f>
        <v>112957</v>
      </c>
      <c r="CW166" s="105">
        <f>GETPIVOTDATA(" Kentucky",'Population Migration by State'!$B$5,"Year",'Population Migration by State'!$C$3)</f>
        <v>112957</v>
      </c>
      <c r="CX166" s="105">
        <f>GETPIVOTDATA(" Kentucky",'Population Migration by State'!$B$5,"Year",'Population Migration by State'!$C$3)</f>
        <v>112957</v>
      </c>
      <c r="CY166" s="105">
        <f>GETPIVOTDATA(" Kentucky",'Population Migration by State'!$B$5,"Year",'Population Migration by State'!$C$3)</f>
        <v>112957</v>
      </c>
      <c r="CZ166" s="105">
        <f>GETPIVOTDATA(" Kentucky",'Population Migration by State'!$B$5,"Year",'Population Migration by State'!$C$3)</f>
        <v>112957</v>
      </c>
      <c r="DA166" s="92">
        <f>GETPIVOTDATA(" West Virginia",'Population Migration by State'!$B$5,"Year",'Population Migration by State'!$C$3)</f>
        <v>47204</v>
      </c>
      <c r="DB166" s="105">
        <f>GETPIVOTDATA(" West Virginia",'Population Migration by State'!$B$5,"Year",'Population Migration by State'!$C$3)</f>
        <v>47204</v>
      </c>
      <c r="DC166" s="105">
        <f>GETPIVOTDATA(" West Virginia",'Population Migration by State'!$B$5,"Year",'Population Migration by State'!$C$3)</f>
        <v>47204</v>
      </c>
      <c r="DD166" s="105">
        <f>GETPIVOTDATA(" West Virginia",'Population Migration by State'!$B$5,"Year",'Population Migration by State'!$C$3)</f>
        <v>47204</v>
      </c>
      <c r="DE166" s="105">
        <f>GETPIVOTDATA(" West Virginia",'Population Migration by State'!$B$5,"Year",'Population Migration by State'!$C$3)</f>
        <v>47204</v>
      </c>
      <c r="DF166" s="92">
        <f>GETPIVOTDATA(" Virginia",'Population Migration by State'!$B$5,"Year",'Population Migration by State'!$C$3)</f>
        <v>251169</v>
      </c>
      <c r="DG166" s="105">
        <f>GETPIVOTDATA(" Virginia",'Population Migration by State'!$B$5,"Year",'Population Migration by State'!$C$3)</f>
        <v>251169</v>
      </c>
      <c r="DH166" s="105">
        <f>GETPIVOTDATA(" Virginia",'Population Migration by State'!$B$5,"Year",'Population Migration by State'!$C$3)</f>
        <v>251169</v>
      </c>
      <c r="DI166" s="105">
        <f>GETPIVOTDATA(" Virginia",'Population Migration by State'!$B$5,"Year",'Population Migration by State'!$C$3)</f>
        <v>251169</v>
      </c>
      <c r="DJ166" s="105">
        <f>GETPIVOTDATA(" Virginia",'Population Migration by State'!$B$5,"Year",'Population Migration by State'!$C$3)</f>
        <v>251169</v>
      </c>
      <c r="DK166" s="105">
        <f>GETPIVOTDATA(" Virginia",'Population Migration by State'!$B$5,"Year",'Population Migration by State'!$C$3)</f>
        <v>251169</v>
      </c>
      <c r="DL166" s="105">
        <f>GETPIVOTDATA(" Virginia",'Population Migration by State'!$B$5,"Year",'Population Migration by State'!$C$3)</f>
        <v>251169</v>
      </c>
      <c r="DM166" s="105">
        <f>GETPIVOTDATA(" Virginia",'Population Migration by State'!$B$5,"Year",'Population Migration by State'!$C$3)</f>
        <v>251169</v>
      </c>
      <c r="DN166" s="105">
        <f>GETPIVOTDATA(" Virginia",'Population Migration by State'!$B$5,"Year",'Population Migration by State'!$C$3)</f>
        <v>251169</v>
      </c>
      <c r="DO166" s="105">
        <f>GETPIVOTDATA(" Virginia",'Population Migration by State'!$B$5,"Year",'Population Migration by State'!$C$3)</f>
        <v>251169</v>
      </c>
      <c r="DP166" s="105">
        <f>GETPIVOTDATA(" Virginia",'Population Migration by State'!$B$5,"Year",'Population Migration by State'!$C$3)</f>
        <v>251169</v>
      </c>
      <c r="DQ166" s="105">
        <f>GETPIVOTDATA(" Virginia",'Population Migration by State'!$B$5,"Year",'Population Migration by State'!$C$3)</f>
        <v>251169</v>
      </c>
      <c r="DR166" s="105">
        <f>GETPIVOTDATA(" Virginia",'Population Migration by State'!$B$5,"Year",'Population Migration by State'!$C$3)</f>
        <v>251169</v>
      </c>
      <c r="DS166" s="114">
        <f>GETPIVOTDATA(" Virginia",'Population Migration by State'!$B$5,"Year",'Population Migration by State'!$C$3)</f>
        <v>251169</v>
      </c>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217"/>
    </row>
    <row r="167" spans="2:216" ht="15" customHeight="1" thickTop="1" x14ac:dyDescent="0.25">
      <c r="B167" s="221"/>
      <c r="C167" s="56"/>
      <c r="D167" s="56"/>
      <c r="E167" s="105"/>
      <c r="F167" s="105"/>
      <c r="G167" s="105"/>
      <c r="H167" s="105"/>
      <c r="I167" s="105"/>
      <c r="J167" s="105"/>
      <c r="K167" s="105"/>
      <c r="L167" s="105"/>
      <c r="M167" s="105"/>
      <c r="N167" s="105"/>
      <c r="O167" s="92">
        <f>GETPIVOTDATA(" California",'Population Migration by State'!$B$5,"Year",'Population Migration by State'!$C$3)</f>
        <v>495964</v>
      </c>
      <c r="P167" s="105">
        <f>GETPIVOTDATA(" California",'Population Migration by State'!$B$5,"Year",'Population Migration by State'!$C$3)</f>
        <v>495964</v>
      </c>
      <c r="Q167" s="105">
        <f>GETPIVOTDATA(" California",'Population Migration by State'!$B$5,"Year",'Population Migration by State'!$C$3)</f>
        <v>495964</v>
      </c>
      <c r="R167" s="121">
        <f>GETPIVOTDATA(" California",'Population Migration by State'!$B$5,"Year",'Population Migration by State'!$C$3)</f>
        <v>495964</v>
      </c>
      <c r="S167" s="121">
        <f>GETPIVOTDATA(" California",'Population Migration by State'!$B$5,"Year",'Population Migration by State'!$C$3)</f>
        <v>495964</v>
      </c>
      <c r="T167" s="121">
        <f>GETPIVOTDATA(" California",'Population Migration by State'!$B$5,"Year",'Population Migration by State'!$C$3)</f>
        <v>495964</v>
      </c>
      <c r="U167" s="121">
        <f>GETPIVOTDATA(" California",'Population Migration by State'!$B$5,"Year",'Population Migration by State'!$C$3)</f>
        <v>495964</v>
      </c>
      <c r="V167" s="105">
        <f>GETPIVOTDATA(" California",'Population Migration by State'!$B$5,"Year",'Population Migration by State'!$C$3)</f>
        <v>495964</v>
      </c>
      <c r="W167" s="105">
        <f>GETPIVOTDATA(" California",'Population Migration by State'!$B$5,"Year",'Population Migration by State'!$C$3)</f>
        <v>495964</v>
      </c>
      <c r="X167" s="105">
        <f>GETPIVOTDATA(" California",'Population Migration by State'!$B$5,"Year",'Population Migration by State'!$C$3)</f>
        <v>495964</v>
      </c>
      <c r="Y167" s="92">
        <f>GETPIVOTDATA(" Nevada",'Population Migration by State'!$B$5,"Year",'Population Migration by State'!$C$3)</f>
        <v>124522</v>
      </c>
      <c r="Z167" s="105">
        <f>GETPIVOTDATA(" Nevada",'Population Migration by State'!$B$5,"Year",'Population Migration by State'!$C$3)</f>
        <v>124522</v>
      </c>
      <c r="AA167" s="105">
        <f>GETPIVOTDATA(" Nevada",'Population Migration by State'!$B$5,"Year",'Population Migration by State'!$C$3)</f>
        <v>124522</v>
      </c>
      <c r="AB167" s="105">
        <f>GETPIVOTDATA(" Nevada",'Population Migration by State'!$B$5,"Year",'Population Migration by State'!$C$3)</f>
        <v>124522</v>
      </c>
      <c r="AC167" s="92">
        <f>GETPIVOTDATA(" Utah",'Population Migration by State'!$B$5,"Year",'Population Migration by State'!$C$3)</f>
        <v>88109</v>
      </c>
      <c r="AD167" s="105">
        <f>GETPIVOTDATA(" Utah",'Population Migration by State'!$B$5,"Year",'Population Migration by State'!$C$3)</f>
        <v>88109</v>
      </c>
      <c r="AE167" s="105">
        <f>GETPIVOTDATA(" Utah",'Population Migration by State'!$B$5,"Year",'Population Migration by State'!$C$3)</f>
        <v>88109</v>
      </c>
      <c r="AF167" s="105">
        <f>GETPIVOTDATA(" Utah",'Population Migration by State'!$B$5,"Year",'Population Migration by State'!$C$3)</f>
        <v>88109</v>
      </c>
      <c r="AG167" s="105">
        <f>GETPIVOTDATA(" Utah",'Population Migration by State'!$B$5,"Year",'Population Migration by State'!$C$3)</f>
        <v>88109</v>
      </c>
      <c r="AH167" s="105">
        <f>GETPIVOTDATA(" Utah",'Population Migration by State'!$B$5,"Year",'Population Migration by State'!$C$3)</f>
        <v>88109</v>
      </c>
      <c r="AI167" s="105">
        <f>GETPIVOTDATA(" Utah",'Population Migration by State'!$B$5,"Year",'Population Migration by State'!$C$3)</f>
        <v>88109</v>
      </c>
      <c r="AJ167" s="105">
        <f>GETPIVOTDATA(" Utah",'Population Migration by State'!$B$5,"Year",'Population Migration by State'!$C$3)</f>
        <v>88109</v>
      </c>
      <c r="AK167" s="105">
        <f>GETPIVOTDATA(" Utah",'Population Migration by State'!$B$5,"Year",'Population Migration by State'!$C$3)</f>
        <v>88109</v>
      </c>
      <c r="AL167" s="105">
        <f>GETPIVOTDATA(" Utah",'Population Migration by State'!$B$5,"Year",'Population Migration by State'!$C$3)</f>
        <v>88109</v>
      </c>
      <c r="AM167" s="105">
        <f>GETPIVOTDATA(" Utah",'Population Migration by State'!$B$5,"Year",'Population Migration by State'!$C$3)</f>
        <v>88109</v>
      </c>
      <c r="AN167" s="105">
        <f>GETPIVOTDATA(" Utah",'Population Migration by State'!$B$5,"Year",'Population Migration by State'!$C$3)</f>
        <v>88109</v>
      </c>
      <c r="AO167" s="92">
        <f>GETPIVOTDATA(" Colorado",'Population Migration by State'!$B$5,"Year",'Population Migration by State'!$C$3)</f>
        <v>206204</v>
      </c>
      <c r="AP167" s="105">
        <f>GETPIVOTDATA(" Colorado",'Population Migration by State'!$B$5,"Year",'Population Migration by State'!$C$3)</f>
        <v>206204</v>
      </c>
      <c r="AQ167" s="105">
        <f>GETPIVOTDATA(" Colorado",'Population Migration by State'!$B$5,"Year",'Population Migration by State'!$C$3)</f>
        <v>206204</v>
      </c>
      <c r="AR167" s="105">
        <f>GETPIVOTDATA(" Colorado",'Population Migration by State'!$B$5,"Year",'Population Migration by State'!$C$3)</f>
        <v>206204</v>
      </c>
      <c r="AS167" s="105">
        <f>GETPIVOTDATA(" Colorado",'Population Migration by State'!$B$5,"Year",'Population Migration by State'!$C$3)</f>
        <v>206204</v>
      </c>
      <c r="AT167" s="105">
        <f>GETPIVOTDATA(" Colorado",'Population Migration by State'!$B$5,"Year",'Population Migration by State'!$C$3)</f>
        <v>206204</v>
      </c>
      <c r="AU167" s="105">
        <f>GETPIVOTDATA(" Colorado",'Population Migration by State'!$B$5,"Year",'Population Migration by State'!$C$3)</f>
        <v>206204</v>
      </c>
      <c r="AV167" s="105">
        <f>GETPIVOTDATA(" Colorado",'Population Migration by State'!$B$5,"Year",'Population Migration by State'!$C$3)</f>
        <v>206204</v>
      </c>
      <c r="AW167" s="105">
        <f>GETPIVOTDATA(" Colorado",'Population Migration by State'!$B$5,"Year",'Population Migration by State'!$C$3)</f>
        <v>206204</v>
      </c>
      <c r="AX167" s="105">
        <f>GETPIVOTDATA(" Colorado",'Population Migration by State'!$B$5,"Year",'Population Migration by State'!$C$3)</f>
        <v>206204</v>
      </c>
      <c r="AY167" s="105">
        <f>GETPIVOTDATA(" Colorado",'Population Migration by State'!$B$5,"Year",'Population Migration by State'!$C$3)</f>
        <v>206204</v>
      </c>
      <c r="AZ167" s="105">
        <f>GETPIVOTDATA(" Colorado",'Population Migration by State'!$B$5,"Year",'Population Migration by State'!$C$3)</f>
        <v>206204</v>
      </c>
      <c r="BA167" s="105">
        <f>GETPIVOTDATA(" Colorado",'Population Migration by State'!$B$5,"Year",'Population Migration by State'!$C$3)</f>
        <v>206204</v>
      </c>
      <c r="BB167" s="105">
        <f>GETPIVOTDATA(" Colorado",'Population Migration by State'!$B$5,"Year",'Population Migration by State'!$C$3)</f>
        <v>206204</v>
      </c>
      <c r="BC167" s="105">
        <f>GETPIVOTDATA(" Colorado",'Population Migration by State'!$B$5,"Year",'Population Migration by State'!$C$3)</f>
        <v>206204</v>
      </c>
      <c r="BD167" s="105">
        <f>GETPIVOTDATA(" Colorado",'Population Migration by State'!$B$5,"Year",'Population Migration by State'!$C$3)</f>
        <v>206204</v>
      </c>
      <c r="BE167" s="92">
        <f>GETPIVOTDATA(" Kansas",'Population Migration by State'!$B$5,"Year",'Population Migration by State'!$C$3)</f>
        <v>88366</v>
      </c>
      <c r="BF167" s="105">
        <f>GETPIVOTDATA(" Kansas",'Population Migration by State'!$B$5,"Year",'Population Migration by State'!$C$3)</f>
        <v>88366</v>
      </c>
      <c r="BG167" s="105">
        <f>GETPIVOTDATA(" Kansas",'Population Migration by State'!$B$5,"Year",'Population Migration by State'!$C$3)</f>
        <v>88366</v>
      </c>
      <c r="BH167" s="105">
        <f>GETPIVOTDATA(" Kansas",'Population Migration by State'!$B$5,"Year",'Population Migration by State'!$C$3)</f>
        <v>88366</v>
      </c>
      <c r="BI167" s="105">
        <f>GETPIVOTDATA(" Kansas",'Population Migration by State'!$B$5,"Year",'Population Migration by State'!$C$3)</f>
        <v>88366</v>
      </c>
      <c r="BJ167" s="105">
        <f>GETPIVOTDATA(" Kansas",'Population Migration by State'!$B$5,"Year",'Population Migration by State'!$C$3)</f>
        <v>88366</v>
      </c>
      <c r="BK167" s="105">
        <f>GETPIVOTDATA(" Kansas",'Population Migration by State'!$B$5,"Year",'Population Migration by State'!$C$3)</f>
        <v>88366</v>
      </c>
      <c r="BL167" s="105">
        <f>GETPIVOTDATA(" Kansas",'Population Migration by State'!$B$5,"Year",'Population Migration by State'!$C$3)</f>
        <v>88366</v>
      </c>
      <c r="BM167" s="105">
        <f>GETPIVOTDATA(" Kansas",'Population Migration by State'!$B$5,"Year",'Population Migration by State'!$C$3)</f>
        <v>88366</v>
      </c>
      <c r="BN167" s="105">
        <f>GETPIVOTDATA(" Kansas",'Population Migration by State'!$B$5,"Year",'Population Migration by State'!$C$3)</f>
        <v>88366</v>
      </c>
      <c r="BO167" s="105">
        <f>GETPIVOTDATA(" Kansas",'Population Migration by State'!$B$5,"Year",'Population Migration by State'!$C$3)</f>
        <v>88366</v>
      </c>
      <c r="BP167" s="105">
        <f>GETPIVOTDATA(" Kansas",'Population Migration by State'!$B$5,"Year",'Population Migration by State'!$C$3)</f>
        <v>88366</v>
      </c>
      <c r="BQ167" s="105">
        <f>GETPIVOTDATA(" Kansas",'Population Migration by State'!$B$5,"Year",'Population Migration by State'!$C$3)</f>
        <v>88366</v>
      </c>
      <c r="BR167" s="105">
        <f>GETPIVOTDATA(" Kansas",'Population Migration by State'!$B$5,"Year",'Population Migration by State'!$C$3)</f>
        <v>88366</v>
      </c>
      <c r="BS167" s="92">
        <f>GETPIVOTDATA(" Missouri",'Population Migration by State'!$B$5,"Year",'Population Migration by State'!$C$3)</f>
        <v>163756</v>
      </c>
      <c r="BT167" s="105">
        <f>GETPIVOTDATA(" Missouri",'Population Migration by State'!$B$5,"Year",'Population Migration by State'!$C$3)</f>
        <v>163756</v>
      </c>
      <c r="BU167" s="105">
        <f>GETPIVOTDATA(" Missouri",'Population Migration by State'!$B$5,"Year",'Population Migration by State'!$C$3)</f>
        <v>163756</v>
      </c>
      <c r="BV167" s="105">
        <f>GETPIVOTDATA(" Missouri",'Population Migration by State'!$B$5,"Year",'Population Migration by State'!$C$3)</f>
        <v>163756</v>
      </c>
      <c r="BW167" s="105">
        <f>GETPIVOTDATA(" Missouri",'Population Migration by State'!$B$5,"Year",'Population Migration by State'!$C$3)</f>
        <v>163756</v>
      </c>
      <c r="BX167" s="105">
        <f>GETPIVOTDATA(" Missouri",'Population Migration by State'!$B$5,"Year",'Population Migration by State'!$C$3)</f>
        <v>163756</v>
      </c>
      <c r="BY167" s="105">
        <f>GETPIVOTDATA(" Missouri",'Population Migration by State'!$B$5,"Year",'Population Migration by State'!$C$3)</f>
        <v>163756</v>
      </c>
      <c r="BZ167" s="105">
        <f>GETPIVOTDATA(" Missouri",'Population Migration by State'!$B$5,"Year",'Population Migration by State'!$C$3)</f>
        <v>163756</v>
      </c>
      <c r="CA167" s="105">
        <f>GETPIVOTDATA(" Missouri",'Population Migration by State'!$B$5,"Year",'Population Migration by State'!$C$3)</f>
        <v>163756</v>
      </c>
      <c r="CB167" s="105">
        <f>GETPIVOTDATA(" Missouri",'Population Migration by State'!$B$5,"Year",'Population Migration by State'!$C$3)</f>
        <v>163756</v>
      </c>
      <c r="CC167" s="105">
        <f>GETPIVOTDATA(" Missouri",'Population Migration by State'!$B$5,"Year",'Population Migration by State'!$C$3)</f>
        <v>163756</v>
      </c>
      <c r="CD167" s="105">
        <f>GETPIVOTDATA(" Missouri",'Population Migration by State'!$B$5,"Year",'Population Migration by State'!$C$3)</f>
        <v>163756</v>
      </c>
      <c r="CE167" s="105">
        <f>GETPIVOTDATA(" Missouri",'Population Migration by State'!$B$5,"Year",'Population Migration by State'!$C$3)</f>
        <v>163756</v>
      </c>
      <c r="CF167" s="105">
        <f>GETPIVOTDATA(" Missouri",'Population Migration by State'!$B$5,"Year",'Population Migration by State'!$C$3)</f>
        <v>163756</v>
      </c>
      <c r="CG167" s="105">
        <f>GETPIVOTDATA(" Missouri",'Population Migration by State'!$B$5,"Year",'Population Migration by State'!$C$3)</f>
        <v>163756</v>
      </c>
      <c r="CH167" s="92">
        <f>GETPIVOTDATA(" Illinois",'Population Migration by State'!$B$5,"Year",'Population Migration by State'!$C$3)</f>
        <v>210804</v>
      </c>
      <c r="CI167" s="105">
        <f>GETPIVOTDATA(" Illinois",'Population Migration by State'!$B$5,"Year",'Population Migration by State'!$C$3)</f>
        <v>210804</v>
      </c>
      <c r="CJ167" s="105">
        <f>GETPIVOTDATA(" Illinois",'Population Migration by State'!$B$5,"Year",'Population Migration by State'!$C$3)</f>
        <v>210804</v>
      </c>
      <c r="CK167" s="105">
        <f>GETPIVOTDATA(" Illinois",'Population Migration by State'!$B$5,"Year",'Population Migration by State'!$C$3)</f>
        <v>210804</v>
      </c>
      <c r="CL167" s="105">
        <f>GETPIVOTDATA(" Illinois",'Population Migration by State'!$B$5,"Year",'Population Migration by State'!$C$3)</f>
        <v>210804</v>
      </c>
      <c r="CM167" s="105">
        <f>GETPIVOTDATA(" Illinois",'Population Migration by State'!$B$5,"Year",'Population Migration by State'!$C$3)</f>
        <v>210804</v>
      </c>
      <c r="CN167" s="105">
        <f>GETPIVOTDATA(" Illinois",'Population Migration by State'!$B$5,"Year",'Population Migration by State'!$C$3)</f>
        <v>210804</v>
      </c>
      <c r="CO167" s="102"/>
      <c r="CP167" s="101">
        <f>GETPIVOTDATA(" Kentucky",'Population Migration by State'!$B$5,"Year",'Population Migration by State'!$C$3)</f>
        <v>112957</v>
      </c>
      <c r="CQ167" s="105">
        <f>GETPIVOTDATA(" Kentucky",'Population Migration by State'!$B$5,"Year",'Population Migration by State'!$C$3)</f>
        <v>112957</v>
      </c>
      <c r="CR167" s="121">
        <f>GETPIVOTDATA(" Kentucky",'Population Migration by State'!$B$5,"Year",'Population Migration by State'!$C$3)</f>
        <v>112957</v>
      </c>
      <c r="CS167" s="121">
        <f>GETPIVOTDATA(" Kentucky",'Population Migration by State'!$B$5,"Year",'Population Migration by State'!$C$3)</f>
        <v>112957</v>
      </c>
      <c r="CT167" s="121">
        <f>GETPIVOTDATA(" Kentucky",'Population Migration by State'!$B$5,"Year",'Population Migration by State'!$C$3)</f>
        <v>112957</v>
      </c>
      <c r="CU167" s="121">
        <f>GETPIVOTDATA(" Kentucky",'Population Migration by State'!$B$5,"Year",'Population Migration by State'!$C$3)</f>
        <v>112957</v>
      </c>
      <c r="CV167" s="105">
        <f>GETPIVOTDATA(" Kentucky",'Population Migration by State'!$B$5,"Year",'Population Migration by State'!$C$3)</f>
        <v>112957</v>
      </c>
      <c r="CW167" s="105">
        <f>GETPIVOTDATA(" Kentucky",'Population Migration by State'!$B$5,"Year",'Population Migration by State'!$C$3)</f>
        <v>112957</v>
      </c>
      <c r="CX167" s="105">
        <f>GETPIVOTDATA(" Kentucky",'Population Migration by State'!$B$5,"Year",'Population Migration by State'!$C$3)</f>
        <v>112957</v>
      </c>
      <c r="CY167" s="105">
        <f>GETPIVOTDATA(" Kentucky",'Population Migration by State'!$B$5,"Year",'Population Migration by State'!$C$3)</f>
        <v>112957</v>
      </c>
      <c r="CZ167" s="97"/>
      <c r="DA167" s="92">
        <f>GETPIVOTDATA(" West Virginia",'Population Migration by State'!$B$5,"Year",'Population Migration by State'!$C$3)</f>
        <v>47204</v>
      </c>
      <c r="DB167" s="105">
        <f>GETPIVOTDATA(" West Virginia",'Population Migration by State'!$B$5,"Year",'Population Migration by State'!$C$3)</f>
        <v>47204</v>
      </c>
      <c r="DC167" s="105">
        <f>GETPIVOTDATA(" West Virginia",'Population Migration by State'!$B$5,"Year",'Population Migration by State'!$C$3)</f>
        <v>47204</v>
      </c>
      <c r="DD167" s="105">
        <f>GETPIVOTDATA(" West Virginia",'Population Migration by State'!$B$5,"Year",'Population Migration by State'!$C$3)</f>
        <v>47204</v>
      </c>
      <c r="DE167" s="105">
        <f>GETPIVOTDATA(" West Virginia",'Population Migration by State'!$B$5,"Year",'Population Migration by State'!$C$3)</f>
        <v>47204</v>
      </c>
      <c r="DF167" s="92">
        <f>GETPIVOTDATA(" Virginia",'Population Migration by State'!$B$5,"Year",'Population Migration by State'!$C$3)</f>
        <v>251169</v>
      </c>
      <c r="DG167" s="105">
        <f>GETPIVOTDATA(" Virginia",'Population Migration by State'!$B$5,"Year",'Population Migration by State'!$C$3)</f>
        <v>251169</v>
      </c>
      <c r="DH167" s="105">
        <f>GETPIVOTDATA(" Virginia",'Population Migration by State'!$B$5,"Year",'Population Migration by State'!$C$3)</f>
        <v>251169</v>
      </c>
      <c r="DI167" s="105">
        <f>GETPIVOTDATA(" Virginia",'Population Migration by State'!$B$5,"Year",'Population Migration by State'!$C$3)</f>
        <v>251169</v>
      </c>
      <c r="DJ167" s="105">
        <f>GETPIVOTDATA(" Virginia",'Population Migration by State'!$B$5,"Year",'Population Migration by State'!$C$3)</f>
        <v>251169</v>
      </c>
      <c r="DK167" s="105">
        <f>GETPIVOTDATA(" Virginia",'Population Migration by State'!$B$5,"Year",'Population Migration by State'!$C$3)</f>
        <v>251169</v>
      </c>
      <c r="DL167" s="105">
        <f>GETPIVOTDATA(" Virginia",'Population Migration by State'!$B$5,"Year",'Population Migration by State'!$C$3)</f>
        <v>251169</v>
      </c>
      <c r="DM167" s="105">
        <f>GETPIVOTDATA(" Virginia",'Population Migration by State'!$B$5,"Year",'Population Migration by State'!$C$3)</f>
        <v>251169</v>
      </c>
      <c r="DN167" s="105">
        <f>GETPIVOTDATA(" Virginia",'Population Migration by State'!$B$5,"Year",'Population Migration by State'!$C$3)</f>
        <v>251169</v>
      </c>
      <c r="DO167" s="105">
        <f>GETPIVOTDATA(" Virginia",'Population Migration by State'!$B$5,"Year",'Population Migration by State'!$C$3)</f>
        <v>251169</v>
      </c>
      <c r="DP167" s="105">
        <f>GETPIVOTDATA(" Virginia",'Population Migration by State'!$B$5,"Year",'Population Migration by State'!$C$3)</f>
        <v>251169</v>
      </c>
      <c r="DQ167" s="105">
        <f>GETPIVOTDATA(" Virginia",'Population Migration by State'!$B$5,"Year",'Population Migration by State'!$C$3)</f>
        <v>251169</v>
      </c>
      <c r="DR167" s="105">
        <f>GETPIVOTDATA(" Virginia",'Population Migration by State'!$B$5,"Year",'Population Migration by State'!$C$3)</f>
        <v>251169</v>
      </c>
      <c r="DS167" s="114">
        <f>GETPIVOTDATA(" Virginia",'Population Migration by State'!$B$5,"Year",'Population Migration by State'!$C$3)</f>
        <v>251169</v>
      </c>
      <c r="DT167" s="105"/>
      <c r="DU167" s="105"/>
      <c r="DV167" s="105"/>
      <c r="DW167" s="105"/>
      <c r="DX167" s="105"/>
      <c r="DY167" s="105"/>
      <c r="DZ167" s="105"/>
      <c r="EA167" s="105"/>
      <c r="EB167" s="105"/>
      <c r="EC167" s="105"/>
      <c r="ED167" s="105"/>
      <c r="EE167" s="105"/>
      <c r="EF167" s="105"/>
      <c r="EG167" s="105"/>
      <c r="EH167" s="105"/>
      <c r="EI167" s="105"/>
      <c r="EJ167" s="105"/>
      <c r="EK167" s="105"/>
      <c r="EL167" s="105"/>
      <c r="EM167" s="105"/>
      <c r="EN167" s="105"/>
      <c r="EO167" s="105"/>
      <c r="EP167" s="105"/>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217"/>
    </row>
    <row r="168" spans="2:216" ht="15" customHeight="1" x14ac:dyDescent="0.25">
      <c r="B168" s="221"/>
      <c r="C168" s="56"/>
      <c r="D168" s="56"/>
      <c r="E168" s="105"/>
      <c r="F168" s="105"/>
      <c r="G168" s="105"/>
      <c r="H168" s="105"/>
      <c r="I168" s="105"/>
      <c r="J168" s="105"/>
      <c r="K168" s="105"/>
      <c r="L168" s="105"/>
      <c r="M168" s="105"/>
      <c r="N168" s="105"/>
      <c r="O168" s="99"/>
      <c r="P168" s="105">
        <f>GETPIVOTDATA(" California",'Population Migration by State'!$B$5,"Year",'Population Migration by State'!$C$3)</f>
        <v>495964</v>
      </c>
      <c r="Q168" s="105">
        <f>GETPIVOTDATA(" California",'Population Migration by State'!$B$5,"Year",'Population Migration by State'!$C$3)</f>
        <v>495964</v>
      </c>
      <c r="R168" s="121">
        <f>GETPIVOTDATA(" California",'Population Migration by State'!$B$5,"Year",'Population Migration by State'!$C$3)</f>
        <v>495964</v>
      </c>
      <c r="S168" s="121">
        <f>GETPIVOTDATA(" California",'Population Migration by State'!$B$5,"Year",'Population Migration by State'!$C$3)</f>
        <v>495964</v>
      </c>
      <c r="T168" s="121">
        <f>GETPIVOTDATA(" California",'Population Migration by State'!$B$5,"Year",'Population Migration by State'!$C$3)</f>
        <v>495964</v>
      </c>
      <c r="U168" s="121">
        <f>GETPIVOTDATA(" California",'Population Migration by State'!$B$5,"Year",'Population Migration by State'!$C$3)</f>
        <v>495964</v>
      </c>
      <c r="V168" s="105">
        <f>GETPIVOTDATA(" California",'Population Migration by State'!$B$5,"Year",'Population Migration by State'!$C$3)</f>
        <v>495964</v>
      </c>
      <c r="W168" s="105">
        <f>GETPIVOTDATA(" California",'Population Migration by State'!$B$5,"Year",'Population Migration by State'!$C$3)</f>
        <v>495964</v>
      </c>
      <c r="X168" s="105">
        <f>GETPIVOTDATA(" California",'Population Migration by State'!$B$5,"Year",'Population Migration by State'!$C$3)</f>
        <v>495964</v>
      </c>
      <c r="Y168" s="99"/>
      <c r="Z168" s="105">
        <f>GETPIVOTDATA(" Nevada",'Population Migration by State'!$B$5,"Year",'Population Migration by State'!$C$3)</f>
        <v>124522</v>
      </c>
      <c r="AA168" s="105">
        <f>GETPIVOTDATA(" Nevada",'Population Migration by State'!$B$5,"Year",'Population Migration by State'!$C$3)</f>
        <v>124522</v>
      </c>
      <c r="AB168" s="105">
        <f>GETPIVOTDATA(" Nevada",'Population Migration by State'!$B$5,"Year",'Population Migration by State'!$C$3)</f>
        <v>124522</v>
      </c>
      <c r="AC168" s="92">
        <f>GETPIVOTDATA(" Utah",'Population Migration by State'!$B$5,"Year",'Population Migration by State'!$C$3)</f>
        <v>88109</v>
      </c>
      <c r="AD168" s="105">
        <f>GETPIVOTDATA(" Utah",'Population Migration by State'!$B$5,"Year",'Population Migration by State'!$C$3)</f>
        <v>88109</v>
      </c>
      <c r="AE168" s="105">
        <f>GETPIVOTDATA(" Utah",'Population Migration by State'!$B$5,"Year",'Population Migration by State'!$C$3)</f>
        <v>88109</v>
      </c>
      <c r="AF168" s="105">
        <f>GETPIVOTDATA(" Utah",'Population Migration by State'!$B$5,"Year",'Population Migration by State'!$C$3)</f>
        <v>88109</v>
      </c>
      <c r="AG168" s="105">
        <f>GETPIVOTDATA(" Utah",'Population Migration by State'!$B$5,"Year",'Population Migration by State'!$C$3)</f>
        <v>88109</v>
      </c>
      <c r="AH168" s="105">
        <f>GETPIVOTDATA(" Utah",'Population Migration by State'!$B$5,"Year",'Population Migration by State'!$C$3)</f>
        <v>88109</v>
      </c>
      <c r="AI168" s="105">
        <f>GETPIVOTDATA(" Utah",'Population Migration by State'!$B$5,"Year",'Population Migration by State'!$C$3)</f>
        <v>88109</v>
      </c>
      <c r="AJ168" s="105">
        <f>GETPIVOTDATA(" Utah",'Population Migration by State'!$B$5,"Year",'Population Migration by State'!$C$3)</f>
        <v>88109</v>
      </c>
      <c r="AK168" s="105">
        <f>GETPIVOTDATA(" Utah",'Population Migration by State'!$B$5,"Year",'Population Migration by State'!$C$3)</f>
        <v>88109</v>
      </c>
      <c r="AL168" s="105">
        <f>GETPIVOTDATA(" Utah",'Population Migration by State'!$B$5,"Year",'Population Migration by State'!$C$3)</f>
        <v>88109</v>
      </c>
      <c r="AM168" s="105">
        <f>GETPIVOTDATA(" Utah",'Population Migration by State'!$B$5,"Year",'Population Migration by State'!$C$3)</f>
        <v>88109</v>
      </c>
      <c r="AN168" s="105">
        <f>GETPIVOTDATA(" Utah",'Population Migration by State'!$B$5,"Year",'Population Migration by State'!$C$3)</f>
        <v>88109</v>
      </c>
      <c r="AO168" s="92">
        <f>GETPIVOTDATA(" Colorado",'Population Migration by State'!$B$5,"Year",'Population Migration by State'!$C$3)</f>
        <v>206204</v>
      </c>
      <c r="AP168" s="105">
        <f>GETPIVOTDATA(" Colorado",'Population Migration by State'!$B$5,"Year",'Population Migration by State'!$C$3)</f>
        <v>206204</v>
      </c>
      <c r="AQ168" s="105">
        <f>GETPIVOTDATA(" Colorado",'Population Migration by State'!$B$5,"Year",'Population Migration by State'!$C$3)</f>
        <v>206204</v>
      </c>
      <c r="AR168" s="105">
        <f>GETPIVOTDATA(" Colorado",'Population Migration by State'!$B$5,"Year",'Population Migration by State'!$C$3)</f>
        <v>206204</v>
      </c>
      <c r="AS168" s="105">
        <f>GETPIVOTDATA(" Colorado",'Population Migration by State'!$B$5,"Year",'Population Migration by State'!$C$3)</f>
        <v>206204</v>
      </c>
      <c r="AT168" s="105">
        <f>GETPIVOTDATA(" Colorado",'Population Migration by State'!$B$5,"Year",'Population Migration by State'!$C$3)</f>
        <v>206204</v>
      </c>
      <c r="AU168" s="105">
        <f>GETPIVOTDATA(" Colorado",'Population Migration by State'!$B$5,"Year",'Population Migration by State'!$C$3)</f>
        <v>206204</v>
      </c>
      <c r="AV168" s="105">
        <f>GETPIVOTDATA(" Colorado",'Population Migration by State'!$B$5,"Year",'Population Migration by State'!$C$3)</f>
        <v>206204</v>
      </c>
      <c r="AW168" s="105">
        <f>GETPIVOTDATA(" Colorado",'Population Migration by State'!$B$5,"Year",'Population Migration by State'!$C$3)</f>
        <v>206204</v>
      </c>
      <c r="AX168" s="105">
        <f>GETPIVOTDATA(" Colorado",'Population Migration by State'!$B$5,"Year",'Population Migration by State'!$C$3)</f>
        <v>206204</v>
      </c>
      <c r="AY168" s="105">
        <f>GETPIVOTDATA(" Colorado",'Population Migration by State'!$B$5,"Year",'Population Migration by State'!$C$3)</f>
        <v>206204</v>
      </c>
      <c r="AZ168" s="105">
        <f>GETPIVOTDATA(" Colorado",'Population Migration by State'!$B$5,"Year",'Population Migration by State'!$C$3)</f>
        <v>206204</v>
      </c>
      <c r="BA168" s="105">
        <f>GETPIVOTDATA(" Colorado",'Population Migration by State'!$B$5,"Year",'Population Migration by State'!$C$3)</f>
        <v>206204</v>
      </c>
      <c r="BB168" s="105">
        <f>GETPIVOTDATA(" Colorado",'Population Migration by State'!$B$5,"Year",'Population Migration by State'!$C$3)</f>
        <v>206204</v>
      </c>
      <c r="BC168" s="105">
        <f>GETPIVOTDATA(" Colorado",'Population Migration by State'!$B$5,"Year",'Population Migration by State'!$C$3)</f>
        <v>206204</v>
      </c>
      <c r="BD168" s="105">
        <f>GETPIVOTDATA(" Colorado",'Population Migration by State'!$B$5,"Year",'Population Migration by State'!$C$3)</f>
        <v>206204</v>
      </c>
      <c r="BE168" s="92">
        <f>GETPIVOTDATA(" Kansas",'Population Migration by State'!$B$5,"Year",'Population Migration by State'!$C$3)</f>
        <v>88366</v>
      </c>
      <c r="BF168" s="105">
        <f>GETPIVOTDATA(" Kansas",'Population Migration by State'!$B$5,"Year",'Population Migration by State'!$C$3)</f>
        <v>88366</v>
      </c>
      <c r="BG168" s="105">
        <f>GETPIVOTDATA(" Kansas",'Population Migration by State'!$B$5,"Year",'Population Migration by State'!$C$3)</f>
        <v>88366</v>
      </c>
      <c r="BH168" s="105">
        <f>GETPIVOTDATA(" Kansas",'Population Migration by State'!$B$5,"Year",'Population Migration by State'!$C$3)</f>
        <v>88366</v>
      </c>
      <c r="BI168" s="105">
        <f>GETPIVOTDATA(" Kansas",'Population Migration by State'!$B$5,"Year",'Population Migration by State'!$C$3)</f>
        <v>88366</v>
      </c>
      <c r="BJ168" s="105">
        <f>GETPIVOTDATA(" Kansas",'Population Migration by State'!$B$5,"Year",'Population Migration by State'!$C$3)</f>
        <v>88366</v>
      </c>
      <c r="BK168" s="105">
        <f>GETPIVOTDATA(" Kansas",'Population Migration by State'!$B$5,"Year",'Population Migration by State'!$C$3)</f>
        <v>88366</v>
      </c>
      <c r="BL168" s="105">
        <f>GETPIVOTDATA(" Kansas",'Population Migration by State'!$B$5,"Year",'Population Migration by State'!$C$3)</f>
        <v>88366</v>
      </c>
      <c r="BM168" s="105">
        <f>GETPIVOTDATA(" Kansas",'Population Migration by State'!$B$5,"Year",'Population Migration by State'!$C$3)</f>
        <v>88366</v>
      </c>
      <c r="BN168" s="105">
        <f>GETPIVOTDATA(" Kansas",'Population Migration by State'!$B$5,"Year",'Population Migration by State'!$C$3)</f>
        <v>88366</v>
      </c>
      <c r="BO168" s="105">
        <f>GETPIVOTDATA(" Kansas",'Population Migration by State'!$B$5,"Year",'Population Migration by State'!$C$3)</f>
        <v>88366</v>
      </c>
      <c r="BP168" s="105">
        <f>GETPIVOTDATA(" Kansas",'Population Migration by State'!$B$5,"Year",'Population Migration by State'!$C$3)</f>
        <v>88366</v>
      </c>
      <c r="BQ168" s="105">
        <f>GETPIVOTDATA(" Kansas",'Population Migration by State'!$B$5,"Year",'Population Migration by State'!$C$3)</f>
        <v>88366</v>
      </c>
      <c r="BR168" s="105">
        <f>GETPIVOTDATA(" Kansas",'Population Migration by State'!$B$5,"Year",'Population Migration by State'!$C$3)</f>
        <v>88366</v>
      </c>
      <c r="BS168" s="92">
        <f>GETPIVOTDATA(" Missouri",'Population Migration by State'!$B$5,"Year",'Population Migration by State'!$C$3)</f>
        <v>163756</v>
      </c>
      <c r="BT168" s="105">
        <f>GETPIVOTDATA(" Missouri",'Population Migration by State'!$B$5,"Year",'Population Migration by State'!$C$3)</f>
        <v>163756</v>
      </c>
      <c r="BU168" s="105">
        <f>GETPIVOTDATA(" Missouri",'Population Migration by State'!$B$5,"Year",'Population Migration by State'!$C$3)</f>
        <v>163756</v>
      </c>
      <c r="BV168" s="105">
        <f>GETPIVOTDATA(" Missouri",'Population Migration by State'!$B$5,"Year",'Population Migration by State'!$C$3)</f>
        <v>163756</v>
      </c>
      <c r="BW168" s="105">
        <f>GETPIVOTDATA(" Missouri",'Population Migration by State'!$B$5,"Year",'Population Migration by State'!$C$3)</f>
        <v>163756</v>
      </c>
      <c r="BX168" s="105">
        <f>GETPIVOTDATA(" Missouri",'Population Migration by State'!$B$5,"Year",'Population Migration by State'!$C$3)</f>
        <v>163756</v>
      </c>
      <c r="BY168" s="105">
        <f>GETPIVOTDATA(" Missouri",'Population Migration by State'!$B$5,"Year",'Population Migration by State'!$C$3)</f>
        <v>163756</v>
      </c>
      <c r="BZ168" s="105">
        <f>GETPIVOTDATA(" Missouri",'Population Migration by State'!$B$5,"Year",'Population Migration by State'!$C$3)</f>
        <v>163756</v>
      </c>
      <c r="CA168" s="105">
        <f>GETPIVOTDATA(" Missouri",'Population Migration by State'!$B$5,"Year",'Population Migration by State'!$C$3)</f>
        <v>163756</v>
      </c>
      <c r="CB168" s="105">
        <f>GETPIVOTDATA(" Missouri",'Population Migration by State'!$B$5,"Year",'Population Migration by State'!$C$3)</f>
        <v>163756</v>
      </c>
      <c r="CC168" s="105">
        <f>GETPIVOTDATA(" Missouri",'Population Migration by State'!$B$5,"Year",'Population Migration by State'!$C$3)</f>
        <v>163756</v>
      </c>
      <c r="CD168" s="105">
        <f>GETPIVOTDATA(" Missouri",'Population Migration by State'!$B$5,"Year",'Population Migration by State'!$C$3)</f>
        <v>163756</v>
      </c>
      <c r="CE168" s="105">
        <f>GETPIVOTDATA(" Missouri",'Population Migration by State'!$B$5,"Year",'Population Migration by State'!$C$3)</f>
        <v>163756</v>
      </c>
      <c r="CF168" s="105">
        <f>GETPIVOTDATA(" Missouri",'Population Migration by State'!$B$5,"Year",'Population Migration by State'!$C$3)</f>
        <v>163756</v>
      </c>
      <c r="CG168" s="105">
        <f>GETPIVOTDATA(" Missouri",'Population Migration by State'!$B$5,"Year",'Population Migration by State'!$C$3)</f>
        <v>163756</v>
      </c>
      <c r="CH168" s="92">
        <f>GETPIVOTDATA(" Illinois",'Population Migration by State'!$B$5,"Year",'Population Migration by State'!$C$3)</f>
        <v>210804</v>
      </c>
      <c r="CI168" s="105">
        <f>GETPIVOTDATA(" Illinois",'Population Migration by State'!$B$5,"Year",'Population Migration by State'!$C$3)</f>
        <v>210804</v>
      </c>
      <c r="CJ168" s="105">
        <f>GETPIVOTDATA(" Illinois",'Population Migration by State'!$B$5,"Year",'Population Migration by State'!$C$3)</f>
        <v>210804</v>
      </c>
      <c r="CK168" s="105">
        <f>GETPIVOTDATA(" Illinois",'Population Migration by State'!$B$5,"Year",'Population Migration by State'!$C$3)</f>
        <v>210804</v>
      </c>
      <c r="CL168" s="105">
        <f>GETPIVOTDATA(" Illinois",'Population Migration by State'!$B$5,"Year",'Population Migration by State'!$C$3)</f>
        <v>210804</v>
      </c>
      <c r="CM168" s="105">
        <f>GETPIVOTDATA(" Illinois",'Population Migration by State'!$B$5,"Year",'Population Migration by State'!$C$3)</f>
        <v>210804</v>
      </c>
      <c r="CN168" s="105">
        <f>GETPIVOTDATA(" Illinois",'Population Migration by State'!$B$5,"Year",'Population Migration by State'!$C$3)</f>
        <v>210804</v>
      </c>
      <c r="CO168" s="92">
        <f>GETPIVOTDATA(" Kentucky",'Population Migration by State'!$B$5,"Year",'Population Migration by State'!$C$3)</f>
        <v>112957</v>
      </c>
      <c r="CP168" s="105">
        <f>GETPIVOTDATA(" Kentucky",'Population Migration by State'!$B$5,"Year",'Population Migration by State'!$C$3)</f>
        <v>112957</v>
      </c>
      <c r="CQ168" s="105">
        <f>GETPIVOTDATA(" Kentucky",'Population Migration by State'!$B$5,"Year",'Population Migration by State'!$C$3)</f>
        <v>112957</v>
      </c>
      <c r="CR168" s="121">
        <f>GETPIVOTDATA(" Kentucky",'Population Migration by State'!$B$5,"Year",'Population Migration by State'!$C$3)</f>
        <v>112957</v>
      </c>
      <c r="CS168" s="121">
        <f>GETPIVOTDATA(" Kentucky",'Population Migration by State'!$B$5,"Year",'Population Migration by State'!$C$3)</f>
        <v>112957</v>
      </c>
      <c r="CT168" s="121">
        <f>GETPIVOTDATA(" Kentucky",'Population Migration by State'!$B$5,"Year",'Population Migration by State'!$C$3)</f>
        <v>112957</v>
      </c>
      <c r="CU168" s="121">
        <f>GETPIVOTDATA(" Kentucky",'Population Migration by State'!$B$5,"Year",'Population Migration by State'!$C$3)</f>
        <v>112957</v>
      </c>
      <c r="CV168" s="105">
        <f>GETPIVOTDATA(" Kentucky",'Population Migration by State'!$B$5,"Year",'Population Migration by State'!$C$3)</f>
        <v>112957</v>
      </c>
      <c r="CW168" s="105">
        <f>GETPIVOTDATA(" Kentucky",'Population Migration by State'!$B$5,"Year",'Population Migration by State'!$C$3)</f>
        <v>112957</v>
      </c>
      <c r="CX168" s="105">
        <f>GETPIVOTDATA(" Kentucky",'Population Migration by State'!$B$5,"Year",'Population Migration by State'!$C$3)</f>
        <v>112957</v>
      </c>
      <c r="CY168" s="105">
        <f>GETPIVOTDATA(" Kentucky",'Population Migration by State'!$B$5,"Year",'Population Migration by State'!$C$3)</f>
        <v>112957</v>
      </c>
      <c r="CZ168" s="92">
        <f>GETPIVOTDATA(" Virginia",'Population Migration by State'!$B$5,"Year",'Population Migration by State'!$C$3)</f>
        <v>251169</v>
      </c>
      <c r="DA168" s="99"/>
      <c r="DB168" s="105">
        <f>GETPIVOTDATA(" West Virginia",'Population Migration by State'!$B$5,"Year",'Population Migration by State'!$C$3)</f>
        <v>47204</v>
      </c>
      <c r="DC168" s="105">
        <f>GETPIVOTDATA(" West Virginia",'Population Migration by State'!$B$5,"Year",'Population Migration by State'!$C$3)</f>
        <v>47204</v>
      </c>
      <c r="DD168" s="105">
        <f>GETPIVOTDATA(" West Virginia",'Population Migration by State'!$B$5,"Year",'Population Migration by State'!$C$3)</f>
        <v>47204</v>
      </c>
      <c r="DE168" s="97"/>
      <c r="DF168" s="105">
        <f>GETPIVOTDATA(" Virginia",'Population Migration by State'!$B$5,"Year",'Population Migration by State'!$C$3)</f>
        <v>251169</v>
      </c>
      <c r="DG168" s="105">
        <f>GETPIVOTDATA(" Virginia",'Population Migration by State'!$B$5,"Year",'Population Migration by State'!$C$3)</f>
        <v>251169</v>
      </c>
      <c r="DH168" s="105">
        <f>GETPIVOTDATA(" Virginia",'Population Migration by State'!$B$5,"Year",'Population Migration by State'!$C$3)</f>
        <v>251169</v>
      </c>
      <c r="DI168" s="105">
        <f>GETPIVOTDATA(" Virginia",'Population Migration by State'!$B$5,"Year",'Population Migration by State'!$C$3)</f>
        <v>251169</v>
      </c>
      <c r="DJ168" s="105">
        <f>GETPIVOTDATA(" Virginia",'Population Migration by State'!$B$5,"Year",'Population Migration by State'!$C$3)</f>
        <v>251169</v>
      </c>
      <c r="DK168" s="105">
        <f>GETPIVOTDATA(" Virginia",'Population Migration by State'!$B$5,"Year",'Population Migration by State'!$C$3)</f>
        <v>251169</v>
      </c>
      <c r="DL168" s="105">
        <f>GETPIVOTDATA(" Virginia",'Population Migration by State'!$B$5,"Year",'Population Migration by State'!$C$3)</f>
        <v>251169</v>
      </c>
      <c r="DM168" s="105">
        <f>GETPIVOTDATA(" Virginia",'Population Migration by State'!$B$5,"Year",'Population Migration by State'!$C$3)</f>
        <v>251169</v>
      </c>
      <c r="DN168" s="105">
        <f>GETPIVOTDATA(" Virginia",'Population Migration by State'!$B$5,"Year",'Population Migration by State'!$C$3)</f>
        <v>251169</v>
      </c>
      <c r="DO168" s="105">
        <f>GETPIVOTDATA(" Virginia",'Population Migration by State'!$B$5,"Year",'Population Migration by State'!$C$3)</f>
        <v>251169</v>
      </c>
      <c r="DP168" s="105">
        <f>GETPIVOTDATA(" Virginia",'Population Migration by State'!$B$5,"Year",'Population Migration by State'!$C$3)</f>
        <v>251169</v>
      </c>
      <c r="DQ168" s="105">
        <f>GETPIVOTDATA(" Virginia",'Population Migration by State'!$B$5,"Year",'Population Migration by State'!$C$3)</f>
        <v>251169</v>
      </c>
      <c r="DR168" s="105">
        <f>GETPIVOTDATA(" Virginia",'Population Migration by State'!$B$5,"Year",'Population Migration by State'!$C$3)</f>
        <v>251169</v>
      </c>
      <c r="DS168" s="114">
        <f>GETPIVOTDATA(" Virginia",'Population Migration by State'!$B$5,"Year",'Population Migration by State'!$C$3)</f>
        <v>251169</v>
      </c>
      <c r="DT168" s="105"/>
      <c r="DU168" s="105"/>
      <c r="DV168" s="105"/>
      <c r="DW168" s="105"/>
      <c r="DX168" s="105"/>
      <c r="DY168" s="105"/>
      <c r="DZ168" s="105"/>
      <c r="EA168" s="105"/>
      <c r="EB168" s="105"/>
      <c r="EC168" s="105"/>
      <c r="ED168" s="105"/>
      <c r="EE168" s="105"/>
      <c r="EF168" s="105"/>
      <c r="EG168" s="105"/>
      <c r="EH168" s="105"/>
      <c r="EI168" s="105"/>
      <c r="EJ168" s="105"/>
      <c r="EK168" s="105"/>
      <c r="EL168" s="105"/>
      <c r="EM168" s="105"/>
      <c r="EN168" s="105"/>
      <c r="EO168" s="105"/>
      <c r="EP168" s="105"/>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217"/>
    </row>
    <row r="169" spans="2:216" ht="15" customHeight="1" thickBot="1" x14ac:dyDescent="0.3">
      <c r="B169" s="221"/>
      <c r="C169" s="56"/>
      <c r="D169" s="56"/>
      <c r="E169" s="105"/>
      <c r="F169" s="105"/>
      <c r="G169" s="105"/>
      <c r="H169" s="105"/>
      <c r="I169" s="105"/>
      <c r="J169" s="105"/>
      <c r="K169" s="105"/>
      <c r="L169" s="105"/>
      <c r="M169" s="105"/>
      <c r="N169" s="105"/>
      <c r="O169" s="105"/>
      <c r="P169" s="92">
        <f>GETPIVOTDATA(" California",'Population Migration by State'!$B$5,"Year",'Population Migration by State'!$C$3)</f>
        <v>495964</v>
      </c>
      <c r="Q169" s="105">
        <f>GETPIVOTDATA(" California",'Population Migration by State'!$B$5,"Year",'Population Migration by State'!$C$3)</f>
        <v>495964</v>
      </c>
      <c r="R169" s="121">
        <f>GETPIVOTDATA(" California",'Population Migration by State'!$B$5,"Year",'Population Migration by State'!$C$3)</f>
        <v>495964</v>
      </c>
      <c r="S169" s="121">
        <f>GETPIVOTDATA(" California",'Population Migration by State'!$B$5,"Year",'Population Migration by State'!$C$3)</f>
        <v>495964</v>
      </c>
      <c r="T169" s="121">
        <f>GETPIVOTDATA(" California",'Population Migration by State'!$B$5,"Year",'Population Migration by State'!$C$3)</f>
        <v>495964</v>
      </c>
      <c r="U169" s="121">
        <f>GETPIVOTDATA(" California",'Population Migration by State'!$B$5,"Year",'Population Migration by State'!$C$3)</f>
        <v>495964</v>
      </c>
      <c r="V169" s="105">
        <f>GETPIVOTDATA(" California",'Population Migration by State'!$B$5,"Year",'Population Migration by State'!$C$3)</f>
        <v>495964</v>
      </c>
      <c r="W169" s="105">
        <f>GETPIVOTDATA(" California",'Population Migration by State'!$B$5,"Year",'Population Migration by State'!$C$3)</f>
        <v>495964</v>
      </c>
      <c r="X169" s="105">
        <f>GETPIVOTDATA(" California",'Population Migration by State'!$B$5,"Year",'Population Migration by State'!$C$3)</f>
        <v>495964</v>
      </c>
      <c r="Y169" s="105">
        <f>GETPIVOTDATA(" California",'Population Migration by State'!$B$5,"Year",'Population Migration by State'!$C$3)</f>
        <v>495964</v>
      </c>
      <c r="Z169" s="92">
        <f>GETPIVOTDATA(" Nevada",'Population Migration by State'!$B$5,"Year",'Population Migration by State'!$C$3)</f>
        <v>124522</v>
      </c>
      <c r="AA169" s="105">
        <f>GETPIVOTDATA(" Nevada",'Population Migration by State'!$B$5,"Year",'Population Migration by State'!$C$3)</f>
        <v>124522</v>
      </c>
      <c r="AB169" s="105">
        <f>GETPIVOTDATA(" Nevada",'Population Migration by State'!$B$5,"Year",'Population Migration by State'!$C$3)</f>
        <v>124522</v>
      </c>
      <c r="AC169" s="92">
        <f>GETPIVOTDATA(" Utah",'Population Migration by State'!$B$5,"Year",'Population Migration by State'!$C$3)</f>
        <v>88109</v>
      </c>
      <c r="AD169" s="105">
        <f>GETPIVOTDATA(" Utah",'Population Migration by State'!$B$5,"Year",'Population Migration by State'!$C$3)</f>
        <v>88109</v>
      </c>
      <c r="AE169" s="105">
        <f>GETPIVOTDATA(" Utah",'Population Migration by State'!$B$5,"Year",'Population Migration by State'!$C$3)</f>
        <v>88109</v>
      </c>
      <c r="AF169" s="105">
        <f>GETPIVOTDATA(" Utah",'Population Migration by State'!$B$5,"Year",'Population Migration by State'!$C$3)</f>
        <v>88109</v>
      </c>
      <c r="AG169" s="105">
        <f>GETPIVOTDATA(" Utah",'Population Migration by State'!$B$5,"Year",'Population Migration by State'!$C$3)</f>
        <v>88109</v>
      </c>
      <c r="AH169" s="105">
        <f>GETPIVOTDATA(" Utah",'Population Migration by State'!$B$5,"Year",'Population Migration by State'!$C$3)</f>
        <v>88109</v>
      </c>
      <c r="AI169" s="105">
        <f>GETPIVOTDATA(" Utah",'Population Migration by State'!$B$5,"Year",'Population Migration by State'!$C$3)</f>
        <v>88109</v>
      </c>
      <c r="AJ169" s="105">
        <f>GETPIVOTDATA(" Utah",'Population Migration by State'!$B$5,"Year",'Population Migration by State'!$C$3)</f>
        <v>88109</v>
      </c>
      <c r="AK169" s="105">
        <f>GETPIVOTDATA(" Utah",'Population Migration by State'!$B$5,"Year",'Population Migration by State'!$C$3)</f>
        <v>88109</v>
      </c>
      <c r="AL169" s="105">
        <f>GETPIVOTDATA(" Utah",'Population Migration by State'!$B$5,"Year",'Population Migration by State'!$C$3)</f>
        <v>88109</v>
      </c>
      <c r="AM169" s="105">
        <f>GETPIVOTDATA(" Utah",'Population Migration by State'!$B$5,"Year",'Population Migration by State'!$C$3)</f>
        <v>88109</v>
      </c>
      <c r="AN169" s="105">
        <f>GETPIVOTDATA(" Utah",'Population Migration by State'!$B$5,"Year",'Population Migration by State'!$C$3)</f>
        <v>88109</v>
      </c>
      <c r="AO169" s="92">
        <f>GETPIVOTDATA(" Colorado",'Population Migration by State'!$B$5,"Year",'Population Migration by State'!$C$3)</f>
        <v>206204</v>
      </c>
      <c r="AP169" s="105">
        <f>GETPIVOTDATA(" Colorado",'Population Migration by State'!$B$5,"Year",'Population Migration by State'!$C$3)</f>
        <v>206204</v>
      </c>
      <c r="AQ169" s="105">
        <f>GETPIVOTDATA(" Colorado",'Population Migration by State'!$B$5,"Year",'Population Migration by State'!$C$3)</f>
        <v>206204</v>
      </c>
      <c r="AR169" s="105">
        <f>GETPIVOTDATA(" Colorado",'Population Migration by State'!$B$5,"Year",'Population Migration by State'!$C$3)</f>
        <v>206204</v>
      </c>
      <c r="AS169" s="105">
        <f>GETPIVOTDATA(" Colorado",'Population Migration by State'!$B$5,"Year",'Population Migration by State'!$C$3)</f>
        <v>206204</v>
      </c>
      <c r="AT169" s="105">
        <f>GETPIVOTDATA(" Colorado",'Population Migration by State'!$B$5,"Year",'Population Migration by State'!$C$3)</f>
        <v>206204</v>
      </c>
      <c r="AU169" s="105">
        <f>GETPIVOTDATA(" Colorado",'Population Migration by State'!$B$5,"Year",'Population Migration by State'!$C$3)</f>
        <v>206204</v>
      </c>
      <c r="AV169" s="105">
        <f>GETPIVOTDATA(" Colorado",'Population Migration by State'!$B$5,"Year",'Population Migration by State'!$C$3)</f>
        <v>206204</v>
      </c>
      <c r="AW169" s="105">
        <f>GETPIVOTDATA(" Colorado",'Population Migration by State'!$B$5,"Year",'Population Migration by State'!$C$3)</f>
        <v>206204</v>
      </c>
      <c r="AX169" s="105">
        <f>GETPIVOTDATA(" Colorado",'Population Migration by State'!$B$5,"Year",'Population Migration by State'!$C$3)</f>
        <v>206204</v>
      </c>
      <c r="AY169" s="105">
        <f>GETPIVOTDATA(" Colorado",'Population Migration by State'!$B$5,"Year",'Population Migration by State'!$C$3)</f>
        <v>206204</v>
      </c>
      <c r="AZ169" s="105">
        <f>GETPIVOTDATA(" Colorado",'Population Migration by State'!$B$5,"Year",'Population Migration by State'!$C$3)</f>
        <v>206204</v>
      </c>
      <c r="BA169" s="105">
        <f>GETPIVOTDATA(" Colorado",'Population Migration by State'!$B$5,"Year",'Population Migration by State'!$C$3)</f>
        <v>206204</v>
      </c>
      <c r="BB169" s="105">
        <f>GETPIVOTDATA(" Colorado",'Population Migration by State'!$B$5,"Year",'Population Migration by State'!$C$3)</f>
        <v>206204</v>
      </c>
      <c r="BC169" s="105">
        <f>GETPIVOTDATA(" Colorado",'Population Migration by State'!$B$5,"Year",'Population Migration by State'!$C$3)</f>
        <v>206204</v>
      </c>
      <c r="BD169" s="105">
        <f>GETPIVOTDATA(" Colorado",'Population Migration by State'!$B$5,"Year",'Population Migration by State'!$C$3)</f>
        <v>206204</v>
      </c>
      <c r="BE169" s="92">
        <f>GETPIVOTDATA(" Kansas",'Population Migration by State'!$B$5,"Year",'Population Migration by State'!$C$3)</f>
        <v>88366</v>
      </c>
      <c r="BF169" s="105">
        <f>GETPIVOTDATA(" Kansas",'Population Migration by State'!$B$5,"Year",'Population Migration by State'!$C$3)</f>
        <v>88366</v>
      </c>
      <c r="BG169" s="105">
        <f>GETPIVOTDATA(" Kansas",'Population Migration by State'!$B$5,"Year",'Population Migration by State'!$C$3)</f>
        <v>88366</v>
      </c>
      <c r="BH169" s="105">
        <f>GETPIVOTDATA(" Kansas",'Population Migration by State'!$B$5,"Year",'Population Migration by State'!$C$3)</f>
        <v>88366</v>
      </c>
      <c r="BI169" s="105">
        <f>GETPIVOTDATA(" Kansas",'Population Migration by State'!$B$5,"Year",'Population Migration by State'!$C$3)</f>
        <v>88366</v>
      </c>
      <c r="BJ169" s="105">
        <f>GETPIVOTDATA(" Kansas",'Population Migration by State'!$B$5,"Year",'Population Migration by State'!$C$3)</f>
        <v>88366</v>
      </c>
      <c r="BK169" s="105">
        <f>GETPIVOTDATA(" Kansas",'Population Migration by State'!$B$5,"Year",'Population Migration by State'!$C$3)</f>
        <v>88366</v>
      </c>
      <c r="BL169" s="105">
        <f>GETPIVOTDATA(" Kansas",'Population Migration by State'!$B$5,"Year",'Population Migration by State'!$C$3)</f>
        <v>88366</v>
      </c>
      <c r="BM169" s="105">
        <f>GETPIVOTDATA(" Kansas",'Population Migration by State'!$B$5,"Year",'Population Migration by State'!$C$3)</f>
        <v>88366</v>
      </c>
      <c r="BN169" s="105">
        <f>GETPIVOTDATA(" Kansas",'Population Migration by State'!$B$5,"Year",'Population Migration by State'!$C$3)</f>
        <v>88366</v>
      </c>
      <c r="BO169" s="105">
        <f>GETPIVOTDATA(" Kansas",'Population Migration by State'!$B$5,"Year",'Population Migration by State'!$C$3)</f>
        <v>88366</v>
      </c>
      <c r="BP169" s="105">
        <f>GETPIVOTDATA(" Kansas",'Population Migration by State'!$B$5,"Year",'Population Migration by State'!$C$3)</f>
        <v>88366</v>
      </c>
      <c r="BQ169" s="105">
        <f>GETPIVOTDATA(" Kansas",'Population Migration by State'!$B$5,"Year",'Population Migration by State'!$C$3)</f>
        <v>88366</v>
      </c>
      <c r="BR169" s="105">
        <f>GETPIVOTDATA(" Kansas",'Population Migration by State'!$B$5,"Year",'Population Migration by State'!$C$3)</f>
        <v>88366</v>
      </c>
      <c r="BS169" s="92">
        <f>GETPIVOTDATA(" Missouri",'Population Migration by State'!$B$5,"Year",'Population Migration by State'!$C$3)</f>
        <v>163756</v>
      </c>
      <c r="BT169" s="105">
        <f>GETPIVOTDATA(" Missouri",'Population Migration by State'!$B$5,"Year",'Population Migration by State'!$C$3)</f>
        <v>163756</v>
      </c>
      <c r="BU169" s="105">
        <f>GETPIVOTDATA(" Missouri",'Population Migration by State'!$B$5,"Year",'Population Migration by State'!$C$3)</f>
        <v>163756</v>
      </c>
      <c r="BV169" s="105">
        <f>GETPIVOTDATA(" Missouri",'Population Migration by State'!$B$5,"Year",'Population Migration by State'!$C$3)</f>
        <v>163756</v>
      </c>
      <c r="BW169" s="105">
        <f>GETPIVOTDATA(" Missouri",'Population Migration by State'!$B$5,"Year",'Population Migration by State'!$C$3)</f>
        <v>163756</v>
      </c>
      <c r="BX169" s="105">
        <f>GETPIVOTDATA(" Missouri",'Population Migration by State'!$B$5,"Year",'Population Migration by State'!$C$3)</f>
        <v>163756</v>
      </c>
      <c r="BY169" s="105">
        <f>GETPIVOTDATA(" Missouri",'Population Migration by State'!$B$5,"Year",'Population Migration by State'!$C$3)</f>
        <v>163756</v>
      </c>
      <c r="BZ169" s="105">
        <f>GETPIVOTDATA(" Missouri",'Population Migration by State'!$B$5,"Year",'Population Migration by State'!$C$3)</f>
        <v>163756</v>
      </c>
      <c r="CA169" s="105">
        <f>GETPIVOTDATA(" Missouri",'Population Migration by State'!$B$5,"Year",'Population Migration by State'!$C$3)</f>
        <v>163756</v>
      </c>
      <c r="CB169" s="105">
        <f>GETPIVOTDATA(" Missouri",'Population Migration by State'!$B$5,"Year",'Population Migration by State'!$C$3)</f>
        <v>163756</v>
      </c>
      <c r="CC169" s="105">
        <f>GETPIVOTDATA(" Missouri",'Population Migration by State'!$B$5,"Year",'Population Migration by State'!$C$3)</f>
        <v>163756</v>
      </c>
      <c r="CD169" s="105">
        <f>GETPIVOTDATA(" Missouri",'Population Migration by State'!$B$5,"Year",'Population Migration by State'!$C$3)</f>
        <v>163756</v>
      </c>
      <c r="CE169" s="105">
        <f>GETPIVOTDATA(" Missouri",'Population Migration by State'!$B$5,"Year",'Population Migration by State'!$C$3)</f>
        <v>163756</v>
      </c>
      <c r="CF169" s="105">
        <f>GETPIVOTDATA(" Missouri",'Population Migration by State'!$B$5,"Year",'Population Migration by State'!$C$3)</f>
        <v>163756</v>
      </c>
      <c r="CG169" s="105">
        <f>GETPIVOTDATA(" Missouri",'Population Migration by State'!$B$5,"Year",'Population Migration by State'!$C$3)</f>
        <v>163756</v>
      </c>
      <c r="CH169" s="92">
        <f>GETPIVOTDATA(" Illinois",'Population Migration by State'!$B$5,"Year",'Population Migration by State'!$C$3)</f>
        <v>210804</v>
      </c>
      <c r="CI169" s="105">
        <f>GETPIVOTDATA(" Illinois",'Population Migration by State'!$B$5,"Year",'Population Migration by State'!$C$3)</f>
        <v>210804</v>
      </c>
      <c r="CJ169" s="105">
        <f>GETPIVOTDATA(" Illinois",'Population Migration by State'!$B$5,"Year",'Population Migration by State'!$C$3)</f>
        <v>210804</v>
      </c>
      <c r="CK169" s="105">
        <f>GETPIVOTDATA(" Illinois",'Population Migration by State'!$B$5,"Year",'Population Migration by State'!$C$3)</f>
        <v>210804</v>
      </c>
      <c r="CL169" s="105">
        <f>GETPIVOTDATA(" Illinois",'Population Migration by State'!$B$5,"Year",'Population Migration by State'!$C$3)</f>
        <v>210804</v>
      </c>
      <c r="CM169" s="105">
        <f>GETPIVOTDATA(" Illinois",'Population Migration by State'!$B$5,"Year",'Population Migration by State'!$C$3)</f>
        <v>210804</v>
      </c>
      <c r="CN169" s="105">
        <f>GETPIVOTDATA(" Illinois",'Population Migration by State'!$B$5,"Year",'Population Migration by State'!$C$3)</f>
        <v>210804</v>
      </c>
      <c r="CO169" s="92">
        <f>GETPIVOTDATA(" Kentucky",'Population Migration by State'!$B$5,"Year",'Population Migration by State'!$C$3)</f>
        <v>112957</v>
      </c>
      <c r="CP169" s="105">
        <f>GETPIVOTDATA(" Kentucky",'Population Migration by State'!$B$5,"Year",'Population Migration by State'!$C$3)</f>
        <v>112957</v>
      </c>
      <c r="CQ169" s="105">
        <f>GETPIVOTDATA(" Kentucky",'Population Migration by State'!$B$5,"Year",'Population Migration by State'!$C$3)</f>
        <v>112957</v>
      </c>
      <c r="CR169" s="121">
        <f>GETPIVOTDATA(" Kentucky",'Population Migration by State'!$B$5,"Year",'Population Migration by State'!$C$3)</f>
        <v>112957</v>
      </c>
      <c r="CS169" s="121">
        <f>GETPIVOTDATA(" Kentucky",'Population Migration by State'!$B$5,"Year",'Population Migration by State'!$C$3)</f>
        <v>112957</v>
      </c>
      <c r="CT169" s="121">
        <f>GETPIVOTDATA(" Kentucky",'Population Migration by State'!$B$5,"Year",'Population Migration by State'!$C$3)</f>
        <v>112957</v>
      </c>
      <c r="CU169" s="121">
        <f>GETPIVOTDATA(" Kentucky",'Population Migration by State'!$B$5,"Year",'Population Migration by State'!$C$3)</f>
        <v>112957</v>
      </c>
      <c r="CV169" s="105">
        <f>GETPIVOTDATA(" Kentucky",'Population Migration by State'!$B$5,"Year",'Population Migration by State'!$C$3)</f>
        <v>112957</v>
      </c>
      <c r="CW169" s="105">
        <f>GETPIVOTDATA(" Kentucky",'Population Migration by State'!$B$5,"Year",'Population Migration by State'!$C$3)</f>
        <v>112957</v>
      </c>
      <c r="CX169" s="105">
        <f>GETPIVOTDATA(" Kentucky",'Population Migration by State'!$B$5,"Year",'Population Migration by State'!$C$3)</f>
        <v>112957</v>
      </c>
      <c r="CY169" s="105">
        <f>GETPIVOTDATA(" Kentucky",'Population Migration by State'!$B$5,"Year",'Population Migration by State'!$C$3)</f>
        <v>112957</v>
      </c>
      <c r="CZ169" s="92">
        <f>GETPIVOTDATA(" Virginia",'Population Migration by State'!$B$5,"Year",'Population Migration by State'!$C$3)</f>
        <v>251169</v>
      </c>
      <c r="DA169" s="105">
        <f>GETPIVOTDATA(" Virginia",'Population Migration by State'!$B$5,"Year",'Population Migration by State'!$C$3)</f>
        <v>251169</v>
      </c>
      <c r="DB169" s="99"/>
      <c r="DC169" s="103">
        <f>GETPIVOTDATA(" West Virginia",'Population Migration by State'!$B$5,"Year",'Population Migration by State'!$C$3)</f>
        <v>47204</v>
      </c>
      <c r="DD169" s="97"/>
      <c r="DE169" s="105">
        <f>GETPIVOTDATA(" Virginia",'Population Migration by State'!$B$5,"Year",'Population Migration by State'!$C$3)</f>
        <v>251169</v>
      </c>
      <c r="DF169" s="105">
        <f>GETPIVOTDATA(" Virginia",'Population Migration by State'!$B$5,"Year",'Population Migration by State'!$C$3)</f>
        <v>251169</v>
      </c>
      <c r="DG169" s="105">
        <f>GETPIVOTDATA(" Virginia",'Population Migration by State'!$B$5,"Year",'Population Migration by State'!$C$3)</f>
        <v>251169</v>
      </c>
      <c r="DH169" s="105">
        <f>GETPIVOTDATA(" Virginia",'Population Migration by State'!$B$5,"Year",'Population Migration by State'!$C$3)</f>
        <v>251169</v>
      </c>
      <c r="DI169" s="105">
        <f>GETPIVOTDATA(" Virginia",'Population Migration by State'!$B$5,"Year",'Population Migration by State'!$C$3)</f>
        <v>251169</v>
      </c>
      <c r="DJ169" s="121">
        <f>GETPIVOTDATA(" Virginia",'Population Migration by State'!$B$5,"Year",'Population Migration by State'!$C$3)</f>
        <v>251169</v>
      </c>
      <c r="DK169" s="121">
        <f>GETPIVOTDATA(" Virginia",'Population Migration by State'!$B$5,"Year",'Population Migration by State'!$C$3)</f>
        <v>251169</v>
      </c>
      <c r="DL169" s="121">
        <f>GETPIVOTDATA(" Virginia",'Population Migration by State'!$B$5,"Year",'Population Migration by State'!$C$3)</f>
        <v>251169</v>
      </c>
      <c r="DM169" s="121">
        <f>GETPIVOTDATA(" Virginia",'Population Migration by State'!$B$5,"Year",'Population Migration by State'!$C$3)</f>
        <v>251169</v>
      </c>
      <c r="DN169" s="105">
        <f>GETPIVOTDATA(" Virginia",'Population Migration by State'!$B$5,"Year",'Population Migration by State'!$C$3)</f>
        <v>251169</v>
      </c>
      <c r="DO169" s="105">
        <f>GETPIVOTDATA(" Virginia",'Population Migration by State'!$B$5,"Year",'Population Migration by State'!$C$3)</f>
        <v>251169</v>
      </c>
      <c r="DP169" s="105">
        <f>GETPIVOTDATA(" Virginia",'Population Migration by State'!$B$5,"Year",'Population Migration by State'!$C$3)</f>
        <v>251169</v>
      </c>
      <c r="DQ169" s="105">
        <f>GETPIVOTDATA(" Virginia",'Population Migration by State'!$B$5,"Year",'Population Migration by State'!$C$3)</f>
        <v>251169</v>
      </c>
      <c r="DR169" s="105">
        <f>GETPIVOTDATA(" Virginia",'Population Migration by State'!$B$5,"Year",'Population Migration by State'!$C$3)</f>
        <v>251169</v>
      </c>
      <c r="DS169" s="114">
        <f>GETPIVOTDATA(" Virginia",'Population Migration by State'!$B$5,"Year",'Population Migration by State'!$C$3)</f>
        <v>251169</v>
      </c>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217"/>
    </row>
    <row r="170" spans="2:216" ht="15.75" customHeight="1" thickTop="1" x14ac:dyDescent="0.25">
      <c r="B170" s="221"/>
      <c r="C170" s="56"/>
      <c r="D170" s="56"/>
      <c r="E170" s="105"/>
      <c r="F170" s="105"/>
      <c r="G170" s="105"/>
      <c r="H170" s="105"/>
      <c r="I170" s="105"/>
      <c r="J170" s="105"/>
      <c r="K170" s="105"/>
      <c r="L170" s="105"/>
      <c r="M170" s="105"/>
      <c r="N170" s="105"/>
      <c r="O170" s="105"/>
      <c r="P170" s="92">
        <f>GETPIVOTDATA(" California",'Population Migration by State'!$B$5,"Year",'Population Migration by State'!$C$3)</f>
        <v>495964</v>
      </c>
      <c r="Q170" s="105">
        <f>GETPIVOTDATA(" California",'Population Migration by State'!$B$5,"Year",'Population Migration by State'!$C$3)</f>
        <v>495964</v>
      </c>
      <c r="R170" s="105">
        <f>GETPIVOTDATA(" California",'Population Migration by State'!$B$5,"Year",'Population Migration by State'!$C$3)</f>
        <v>495964</v>
      </c>
      <c r="S170" s="105">
        <f>GETPIVOTDATA(" California",'Population Migration by State'!$B$5,"Year",'Population Migration by State'!$C$3)</f>
        <v>495964</v>
      </c>
      <c r="T170" s="105">
        <f>GETPIVOTDATA(" California",'Population Migration by State'!$B$5,"Year",'Population Migration by State'!$C$3)</f>
        <v>495964</v>
      </c>
      <c r="U170" s="105">
        <f>GETPIVOTDATA(" California",'Population Migration by State'!$B$5,"Year",'Population Migration by State'!$C$3)</f>
        <v>495964</v>
      </c>
      <c r="V170" s="105">
        <f>GETPIVOTDATA(" California",'Population Migration by State'!$B$5,"Year",'Population Migration by State'!$C$3)</f>
        <v>495964</v>
      </c>
      <c r="W170" s="105">
        <f>GETPIVOTDATA(" California",'Population Migration by State'!$B$5,"Year",'Population Migration by State'!$C$3)</f>
        <v>495964</v>
      </c>
      <c r="X170" s="105">
        <f>GETPIVOTDATA(" California",'Population Migration by State'!$B$5,"Year",'Population Migration by State'!$C$3)</f>
        <v>495964</v>
      </c>
      <c r="Y170" s="105">
        <f>GETPIVOTDATA(" California",'Population Migration by State'!$B$5,"Year",'Population Migration by State'!$C$3)</f>
        <v>495964</v>
      </c>
      <c r="Z170" s="92">
        <f>GETPIVOTDATA(" Nevada",'Population Migration by State'!$B$5,"Year",'Population Migration by State'!$C$3)</f>
        <v>124522</v>
      </c>
      <c r="AA170" s="105">
        <f>GETPIVOTDATA(" Nevada",'Population Migration by State'!$B$5,"Year",'Population Migration by State'!$C$3)</f>
        <v>124522</v>
      </c>
      <c r="AB170" s="105">
        <f>GETPIVOTDATA(" Nevada",'Population Migration by State'!$B$5,"Year",'Population Migration by State'!$C$3)</f>
        <v>124522</v>
      </c>
      <c r="AC170" s="92">
        <f>GETPIVOTDATA(" Utah",'Population Migration by State'!$B$5,"Year",'Population Migration by State'!$C$3)</f>
        <v>88109</v>
      </c>
      <c r="AD170" s="105">
        <f>GETPIVOTDATA(" Utah",'Population Migration by State'!$B$5,"Year",'Population Migration by State'!$C$3)</f>
        <v>88109</v>
      </c>
      <c r="AE170" s="105">
        <f>GETPIVOTDATA(" Utah",'Population Migration by State'!$B$5,"Year",'Population Migration by State'!$C$3)</f>
        <v>88109</v>
      </c>
      <c r="AF170" s="105">
        <f>GETPIVOTDATA(" Utah",'Population Migration by State'!$B$5,"Year",'Population Migration by State'!$C$3)</f>
        <v>88109</v>
      </c>
      <c r="AG170" s="105">
        <f>GETPIVOTDATA(" Utah",'Population Migration by State'!$B$5,"Year",'Population Migration by State'!$C$3)</f>
        <v>88109</v>
      </c>
      <c r="AH170" s="105">
        <f>GETPIVOTDATA(" Utah",'Population Migration by State'!$B$5,"Year",'Population Migration by State'!$C$3)</f>
        <v>88109</v>
      </c>
      <c r="AI170" s="105">
        <f>GETPIVOTDATA(" Utah",'Population Migration by State'!$B$5,"Year",'Population Migration by State'!$C$3)</f>
        <v>88109</v>
      </c>
      <c r="AJ170" s="105">
        <f>GETPIVOTDATA(" Utah",'Population Migration by State'!$B$5,"Year",'Population Migration by State'!$C$3)</f>
        <v>88109</v>
      </c>
      <c r="AK170" s="105">
        <f>GETPIVOTDATA(" Utah",'Population Migration by State'!$B$5,"Year",'Population Migration by State'!$C$3)</f>
        <v>88109</v>
      </c>
      <c r="AL170" s="105">
        <f>GETPIVOTDATA(" Utah",'Population Migration by State'!$B$5,"Year",'Population Migration by State'!$C$3)</f>
        <v>88109</v>
      </c>
      <c r="AM170" s="105">
        <f>GETPIVOTDATA(" Utah",'Population Migration by State'!$B$5,"Year",'Population Migration by State'!$C$3)</f>
        <v>88109</v>
      </c>
      <c r="AN170" s="105">
        <f>GETPIVOTDATA(" Utah",'Population Migration by State'!$B$5,"Year",'Population Migration by State'!$C$3)</f>
        <v>88109</v>
      </c>
      <c r="AO170" s="92">
        <f>GETPIVOTDATA(" Colorado",'Population Migration by State'!$B$5,"Year",'Population Migration by State'!$C$3)</f>
        <v>206204</v>
      </c>
      <c r="AP170" s="105">
        <f>GETPIVOTDATA(" Colorado",'Population Migration by State'!$B$5,"Year",'Population Migration by State'!$C$3)</f>
        <v>206204</v>
      </c>
      <c r="AQ170" s="105">
        <f>GETPIVOTDATA(" Colorado",'Population Migration by State'!$B$5,"Year",'Population Migration by State'!$C$3)</f>
        <v>206204</v>
      </c>
      <c r="AR170" s="105">
        <f>GETPIVOTDATA(" Colorado",'Population Migration by State'!$B$5,"Year",'Population Migration by State'!$C$3)</f>
        <v>206204</v>
      </c>
      <c r="AS170" s="105">
        <f>GETPIVOTDATA(" Colorado",'Population Migration by State'!$B$5,"Year",'Population Migration by State'!$C$3)</f>
        <v>206204</v>
      </c>
      <c r="AT170" s="105">
        <f>GETPIVOTDATA(" Colorado",'Population Migration by State'!$B$5,"Year",'Population Migration by State'!$C$3)</f>
        <v>206204</v>
      </c>
      <c r="AU170" s="105">
        <f>GETPIVOTDATA(" Colorado",'Population Migration by State'!$B$5,"Year",'Population Migration by State'!$C$3)</f>
        <v>206204</v>
      </c>
      <c r="AV170" s="105">
        <f>GETPIVOTDATA(" Colorado",'Population Migration by State'!$B$5,"Year",'Population Migration by State'!$C$3)</f>
        <v>206204</v>
      </c>
      <c r="AW170" s="105">
        <f>GETPIVOTDATA(" Colorado",'Population Migration by State'!$B$5,"Year",'Population Migration by State'!$C$3)</f>
        <v>206204</v>
      </c>
      <c r="AX170" s="105">
        <f>GETPIVOTDATA(" Colorado",'Population Migration by State'!$B$5,"Year",'Population Migration by State'!$C$3)</f>
        <v>206204</v>
      </c>
      <c r="AY170" s="105">
        <f>GETPIVOTDATA(" Colorado",'Population Migration by State'!$B$5,"Year",'Population Migration by State'!$C$3)</f>
        <v>206204</v>
      </c>
      <c r="AZ170" s="105">
        <f>GETPIVOTDATA(" Colorado",'Population Migration by State'!$B$5,"Year",'Population Migration by State'!$C$3)</f>
        <v>206204</v>
      </c>
      <c r="BA170" s="105">
        <f>GETPIVOTDATA(" Colorado",'Population Migration by State'!$B$5,"Year",'Population Migration by State'!$C$3)</f>
        <v>206204</v>
      </c>
      <c r="BB170" s="105">
        <f>GETPIVOTDATA(" Colorado",'Population Migration by State'!$B$5,"Year",'Population Migration by State'!$C$3)</f>
        <v>206204</v>
      </c>
      <c r="BC170" s="105">
        <f>GETPIVOTDATA(" Colorado",'Population Migration by State'!$B$5,"Year",'Population Migration by State'!$C$3)</f>
        <v>206204</v>
      </c>
      <c r="BD170" s="105">
        <f>GETPIVOTDATA(" Colorado",'Population Migration by State'!$B$5,"Year",'Population Migration by State'!$C$3)</f>
        <v>206204</v>
      </c>
      <c r="BE170" s="92">
        <f>GETPIVOTDATA(" Kansas",'Population Migration by State'!$B$5,"Year",'Population Migration by State'!$C$3)</f>
        <v>88366</v>
      </c>
      <c r="BF170" s="105">
        <f>GETPIVOTDATA(" Kansas",'Population Migration by State'!$B$5,"Year",'Population Migration by State'!$C$3)</f>
        <v>88366</v>
      </c>
      <c r="BG170" s="105">
        <f>GETPIVOTDATA(" Kansas",'Population Migration by State'!$B$5,"Year",'Population Migration by State'!$C$3)</f>
        <v>88366</v>
      </c>
      <c r="BH170" s="105">
        <f>GETPIVOTDATA(" Kansas",'Population Migration by State'!$B$5,"Year",'Population Migration by State'!$C$3)</f>
        <v>88366</v>
      </c>
      <c r="BI170" s="105">
        <f>GETPIVOTDATA(" Kansas",'Population Migration by State'!$B$5,"Year",'Population Migration by State'!$C$3)</f>
        <v>88366</v>
      </c>
      <c r="BJ170" s="105">
        <f>GETPIVOTDATA(" Kansas",'Population Migration by State'!$B$5,"Year",'Population Migration by State'!$C$3)</f>
        <v>88366</v>
      </c>
      <c r="BK170" s="105">
        <f>GETPIVOTDATA(" Kansas",'Population Migration by State'!$B$5,"Year",'Population Migration by State'!$C$3)</f>
        <v>88366</v>
      </c>
      <c r="BL170" s="105">
        <f>GETPIVOTDATA(" Kansas",'Population Migration by State'!$B$5,"Year",'Population Migration by State'!$C$3)</f>
        <v>88366</v>
      </c>
      <c r="BM170" s="105">
        <f>GETPIVOTDATA(" Kansas",'Population Migration by State'!$B$5,"Year",'Population Migration by State'!$C$3)</f>
        <v>88366</v>
      </c>
      <c r="BN170" s="105">
        <f>GETPIVOTDATA(" Kansas",'Population Migration by State'!$B$5,"Year",'Population Migration by State'!$C$3)</f>
        <v>88366</v>
      </c>
      <c r="BO170" s="105">
        <f>GETPIVOTDATA(" Kansas",'Population Migration by State'!$B$5,"Year",'Population Migration by State'!$C$3)</f>
        <v>88366</v>
      </c>
      <c r="BP170" s="105">
        <f>GETPIVOTDATA(" Kansas",'Population Migration by State'!$B$5,"Year",'Population Migration by State'!$C$3)</f>
        <v>88366</v>
      </c>
      <c r="BQ170" s="105">
        <f>GETPIVOTDATA(" Kansas",'Population Migration by State'!$B$5,"Year",'Population Migration by State'!$C$3)</f>
        <v>88366</v>
      </c>
      <c r="BR170" s="105">
        <f>GETPIVOTDATA(" Kansas",'Population Migration by State'!$B$5,"Year",'Population Migration by State'!$C$3)</f>
        <v>88366</v>
      </c>
      <c r="BS170" s="92">
        <f>GETPIVOTDATA(" Missouri",'Population Migration by State'!$B$5,"Year",'Population Migration by State'!$C$3)</f>
        <v>163756</v>
      </c>
      <c r="BT170" s="105">
        <f>GETPIVOTDATA(" Missouri",'Population Migration by State'!$B$5,"Year",'Population Migration by State'!$C$3)</f>
        <v>163756</v>
      </c>
      <c r="BU170" s="105">
        <f>GETPIVOTDATA(" Missouri",'Population Migration by State'!$B$5,"Year",'Population Migration by State'!$C$3)</f>
        <v>163756</v>
      </c>
      <c r="BV170" s="105">
        <f>GETPIVOTDATA(" Missouri",'Population Migration by State'!$B$5,"Year",'Population Migration by State'!$C$3)</f>
        <v>163756</v>
      </c>
      <c r="BW170" s="105">
        <f>GETPIVOTDATA(" Missouri",'Population Migration by State'!$B$5,"Year",'Population Migration by State'!$C$3)</f>
        <v>163756</v>
      </c>
      <c r="BX170" s="105">
        <f>GETPIVOTDATA(" Missouri",'Population Migration by State'!$B$5,"Year",'Population Migration by State'!$C$3)</f>
        <v>163756</v>
      </c>
      <c r="BY170" s="105">
        <f>GETPIVOTDATA(" Missouri",'Population Migration by State'!$B$5,"Year",'Population Migration by State'!$C$3)</f>
        <v>163756</v>
      </c>
      <c r="BZ170" s="105">
        <f>GETPIVOTDATA(" Missouri",'Population Migration by State'!$B$5,"Year",'Population Migration by State'!$C$3)</f>
        <v>163756</v>
      </c>
      <c r="CA170" s="105">
        <f>GETPIVOTDATA(" Missouri",'Population Migration by State'!$B$5,"Year",'Population Migration by State'!$C$3)</f>
        <v>163756</v>
      </c>
      <c r="CB170" s="105">
        <f>GETPIVOTDATA(" Missouri",'Population Migration by State'!$B$5,"Year",'Population Migration by State'!$C$3)</f>
        <v>163756</v>
      </c>
      <c r="CC170" s="105">
        <f>GETPIVOTDATA(" Missouri",'Population Migration by State'!$B$5,"Year",'Population Migration by State'!$C$3)</f>
        <v>163756</v>
      </c>
      <c r="CD170" s="105">
        <f>GETPIVOTDATA(" Missouri",'Population Migration by State'!$B$5,"Year",'Population Migration by State'!$C$3)</f>
        <v>163756</v>
      </c>
      <c r="CE170" s="105">
        <f>GETPIVOTDATA(" Missouri",'Population Migration by State'!$B$5,"Year",'Population Migration by State'!$C$3)</f>
        <v>163756</v>
      </c>
      <c r="CF170" s="105">
        <f>GETPIVOTDATA(" Missouri",'Population Migration by State'!$B$5,"Year",'Population Migration by State'!$C$3)</f>
        <v>163756</v>
      </c>
      <c r="CG170" s="105">
        <f>GETPIVOTDATA(" Missouri",'Population Migration by State'!$B$5,"Year",'Population Migration by State'!$C$3)</f>
        <v>163756</v>
      </c>
      <c r="CH170" s="92">
        <f>GETPIVOTDATA(" Illinois",'Population Migration by State'!$B$5,"Year",'Population Migration by State'!$C$3)</f>
        <v>210804</v>
      </c>
      <c r="CI170" s="105">
        <f>GETPIVOTDATA(" Illinois",'Population Migration by State'!$B$5,"Year",'Population Migration by State'!$C$3)</f>
        <v>210804</v>
      </c>
      <c r="CJ170" s="105">
        <f>GETPIVOTDATA(" Illinois",'Population Migration by State'!$B$5,"Year",'Population Migration by State'!$C$3)</f>
        <v>210804</v>
      </c>
      <c r="CK170" s="105">
        <f>GETPIVOTDATA(" Illinois",'Population Migration by State'!$B$5,"Year",'Population Migration by State'!$C$3)</f>
        <v>210804</v>
      </c>
      <c r="CL170" s="105">
        <f>GETPIVOTDATA(" Illinois",'Population Migration by State'!$B$5,"Year",'Population Migration by State'!$C$3)</f>
        <v>210804</v>
      </c>
      <c r="CM170" s="105">
        <f>GETPIVOTDATA(" Illinois",'Population Migration by State'!$B$5,"Year",'Population Migration by State'!$C$3)</f>
        <v>210804</v>
      </c>
      <c r="CN170" s="105">
        <f>GETPIVOTDATA(" Illinois",'Population Migration by State'!$B$5,"Year",'Population Migration by State'!$C$3)</f>
        <v>210804</v>
      </c>
      <c r="CO170" s="92">
        <f>GETPIVOTDATA(" Kentucky",'Population Migration by State'!$B$5,"Year",'Population Migration by State'!$C$3)</f>
        <v>112957</v>
      </c>
      <c r="CP170" s="105">
        <f>GETPIVOTDATA(" Kentucky",'Population Migration by State'!$B$5,"Year",'Population Migration by State'!$C$3)</f>
        <v>112957</v>
      </c>
      <c r="CQ170" s="105">
        <f>GETPIVOTDATA(" Kentucky",'Population Migration by State'!$B$5,"Year",'Population Migration by State'!$C$3)</f>
        <v>112957</v>
      </c>
      <c r="CR170" s="121">
        <f>GETPIVOTDATA(" Kentucky",'Population Migration by State'!$B$5,"Year",'Population Migration by State'!$C$3)</f>
        <v>112957</v>
      </c>
      <c r="CS170" s="121">
        <f>GETPIVOTDATA(" Kentucky",'Population Migration by State'!$B$5,"Year",'Population Migration by State'!$C$3)</f>
        <v>112957</v>
      </c>
      <c r="CT170" s="121">
        <f>GETPIVOTDATA(" Kentucky",'Population Migration by State'!$B$5,"Year",'Population Migration by State'!$C$3)</f>
        <v>112957</v>
      </c>
      <c r="CU170" s="121">
        <f>GETPIVOTDATA(" Kentucky",'Population Migration by State'!$B$5,"Year",'Population Migration by State'!$C$3)</f>
        <v>112957</v>
      </c>
      <c r="CV170" s="105">
        <f>GETPIVOTDATA(" Kentucky",'Population Migration by State'!$B$5,"Year",'Population Migration by State'!$C$3)</f>
        <v>112957</v>
      </c>
      <c r="CW170" s="105">
        <f>GETPIVOTDATA(" Kentucky",'Population Migration by State'!$B$5,"Year",'Population Migration by State'!$C$3)</f>
        <v>112957</v>
      </c>
      <c r="CX170" s="105">
        <f>GETPIVOTDATA(" Kentucky",'Population Migration by State'!$B$5,"Year",'Population Migration by State'!$C$3)</f>
        <v>112957</v>
      </c>
      <c r="CY170" s="105">
        <f>GETPIVOTDATA(" Kentucky",'Population Migration by State'!$B$5,"Year",'Population Migration by State'!$C$3)</f>
        <v>112957</v>
      </c>
      <c r="CZ170" s="92">
        <f>GETPIVOTDATA(" Virginia",'Population Migration by State'!$B$5,"Year",'Population Migration by State'!$C$3)</f>
        <v>251169</v>
      </c>
      <c r="DA170" s="105">
        <f>GETPIVOTDATA(" Virginia",'Population Migration by State'!$B$5,"Year",'Population Migration by State'!$C$3)</f>
        <v>251169</v>
      </c>
      <c r="DB170" s="105">
        <f>GETPIVOTDATA(" Virginia",'Population Migration by State'!$B$5,"Year",'Population Migration by State'!$C$3)</f>
        <v>251169</v>
      </c>
      <c r="DC170" s="105">
        <f>GETPIVOTDATA(" Virginia",'Population Migration by State'!$B$5,"Year",'Population Migration by State'!$C$3)</f>
        <v>251169</v>
      </c>
      <c r="DD170" s="105">
        <f>GETPIVOTDATA(" Virginia",'Population Migration by State'!$B$5,"Year",'Population Migration by State'!$C$3)</f>
        <v>251169</v>
      </c>
      <c r="DE170" s="105">
        <f>GETPIVOTDATA(" Virginia",'Population Migration by State'!$B$5,"Year",'Population Migration by State'!$C$3)</f>
        <v>251169</v>
      </c>
      <c r="DF170" s="105">
        <f>GETPIVOTDATA(" Virginia",'Population Migration by State'!$B$5,"Year",'Population Migration by State'!$C$3)</f>
        <v>251169</v>
      </c>
      <c r="DG170" s="105">
        <f>GETPIVOTDATA(" Virginia",'Population Migration by State'!$B$5,"Year",'Population Migration by State'!$C$3)</f>
        <v>251169</v>
      </c>
      <c r="DH170" s="105">
        <f>GETPIVOTDATA(" Virginia",'Population Migration by State'!$B$5,"Year",'Population Migration by State'!$C$3)</f>
        <v>251169</v>
      </c>
      <c r="DI170" s="105">
        <f>GETPIVOTDATA(" Virginia",'Population Migration by State'!$B$5,"Year",'Population Migration by State'!$C$3)</f>
        <v>251169</v>
      </c>
      <c r="DJ170" s="121">
        <f>GETPIVOTDATA(" Virginia",'Population Migration by State'!$B$5,"Year",'Population Migration by State'!$C$3)</f>
        <v>251169</v>
      </c>
      <c r="DK170" s="121">
        <f>GETPIVOTDATA(" Virginia",'Population Migration by State'!$B$5,"Year",'Population Migration by State'!$C$3)</f>
        <v>251169</v>
      </c>
      <c r="DL170" s="121">
        <f>GETPIVOTDATA(" Virginia",'Population Migration by State'!$B$5,"Year",'Population Migration by State'!$C$3)</f>
        <v>251169</v>
      </c>
      <c r="DM170" s="121">
        <f>GETPIVOTDATA(" Virginia",'Population Migration by State'!$B$5,"Year",'Population Migration by State'!$C$3)</f>
        <v>251169</v>
      </c>
      <c r="DN170" s="105">
        <f>GETPIVOTDATA(" Virginia",'Population Migration by State'!$B$5,"Year",'Population Migration by State'!$C$3)</f>
        <v>251169</v>
      </c>
      <c r="DO170" s="105">
        <f>GETPIVOTDATA(" Virginia",'Population Migration by State'!$B$5,"Year",'Population Migration by State'!$C$3)</f>
        <v>251169</v>
      </c>
      <c r="DP170" s="105">
        <f>GETPIVOTDATA(" Virginia",'Population Migration by State'!$B$5,"Year",'Population Migration by State'!$C$3)</f>
        <v>251169</v>
      </c>
      <c r="DQ170" s="105">
        <f>GETPIVOTDATA(" Virginia",'Population Migration by State'!$B$5,"Year",'Population Migration by State'!$C$3)</f>
        <v>251169</v>
      </c>
      <c r="DR170" s="105">
        <f>GETPIVOTDATA(" Virginia",'Population Migration by State'!$B$5,"Year",'Population Migration by State'!$C$3)</f>
        <v>251169</v>
      </c>
      <c r="DS170" s="114">
        <f>GETPIVOTDATA(" Virginia",'Population Migration by State'!$B$5,"Year",'Population Migration by State'!$C$3)</f>
        <v>251169</v>
      </c>
      <c r="DT170" s="105"/>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5"/>
      <c r="EP170" s="105"/>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c r="FZ170" s="56"/>
      <c r="GA170" s="56"/>
      <c r="GB170" s="56"/>
      <c r="GC170" s="56"/>
      <c r="GD170" s="56"/>
      <c r="GE170" s="56"/>
      <c r="GF170" s="56"/>
      <c r="GG170" s="56"/>
      <c r="GH170" s="56"/>
      <c r="GI170" s="56"/>
      <c r="GJ170" s="56"/>
      <c r="GK170" s="56"/>
      <c r="GL170" s="56"/>
      <c r="GM170" s="56"/>
      <c r="GN170" s="56"/>
      <c r="GO170" s="56"/>
      <c r="GP170" s="56"/>
      <c r="GQ170" s="56"/>
      <c r="GR170" s="56"/>
      <c r="GS170" s="56"/>
      <c r="GT170" s="56"/>
      <c r="GU170" s="56"/>
      <c r="GV170" s="56"/>
      <c r="GW170" s="56"/>
      <c r="GX170" s="56"/>
      <c r="GY170" s="56"/>
      <c r="GZ170" s="56"/>
      <c r="HA170" s="56"/>
      <c r="HB170" s="56"/>
      <c r="HC170" s="56"/>
      <c r="HD170" s="56"/>
      <c r="HE170" s="56"/>
      <c r="HF170" s="56"/>
      <c r="HG170" s="56"/>
      <c r="HH170" s="217"/>
    </row>
    <row r="171" spans="2:216" ht="15.75" customHeight="1" thickBot="1" x14ac:dyDescent="0.3">
      <c r="B171" s="221"/>
      <c r="C171" s="56"/>
      <c r="D171" s="56"/>
      <c r="E171" s="105"/>
      <c r="F171" s="105"/>
      <c r="G171" s="105"/>
      <c r="H171" s="105"/>
      <c r="I171" s="105"/>
      <c r="J171" s="105"/>
      <c r="K171" s="105"/>
      <c r="L171" s="105"/>
      <c r="M171" s="105"/>
      <c r="N171" s="105"/>
      <c r="O171" s="105"/>
      <c r="P171" s="92">
        <f>GETPIVOTDATA(" California",'Population Migration by State'!$B$5,"Year",'Population Migration by State'!$C$3)</f>
        <v>495964</v>
      </c>
      <c r="Q171" s="105">
        <f>GETPIVOTDATA(" California",'Population Migration by State'!$B$5,"Year",'Population Migration by State'!$C$3)</f>
        <v>495964</v>
      </c>
      <c r="R171" s="105">
        <f>GETPIVOTDATA(" California",'Population Migration by State'!$B$5,"Year",'Population Migration by State'!$C$3)</f>
        <v>495964</v>
      </c>
      <c r="S171" s="105">
        <f>GETPIVOTDATA(" California",'Population Migration by State'!$B$5,"Year",'Population Migration by State'!$C$3)</f>
        <v>495964</v>
      </c>
      <c r="T171" s="105">
        <f>GETPIVOTDATA(" California",'Population Migration by State'!$B$5,"Year",'Population Migration by State'!$C$3)</f>
        <v>495964</v>
      </c>
      <c r="U171" s="105">
        <f>GETPIVOTDATA(" California",'Population Migration by State'!$B$5,"Year",'Population Migration by State'!$C$3)</f>
        <v>495964</v>
      </c>
      <c r="V171" s="105">
        <f>GETPIVOTDATA(" California",'Population Migration by State'!$B$5,"Year",'Population Migration by State'!$C$3)</f>
        <v>495964</v>
      </c>
      <c r="W171" s="105">
        <f>GETPIVOTDATA(" California",'Population Migration by State'!$B$5,"Year",'Population Migration by State'!$C$3)</f>
        <v>495964</v>
      </c>
      <c r="X171" s="105">
        <f>GETPIVOTDATA(" California",'Population Migration by State'!$B$5,"Year",'Population Migration by State'!$C$3)</f>
        <v>495964</v>
      </c>
      <c r="Y171" s="105">
        <f>GETPIVOTDATA(" California",'Population Migration by State'!$B$5,"Year",'Population Migration by State'!$C$3)</f>
        <v>495964</v>
      </c>
      <c r="Z171" s="99"/>
      <c r="AA171" s="105">
        <f>GETPIVOTDATA(" Nevada",'Population Migration by State'!$B$5,"Year",'Population Migration by State'!$C$3)</f>
        <v>124522</v>
      </c>
      <c r="AB171" s="105">
        <f>GETPIVOTDATA(" Nevada",'Population Migration by State'!$B$5,"Year",'Population Migration by State'!$C$3)</f>
        <v>124522</v>
      </c>
      <c r="AC171" s="107">
        <f>GETPIVOTDATA(" Utah",'Population Migration by State'!$B$5,"Year",'Population Migration by State'!$C$3)</f>
        <v>88109</v>
      </c>
      <c r="AD171" s="103">
        <f>GETPIVOTDATA(" Utah",'Population Migration by State'!$B$5,"Year",'Population Migration by State'!$C$3)</f>
        <v>88109</v>
      </c>
      <c r="AE171" s="103">
        <f>GETPIVOTDATA(" Utah",'Population Migration by State'!$B$5,"Year",'Population Migration by State'!$C$3)</f>
        <v>88109</v>
      </c>
      <c r="AF171" s="103">
        <f>GETPIVOTDATA(" Utah",'Population Migration by State'!$B$5,"Year",'Population Migration by State'!$C$3)</f>
        <v>88109</v>
      </c>
      <c r="AG171" s="103">
        <f>GETPIVOTDATA(" Utah",'Population Migration by State'!$B$5,"Year",'Population Migration by State'!$C$3)</f>
        <v>88109</v>
      </c>
      <c r="AH171" s="103">
        <f>GETPIVOTDATA(" Utah",'Population Migration by State'!$B$5,"Year",'Population Migration by State'!$C$3)</f>
        <v>88109</v>
      </c>
      <c r="AI171" s="103">
        <f>GETPIVOTDATA(" Utah",'Population Migration by State'!$B$5,"Year",'Population Migration by State'!$C$3)</f>
        <v>88109</v>
      </c>
      <c r="AJ171" s="103">
        <f>GETPIVOTDATA(" Utah",'Population Migration by State'!$B$5,"Year",'Population Migration by State'!$C$3)</f>
        <v>88109</v>
      </c>
      <c r="AK171" s="103">
        <f>GETPIVOTDATA(" Utah",'Population Migration by State'!$B$5,"Year",'Population Migration by State'!$C$3)</f>
        <v>88109</v>
      </c>
      <c r="AL171" s="103">
        <f>GETPIVOTDATA(" Utah",'Population Migration by State'!$B$5,"Year",'Population Migration by State'!$C$3)</f>
        <v>88109</v>
      </c>
      <c r="AM171" s="103">
        <f>GETPIVOTDATA(" Utah",'Population Migration by State'!$B$5,"Year",'Population Migration by State'!$C$3)</f>
        <v>88109</v>
      </c>
      <c r="AN171" s="103">
        <f>GETPIVOTDATA(" Utah",'Population Migration by State'!$B$5,"Year",'Population Migration by State'!$C$3)</f>
        <v>88109</v>
      </c>
      <c r="AO171" s="107">
        <f>GETPIVOTDATA(" Colorado",'Population Migration by State'!$B$5,"Year",'Population Migration by State'!$C$3)</f>
        <v>206204</v>
      </c>
      <c r="AP171" s="103">
        <f>GETPIVOTDATA(" Colorado",'Population Migration by State'!$B$5,"Year",'Population Migration by State'!$C$3)</f>
        <v>206204</v>
      </c>
      <c r="AQ171" s="103">
        <f>GETPIVOTDATA(" Colorado",'Population Migration by State'!$B$5,"Year",'Population Migration by State'!$C$3)</f>
        <v>206204</v>
      </c>
      <c r="AR171" s="103">
        <f>GETPIVOTDATA(" Colorado",'Population Migration by State'!$B$5,"Year",'Population Migration by State'!$C$3)</f>
        <v>206204</v>
      </c>
      <c r="AS171" s="103">
        <f>GETPIVOTDATA(" Colorado",'Population Migration by State'!$B$5,"Year",'Population Migration by State'!$C$3)</f>
        <v>206204</v>
      </c>
      <c r="AT171" s="103">
        <f>GETPIVOTDATA(" Colorado",'Population Migration by State'!$B$5,"Year",'Population Migration by State'!$C$3)</f>
        <v>206204</v>
      </c>
      <c r="AU171" s="103">
        <f>GETPIVOTDATA(" Colorado",'Population Migration by State'!$B$5,"Year",'Population Migration by State'!$C$3)</f>
        <v>206204</v>
      </c>
      <c r="AV171" s="103">
        <f>GETPIVOTDATA(" Colorado",'Population Migration by State'!$B$5,"Year",'Population Migration by State'!$C$3)</f>
        <v>206204</v>
      </c>
      <c r="AW171" s="103">
        <f>GETPIVOTDATA(" Colorado",'Population Migration by State'!$B$5,"Year",'Population Migration by State'!$C$3)</f>
        <v>206204</v>
      </c>
      <c r="AX171" s="103">
        <f>GETPIVOTDATA(" Colorado",'Population Migration by State'!$B$5,"Year",'Population Migration by State'!$C$3)</f>
        <v>206204</v>
      </c>
      <c r="AY171" s="103">
        <f>GETPIVOTDATA(" Colorado",'Population Migration by State'!$B$5,"Year",'Population Migration by State'!$C$3)</f>
        <v>206204</v>
      </c>
      <c r="AZ171" s="103">
        <f>GETPIVOTDATA(" Colorado",'Population Migration by State'!$B$5,"Year",'Population Migration by State'!$C$3)</f>
        <v>206204</v>
      </c>
      <c r="BA171" s="103">
        <f>GETPIVOTDATA(" Colorado",'Population Migration by State'!$B$5,"Year",'Population Migration by State'!$C$3)</f>
        <v>206204</v>
      </c>
      <c r="BB171" s="103">
        <f>GETPIVOTDATA(" Colorado",'Population Migration by State'!$B$5,"Year",'Population Migration by State'!$C$3)</f>
        <v>206204</v>
      </c>
      <c r="BC171" s="105">
        <f>GETPIVOTDATA(" Colorado",'Population Migration by State'!$B$5,"Year",'Population Migration by State'!$C$3)</f>
        <v>206204</v>
      </c>
      <c r="BD171" s="108">
        <f>GETPIVOTDATA(" Colorado",'Population Migration by State'!$B$5,"Year",'Population Migration by State'!$C$3)</f>
        <v>206204</v>
      </c>
      <c r="BE171" s="107">
        <f>GETPIVOTDATA(" Kansas",'Population Migration by State'!$B$5,"Year",'Population Migration by State'!$C$3)</f>
        <v>88366</v>
      </c>
      <c r="BF171" s="103">
        <f>GETPIVOTDATA(" Kansas",'Population Migration by State'!$B$5,"Year",'Population Migration by State'!$C$3)</f>
        <v>88366</v>
      </c>
      <c r="BG171" s="103">
        <f>GETPIVOTDATA(" Kansas",'Population Migration by State'!$B$5,"Year",'Population Migration by State'!$C$3)</f>
        <v>88366</v>
      </c>
      <c r="BH171" s="103">
        <f>GETPIVOTDATA(" Kansas",'Population Migration by State'!$B$5,"Year",'Population Migration by State'!$C$3)</f>
        <v>88366</v>
      </c>
      <c r="BI171" s="103">
        <f>GETPIVOTDATA(" Kansas",'Population Migration by State'!$B$5,"Year",'Population Migration by State'!$C$3)</f>
        <v>88366</v>
      </c>
      <c r="BJ171" s="103">
        <f>GETPIVOTDATA(" Kansas",'Population Migration by State'!$B$5,"Year",'Population Migration by State'!$C$3)</f>
        <v>88366</v>
      </c>
      <c r="BK171" s="103">
        <f>GETPIVOTDATA(" Kansas",'Population Migration by State'!$B$5,"Year",'Population Migration by State'!$C$3)</f>
        <v>88366</v>
      </c>
      <c r="BL171" s="103">
        <f>GETPIVOTDATA(" Kansas",'Population Migration by State'!$B$5,"Year",'Population Migration by State'!$C$3)</f>
        <v>88366</v>
      </c>
      <c r="BM171" s="103">
        <f>GETPIVOTDATA(" Kansas",'Population Migration by State'!$B$5,"Year",'Population Migration by State'!$C$3)</f>
        <v>88366</v>
      </c>
      <c r="BN171" s="103">
        <f>GETPIVOTDATA(" Kansas",'Population Migration by State'!$B$5,"Year",'Population Migration by State'!$C$3)</f>
        <v>88366</v>
      </c>
      <c r="BO171" s="103">
        <f>GETPIVOTDATA(" Kansas",'Population Migration by State'!$B$5,"Year",'Population Migration by State'!$C$3)</f>
        <v>88366</v>
      </c>
      <c r="BP171" s="103">
        <f>GETPIVOTDATA(" Kansas",'Population Migration by State'!$B$5,"Year",'Population Migration by State'!$C$3)</f>
        <v>88366</v>
      </c>
      <c r="BQ171" s="103">
        <f>GETPIVOTDATA(" Kansas",'Population Migration by State'!$B$5,"Year",'Population Migration by State'!$C$3)</f>
        <v>88366</v>
      </c>
      <c r="BR171" s="103">
        <f>GETPIVOTDATA(" Kansas",'Population Migration by State'!$B$5,"Year",'Population Migration by State'!$C$3)</f>
        <v>88366</v>
      </c>
      <c r="BS171" s="92">
        <f>GETPIVOTDATA(" Missouri",'Population Migration by State'!$B$5,"Year",'Population Migration by State'!$C$3)</f>
        <v>163756</v>
      </c>
      <c r="BT171" s="105">
        <f>GETPIVOTDATA(" Missouri",'Population Migration by State'!$B$5,"Year",'Population Migration by State'!$C$3)</f>
        <v>163756</v>
      </c>
      <c r="BU171" s="105">
        <f>GETPIVOTDATA(" Missouri",'Population Migration by State'!$B$5,"Year",'Population Migration by State'!$C$3)</f>
        <v>163756</v>
      </c>
      <c r="BV171" s="105">
        <f>GETPIVOTDATA(" Missouri",'Population Migration by State'!$B$5,"Year",'Population Migration by State'!$C$3)</f>
        <v>163756</v>
      </c>
      <c r="BW171" s="105">
        <f>GETPIVOTDATA(" Missouri",'Population Migration by State'!$B$5,"Year",'Population Migration by State'!$C$3)</f>
        <v>163756</v>
      </c>
      <c r="BX171" s="105">
        <f>GETPIVOTDATA(" Missouri",'Population Migration by State'!$B$5,"Year",'Population Migration by State'!$C$3)</f>
        <v>163756</v>
      </c>
      <c r="BY171" s="105">
        <f>GETPIVOTDATA(" Missouri",'Population Migration by State'!$B$5,"Year",'Population Migration by State'!$C$3)</f>
        <v>163756</v>
      </c>
      <c r="BZ171" s="105">
        <f>GETPIVOTDATA(" Missouri",'Population Migration by State'!$B$5,"Year",'Population Migration by State'!$C$3)</f>
        <v>163756</v>
      </c>
      <c r="CA171" s="105">
        <f>GETPIVOTDATA(" Missouri",'Population Migration by State'!$B$5,"Year",'Population Migration by State'!$C$3)</f>
        <v>163756</v>
      </c>
      <c r="CB171" s="105">
        <f>GETPIVOTDATA(" Missouri",'Population Migration by State'!$B$5,"Year",'Population Migration by State'!$C$3)</f>
        <v>163756</v>
      </c>
      <c r="CC171" s="105">
        <f>GETPIVOTDATA(" Missouri",'Population Migration by State'!$B$5,"Year",'Population Migration by State'!$C$3)</f>
        <v>163756</v>
      </c>
      <c r="CD171" s="105">
        <f>GETPIVOTDATA(" Missouri",'Population Migration by State'!$B$5,"Year",'Population Migration by State'!$C$3)</f>
        <v>163756</v>
      </c>
      <c r="CE171" s="105">
        <f>GETPIVOTDATA(" Missouri",'Population Migration by State'!$B$5,"Year",'Population Migration by State'!$C$3)</f>
        <v>163756</v>
      </c>
      <c r="CF171" s="105">
        <f>GETPIVOTDATA(" Missouri",'Population Migration by State'!$B$5,"Year",'Population Migration by State'!$C$3)</f>
        <v>163756</v>
      </c>
      <c r="CG171" s="105">
        <f>GETPIVOTDATA(" Missouri",'Population Migration by State'!$B$5,"Year",'Population Migration by State'!$C$3)</f>
        <v>163756</v>
      </c>
      <c r="CH171" s="92">
        <f>GETPIVOTDATA(" Illinois",'Population Migration by State'!$B$5,"Year",'Population Migration by State'!$C$3)</f>
        <v>210804</v>
      </c>
      <c r="CI171" s="105">
        <f>GETPIVOTDATA(" Illinois",'Population Migration by State'!$B$5,"Year",'Population Migration by State'!$C$3)</f>
        <v>210804</v>
      </c>
      <c r="CJ171" s="105">
        <f>GETPIVOTDATA(" Illinois",'Population Migration by State'!$B$5,"Year",'Population Migration by State'!$C$3)</f>
        <v>210804</v>
      </c>
      <c r="CK171" s="105">
        <f>GETPIVOTDATA(" Illinois",'Population Migration by State'!$B$5,"Year",'Population Migration by State'!$C$3)</f>
        <v>210804</v>
      </c>
      <c r="CL171" s="105">
        <f>GETPIVOTDATA(" Illinois",'Population Migration by State'!$B$5,"Year",'Population Migration by State'!$C$3)</f>
        <v>210804</v>
      </c>
      <c r="CM171" s="105">
        <f>GETPIVOTDATA(" Illinois",'Population Migration by State'!$B$5,"Year",'Population Migration by State'!$C$3)</f>
        <v>210804</v>
      </c>
      <c r="CN171" s="97"/>
      <c r="CO171" s="105">
        <f>GETPIVOTDATA(" Kentucky",'Population Migration by State'!$B$5,"Year",'Population Migration by State'!$C$3)</f>
        <v>112957</v>
      </c>
      <c r="CP171" s="105">
        <f>GETPIVOTDATA(" Kentucky",'Population Migration by State'!$B$5,"Year",'Population Migration by State'!$C$3)</f>
        <v>112957</v>
      </c>
      <c r="CQ171" s="105">
        <f>GETPIVOTDATA(" Kentucky",'Population Migration by State'!$B$5,"Year",'Population Migration by State'!$C$3)</f>
        <v>112957</v>
      </c>
      <c r="CR171" s="121">
        <f>GETPIVOTDATA(" Kentucky",'Population Migration by State'!$B$5,"Year",'Population Migration by State'!$C$3)</f>
        <v>112957</v>
      </c>
      <c r="CS171" s="121">
        <f>GETPIVOTDATA(" Kentucky",'Population Migration by State'!$B$5,"Year",'Population Migration by State'!$C$3)</f>
        <v>112957</v>
      </c>
      <c r="CT171" s="121">
        <f>GETPIVOTDATA(" Kentucky",'Population Migration by State'!$B$5,"Year",'Population Migration by State'!$C$3)</f>
        <v>112957</v>
      </c>
      <c r="CU171" s="121">
        <f>GETPIVOTDATA(" Kentucky",'Population Migration by State'!$B$5,"Year",'Population Migration by State'!$C$3)</f>
        <v>112957</v>
      </c>
      <c r="CV171" s="105">
        <f>GETPIVOTDATA(" Kentucky",'Population Migration by State'!$B$5,"Year",'Population Migration by State'!$C$3)</f>
        <v>112957</v>
      </c>
      <c r="CW171" s="105">
        <f>GETPIVOTDATA(" Kentucky",'Population Migration by State'!$B$5,"Year",'Population Migration by State'!$C$3)</f>
        <v>112957</v>
      </c>
      <c r="CX171" s="105">
        <f>GETPIVOTDATA(" Kentucky",'Population Migration by State'!$B$5,"Year",'Population Migration by State'!$C$3)</f>
        <v>112957</v>
      </c>
      <c r="CY171" s="97"/>
      <c r="CZ171" s="105">
        <f>GETPIVOTDATA(" Virginia",'Population Migration by State'!$B$5,"Year",'Population Migration by State'!$C$3)</f>
        <v>251169</v>
      </c>
      <c r="DA171" s="105">
        <f>GETPIVOTDATA(" Virginia",'Population Migration by State'!$B$5,"Year",'Population Migration by State'!$C$3)</f>
        <v>251169</v>
      </c>
      <c r="DB171" s="105">
        <f>GETPIVOTDATA(" Virginia",'Population Migration by State'!$B$5,"Year",'Population Migration by State'!$C$3)</f>
        <v>251169</v>
      </c>
      <c r="DC171" s="105">
        <f>GETPIVOTDATA(" Virginia",'Population Migration by State'!$B$5,"Year",'Population Migration by State'!$C$3)</f>
        <v>251169</v>
      </c>
      <c r="DD171" s="105">
        <f>GETPIVOTDATA(" Virginia",'Population Migration by State'!$B$5,"Year",'Population Migration by State'!$C$3)</f>
        <v>251169</v>
      </c>
      <c r="DE171" s="105">
        <f>GETPIVOTDATA(" Virginia",'Population Migration by State'!$B$5,"Year",'Population Migration by State'!$C$3)</f>
        <v>251169</v>
      </c>
      <c r="DF171" s="105">
        <f>GETPIVOTDATA(" Virginia",'Population Migration by State'!$B$5,"Year",'Population Migration by State'!$C$3)</f>
        <v>251169</v>
      </c>
      <c r="DG171" s="105">
        <f>GETPIVOTDATA(" Virginia",'Population Migration by State'!$B$5,"Year",'Population Migration by State'!$C$3)</f>
        <v>251169</v>
      </c>
      <c r="DH171" s="105">
        <f>GETPIVOTDATA(" Virginia",'Population Migration by State'!$B$5,"Year",'Population Migration by State'!$C$3)</f>
        <v>251169</v>
      </c>
      <c r="DI171" s="105">
        <f>GETPIVOTDATA(" Virginia",'Population Migration by State'!$B$5,"Year",'Population Migration by State'!$C$3)</f>
        <v>251169</v>
      </c>
      <c r="DJ171" s="121">
        <f>GETPIVOTDATA(" Virginia",'Population Migration by State'!$B$5,"Year",'Population Migration by State'!$C$3)</f>
        <v>251169</v>
      </c>
      <c r="DK171" s="121">
        <f>GETPIVOTDATA(" Virginia",'Population Migration by State'!$B$5,"Year",'Population Migration by State'!$C$3)</f>
        <v>251169</v>
      </c>
      <c r="DL171" s="121">
        <f>GETPIVOTDATA(" Virginia",'Population Migration by State'!$B$5,"Year",'Population Migration by State'!$C$3)</f>
        <v>251169</v>
      </c>
      <c r="DM171" s="121">
        <f>GETPIVOTDATA(" Virginia",'Population Migration by State'!$B$5,"Year",'Population Migration by State'!$C$3)</f>
        <v>251169</v>
      </c>
      <c r="DN171" s="105">
        <f>GETPIVOTDATA(" Virginia",'Population Migration by State'!$B$5,"Year",'Population Migration by State'!$C$3)</f>
        <v>251169</v>
      </c>
      <c r="DO171" s="105">
        <f>GETPIVOTDATA(" Virginia",'Population Migration by State'!$B$5,"Year",'Population Migration by State'!$C$3)</f>
        <v>251169</v>
      </c>
      <c r="DP171" s="105">
        <f>GETPIVOTDATA(" Virginia",'Population Migration by State'!$B$5,"Year",'Population Migration by State'!$C$3)</f>
        <v>251169</v>
      </c>
      <c r="DQ171" s="105">
        <f>GETPIVOTDATA(" Virginia",'Population Migration by State'!$B$5,"Year",'Population Migration by State'!$C$3)</f>
        <v>251169</v>
      </c>
      <c r="DR171" s="105">
        <f>GETPIVOTDATA(" Virginia",'Population Migration by State'!$B$5,"Year",'Population Migration by State'!$C$3)</f>
        <v>251169</v>
      </c>
      <c r="DS171" s="114">
        <f>GETPIVOTDATA(" Virginia",'Population Migration by State'!$B$5,"Year",'Population Migration by State'!$C$3)</f>
        <v>251169</v>
      </c>
      <c r="DT171" s="105"/>
      <c r="DU171" s="105"/>
      <c r="DV171" s="105"/>
      <c r="DW171" s="105"/>
      <c r="DX171" s="105"/>
      <c r="DY171" s="105"/>
      <c r="DZ171" s="105"/>
      <c r="EA171" s="105"/>
      <c r="EB171" s="105"/>
      <c r="EC171" s="105"/>
      <c r="ED171" s="105"/>
      <c r="EE171" s="93"/>
      <c r="EF171" s="93"/>
      <c r="EG171" s="93"/>
      <c r="EH171" s="93"/>
      <c r="EI171" s="105"/>
      <c r="EJ171" s="105"/>
      <c r="EK171" s="105"/>
      <c r="EL171" s="105"/>
      <c r="EM171" s="105"/>
      <c r="EN171" s="105"/>
      <c r="EO171" s="105"/>
      <c r="EP171" s="105"/>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217"/>
    </row>
    <row r="172" spans="2:216" ht="15" customHeight="1" thickTop="1" x14ac:dyDescent="0.25">
      <c r="B172" s="221"/>
      <c r="C172" s="56"/>
      <c r="D172" s="56"/>
      <c r="E172" s="105"/>
      <c r="F172" s="105"/>
      <c r="G172" s="105"/>
      <c r="H172" s="105"/>
      <c r="I172" s="105"/>
      <c r="J172" s="105"/>
      <c r="K172" s="105"/>
      <c r="L172" s="105"/>
      <c r="M172" s="105"/>
      <c r="N172" s="105"/>
      <c r="O172" s="105"/>
      <c r="P172" s="92">
        <f>GETPIVOTDATA(" California",'Population Migration by State'!$B$5,"Year",'Population Migration by State'!$C$3)</f>
        <v>495964</v>
      </c>
      <c r="Q172" s="105">
        <f>GETPIVOTDATA(" California",'Population Migration by State'!$B$5,"Year",'Population Migration by State'!$C$3)</f>
        <v>495964</v>
      </c>
      <c r="R172" s="105">
        <f>GETPIVOTDATA(" California",'Population Migration by State'!$B$5,"Year",'Population Migration by State'!$C$3)</f>
        <v>495964</v>
      </c>
      <c r="S172" s="105">
        <f>GETPIVOTDATA(" California",'Population Migration by State'!$B$5,"Year",'Population Migration by State'!$C$3)</f>
        <v>495964</v>
      </c>
      <c r="T172" s="105">
        <f>GETPIVOTDATA(" California",'Population Migration by State'!$B$5,"Year",'Population Migration by State'!$C$3)</f>
        <v>495964</v>
      </c>
      <c r="U172" s="105">
        <f>GETPIVOTDATA(" California",'Population Migration by State'!$B$5,"Year",'Population Migration by State'!$C$3)</f>
        <v>495964</v>
      </c>
      <c r="V172" s="105">
        <f>GETPIVOTDATA(" California",'Population Migration by State'!$B$5,"Year",'Population Migration by State'!$C$3)</f>
        <v>495964</v>
      </c>
      <c r="W172" s="105">
        <f>GETPIVOTDATA(" California",'Population Migration by State'!$B$5,"Year",'Population Migration by State'!$C$3)</f>
        <v>495964</v>
      </c>
      <c r="X172" s="105">
        <f>GETPIVOTDATA(" California",'Population Migration by State'!$B$5,"Year",'Population Migration by State'!$C$3)</f>
        <v>495964</v>
      </c>
      <c r="Y172" s="105">
        <f>GETPIVOTDATA(" California",'Population Migration by State'!$B$5,"Year",'Population Migration by State'!$C$3)</f>
        <v>495964</v>
      </c>
      <c r="Z172" s="105">
        <f>GETPIVOTDATA(" California",'Population Migration by State'!$B$5,"Year",'Population Migration by State'!$C$3)</f>
        <v>495964</v>
      </c>
      <c r="AA172" s="92">
        <f>GETPIVOTDATA(" Nevada",'Population Migration by State'!$B$5,"Year",'Population Migration by State'!$C$3)</f>
        <v>124522</v>
      </c>
      <c r="AB172" s="105">
        <f>GETPIVOTDATA(" Nevada",'Population Migration by State'!$B$5,"Year",'Population Migration by State'!$C$3)</f>
        <v>124522</v>
      </c>
      <c r="AC172" s="95">
        <f>GETPIVOTDATA(" Arizona",'Population Migration by State'!$B$5,"Year",'Population Migration by State'!$C$3)</f>
        <v>234248</v>
      </c>
      <c r="AD172" s="105">
        <f>GETPIVOTDATA(" Arizona",'Population Migration by State'!$B$5,"Year",'Population Migration by State'!$C$3)</f>
        <v>234248</v>
      </c>
      <c r="AE172" s="105">
        <f>GETPIVOTDATA(" Arizona",'Population Migration by State'!$B$5,"Year",'Population Migration by State'!$C$3)</f>
        <v>234248</v>
      </c>
      <c r="AF172" s="105">
        <f>GETPIVOTDATA(" Arizona",'Population Migration by State'!$B$5,"Year",'Population Migration by State'!$C$3)</f>
        <v>234248</v>
      </c>
      <c r="AG172" s="105">
        <f>GETPIVOTDATA(" Arizona",'Population Migration by State'!$B$5,"Year",'Population Migration by State'!$C$3)</f>
        <v>234248</v>
      </c>
      <c r="AH172" s="105">
        <f>GETPIVOTDATA(" Arizona",'Population Migration by State'!$B$5,"Year",'Population Migration by State'!$C$3)</f>
        <v>234248</v>
      </c>
      <c r="AI172" s="105">
        <f>GETPIVOTDATA(" Arizona",'Population Migration by State'!$B$5,"Year",'Population Migration by State'!$C$3)</f>
        <v>234248</v>
      </c>
      <c r="AJ172" s="105">
        <f>GETPIVOTDATA(" Arizona",'Population Migration by State'!$B$5,"Year",'Population Migration by State'!$C$3)</f>
        <v>234248</v>
      </c>
      <c r="AK172" s="105">
        <f>GETPIVOTDATA(" Arizona",'Population Migration by State'!$B$5,"Year",'Population Migration by State'!$C$3)</f>
        <v>234248</v>
      </c>
      <c r="AL172" s="105">
        <f>GETPIVOTDATA(" Arizona",'Population Migration by State'!$B$5,"Year",'Population Migration by State'!$C$3)</f>
        <v>234248</v>
      </c>
      <c r="AM172" s="105">
        <f>GETPIVOTDATA(" Arizona",'Population Migration by State'!$B$5,"Year",'Population Migration by State'!$C$3)</f>
        <v>234248</v>
      </c>
      <c r="AN172" s="105">
        <f>GETPIVOTDATA(" Arizona",'Population Migration by State'!$B$5,"Year",'Population Migration by State'!$C$3)</f>
        <v>234248</v>
      </c>
      <c r="AO172" s="92">
        <f>GETPIVOTDATA(" New Mexico",'Population Migration by State'!$B$5,"Year",'Population Migration by State'!$C$3)</f>
        <v>55122</v>
      </c>
      <c r="AP172" s="105">
        <f>GETPIVOTDATA(" New Mexico",'Population Migration by State'!$B$5,"Year",'Population Migration by State'!$C$3)</f>
        <v>55122</v>
      </c>
      <c r="AQ172" s="105">
        <f>GETPIVOTDATA(" New Mexico",'Population Migration by State'!$B$5,"Year",'Population Migration by State'!$C$3)</f>
        <v>55122</v>
      </c>
      <c r="AR172" s="105">
        <f>GETPIVOTDATA(" New Mexico",'Population Migration by State'!$B$5,"Year",'Population Migration by State'!$C$3)</f>
        <v>55122</v>
      </c>
      <c r="AS172" s="105">
        <f>GETPIVOTDATA(" New Mexico",'Population Migration by State'!$B$5,"Year",'Population Migration by State'!$C$3)</f>
        <v>55122</v>
      </c>
      <c r="AT172" s="105">
        <f>GETPIVOTDATA(" New Mexico",'Population Migration by State'!$B$5,"Year",'Population Migration by State'!$C$3)</f>
        <v>55122</v>
      </c>
      <c r="AU172" s="105">
        <f>GETPIVOTDATA(" New Mexico",'Population Migration by State'!$B$5,"Year",'Population Migration by State'!$C$3)</f>
        <v>55122</v>
      </c>
      <c r="AV172" s="105">
        <f>GETPIVOTDATA(" New Mexico",'Population Migration by State'!$B$5,"Year",'Population Migration by State'!$C$3)</f>
        <v>55122</v>
      </c>
      <c r="AW172" s="105">
        <f>GETPIVOTDATA(" New Mexico",'Population Migration by State'!$B$5,"Year",'Population Migration by State'!$C$3)</f>
        <v>55122</v>
      </c>
      <c r="AX172" s="105">
        <f>GETPIVOTDATA(" New Mexico",'Population Migration by State'!$B$5,"Year",'Population Migration by State'!$C$3)</f>
        <v>55122</v>
      </c>
      <c r="AY172" s="105">
        <f>GETPIVOTDATA(" New Mexico",'Population Migration by State'!$B$5,"Year",'Population Migration by State'!$C$3)</f>
        <v>55122</v>
      </c>
      <c r="AZ172" s="105">
        <f>GETPIVOTDATA(" New Mexico",'Population Migration by State'!$B$5,"Year",'Population Migration by State'!$C$3)</f>
        <v>55122</v>
      </c>
      <c r="BA172" s="105">
        <f>GETPIVOTDATA(" New Mexico",'Population Migration by State'!$B$5,"Year",'Population Migration by State'!$C$3)</f>
        <v>55122</v>
      </c>
      <c r="BB172" s="105">
        <f>GETPIVOTDATA(" New Mexico",'Population Migration by State'!$B$5,"Year",'Population Migration by State'!$C$3)</f>
        <v>55122</v>
      </c>
      <c r="BC172" s="95">
        <f>GETPIVOTDATA(" Oklahoma",'Population Migration by State'!$B$5,"Year",'Population Migration by State'!$C$3)</f>
        <v>108972</v>
      </c>
      <c r="BD172" s="105">
        <f>GETPIVOTDATA(" Oklahoma",'Population Migration by State'!$B$5,"Year",'Population Migration by State'!$C$3)</f>
        <v>108972</v>
      </c>
      <c r="BE172" s="105">
        <f>GETPIVOTDATA(" Oklahoma",'Population Migration by State'!$B$5,"Year",'Population Migration by State'!$C$3)</f>
        <v>108972</v>
      </c>
      <c r="BF172" s="105">
        <f>GETPIVOTDATA(" Oklahoma",'Population Migration by State'!$B$5,"Year",'Population Migration by State'!$C$3)</f>
        <v>108972</v>
      </c>
      <c r="BG172" s="105">
        <f>GETPIVOTDATA(" Oklahoma",'Population Migration by State'!$B$5,"Year",'Population Migration by State'!$C$3)</f>
        <v>108972</v>
      </c>
      <c r="BH172" s="105">
        <f>GETPIVOTDATA(" Oklahoma",'Population Migration by State'!$B$5,"Year",'Population Migration by State'!$C$3)</f>
        <v>108972</v>
      </c>
      <c r="BI172" s="105">
        <f>GETPIVOTDATA(" Oklahoma",'Population Migration by State'!$B$5,"Year",'Population Migration by State'!$C$3)</f>
        <v>108972</v>
      </c>
      <c r="BJ172" s="105">
        <f>GETPIVOTDATA(" Oklahoma",'Population Migration by State'!$B$5,"Year",'Population Migration by State'!$C$3)</f>
        <v>108972</v>
      </c>
      <c r="BK172" s="105">
        <f>GETPIVOTDATA(" Oklahoma",'Population Migration by State'!$B$5,"Year",'Population Migration by State'!$C$3)</f>
        <v>108972</v>
      </c>
      <c r="BL172" s="105">
        <f>GETPIVOTDATA(" Oklahoma",'Population Migration by State'!$B$5,"Year",'Population Migration by State'!$C$3)</f>
        <v>108972</v>
      </c>
      <c r="BM172" s="105">
        <f>GETPIVOTDATA(" Oklahoma",'Population Migration by State'!$B$5,"Year",'Population Migration by State'!$C$3)</f>
        <v>108972</v>
      </c>
      <c r="BN172" s="105">
        <f>GETPIVOTDATA(" Oklahoma",'Population Migration by State'!$B$5,"Year",'Population Migration by State'!$C$3)</f>
        <v>108972</v>
      </c>
      <c r="BO172" s="105">
        <f>GETPIVOTDATA(" Oklahoma",'Population Migration by State'!$B$5,"Year",'Population Migration by State'!$C$3)</f>
        <v>108972</v>
      </c>
      <c r="BP172" s="105">
        <f>GETPIVOTDATA(" Oklahoma",'Population Migration by State'!$B$5,"Year",'Population Migration by State'!$C$3)</f>
        <v>108972</v>
      </c>
      <c r="BQ172" s="105">
        <f>GETPIVOTDATA(" Oklahoma",'Population Migration by State'!$B$5,"Year",'Population Migration by State'!$C$3)</f>
        <v>108972</v>
      </c>
      <c r="BR172" s="105">
        <f>GETPIVOTDATA(" Oklahoma",'Population Migration by State'!$B$5,"Year",'Population Migration by State'!$C$3)</f>
        <v>108972</v>
      </c>
      <c r="BS172" s="92">
        <f>GETPIVOTDATA(" Missouri",'Population Migration by State'!$B$5,"Year",'Population Migration by State'!$C$3)</f>
        <v>163756</v>
      </c>
      <c r="BT172" s="105">
        <f>GETPIVOTDATA(" Missouri",'Population Migration by State'!$B$5,"Year",'Population Migration by State'!$C$3)</f>
        <v>163756</v>
      </c>
      <c r="BU172" s="105">
        <f>GETPIVOTDATA(" Missouri",'Population Migration by State'!$B$5,"Year",'Population Migration by State'!$C$3)</f>
        <v>163756</v>
      </c>
      <c r="BV172" s="105">
        <f>GETPIVOTDATA(" Missouri",'Population Migration by State'!$B$5,"Year",'Population Migration by State'!$C$3)</f>
        <v>163756</v>
      </c>
      <c r="BW172" s="105">
        <f>GETPIVOTDATA(" Missouri",'Population Migration by State'!$B$5,"Year",'Population Migration by State'!$C$3)</f>
        <v>163756</v>
      </c>
      <c r="BX172" s="105">
        <f>GETPIVOTDATA(" Missouri",'Population Migration by State'!$B$5,"Year",'Population Migration by State'!$C$3)</f>
        <v>163756</v>
      </c>
      <c r="BY172" s="105">
        <f>GETPIVOTDATA(" Missouri",'Population Migration by State'!$B$5,"Year",'Population Migration by State'!$C$3)</f>
        <v>163756</v>
      </c>
      <c r="BZ172" s="105">
        <f>GETPIVOTDATA(" Missouri",'Population Migration by State'!$B$5,"Year",'Population Migration by State'!$C$3)</f>
        <v>163756</v>
      </c>
      <c r="CA172" s="105">
        <f>GETPIVOTDATA(" Missouri",'Population Migration by State'!$B$5,"Year",'Population Migration by State'!$C$3)</f>
        <v>163756</v>
      </c>
      <c r="CB172" s="105">
        <f>GETPIVOTDATA(" Missouri",'Population Migration by State'!$B$5,"Year",'Population Migration by State'!$C$3)</f>
        <v>163756</v>
      </c>
      <c r="CC172" s="105">
        <f>GETPIVOTDATA(" Missouri",'Population Migration by State'!$B$5,"Year",'Population Migration by State'!$C$3)</f>
        <v>163756</v>
      </c>
      <c r="CD172" s="105">
        <f>GETPIVOTDATA(" Missouri",'Population Migration by State'!$B$5,"Year",'Population Migration by State'!$C$3)</f>
        <v>163756</v>
      </c>
      <c r="CE172" s="105">
        <f>GETPIVOTDATA(" Missouri",'Population Migration by State'!$B$5,"Year",'Population Migration by State'!$C$3)</f>
        <v>163756</v>
      </c>
      <c r="CF172" s="105">
        <f>GETPIVOTDATA(" Missouri",'Population Migration by State'!$B$5,"Year",'Population Migration by State'!$C$3)</f>
        <v>163756</v>
      </c>
      <c r="CG172" s="105">
        <f>GETPIVOTDATA(" Missouri",'Population Migration by State'!$B$5,"Year",'Population Migration by State'!$C$3)</f>
        <v>163756</v>
      </c>
      <c r="CH172" s="92">
        <f>GETPIVOTDATA(" Illinois",'Population Migration by State'!$B$5,"Year",'Population Migration by State'!$C$3)</f>
        <v>210804</v>
      </c>
      <c r="CI172" s="105">
        <f>GETPIVOTDATA(" Illinois",'Population Migration by State'!$B$5,"Year",'Population Migration by State'!$C$3)</f>
        <v>210804</v>
      </c>
      <c r="CJ172" s="105">
        <f>GETPIVOTDATA(" Illinois",'Population Migration by State'!$B$5,"Year",'Population Migration by State'!$C$3)</f>
        <v>210804</v>
      </c>
      <c r="CK172" s="105">
        <f>GETPIVOTDATA(" Illinois",'Population Migration by State'!$B$5,"Year",'Population Migration by State'!$C$3)</f>
        <v>210804</v>
      </c>
      <c r="CL172" s="105">
        <f>GETPIVOTDATA(" Illinois",'Population Migration by State'!$B$5,"Year",'Population Migration by State'!$C$3)</f>
        <v>210804</v>
      </c>
      <c r="CM172" s="97"/>
      <c r="CN172" s="105">
        <f>GETPIVOTDATA(" Kentucky",'Population Migration by State'!$B$5,"Year",'Population Migration by State'!$C$3)</f>
        <v>112957</v>
      </c>
      <c r="CO172" s="105">
        <f>GETPIVOTDATA(" Kentucky",'Population Migration by State'!$B$5,"Year",'Population Migration by State'!$C$3)</f>
        <v>112957</v>
      </c>
      <c r="CP172" s="105">
        <f>GETPIVOTDATA(" Kentucky",'Population Migration by State'!$B$5,"Year",'Population Migration by State'!$C$3)</f>
        <v>112957</v>
      </c>
      <c r="CQ172" s="105">
        <f>GETPIVOTDATA(" Kentucky",'Population Migration by State'!$B$5,"Year",'Population Migration by State'!$C$3)</f>
        <v>112957</v>
      </c>
      <c r="CR172" s="121">
        <f>GETPIVOTDATA(" Kentucky",'Population Migration by State'!$B$5,"Year",'Population Migration by State'!$C$3)</f>
        <v>112957</v>
      </c>
      <c r="CS172" s="121">
        <f>GETPIVOTDATA(" Kentucky",'Population Migration by State'!$B$5,"Year",'Population Migration by State'!$C$3)</f>
        <v>112957</v>
      </c>
      <c r="CT172" s="121">
        <f>GETPIVOTDATA(" Kentucky",'Population Migration by State'!$B$5,"Year",'Population Migration by State'!$C$3)</f>
        <v>112957</v>
      </c>
      <c r="CU172" s="121">
        <f>GETPIVOTDATA(" Kentucky",'Population Migration by State'!$B$5,"Year",'Population Migration by State'!$C$3)</f>
        <v>112957</v>
      </c>
      <c r="CV172" s="105">
        <f>GETPIVOTDATA(" Kentucky",'Population Migration by State'!$B$5,"Year",'Population Migration by State'!$C$3)</f>
        <v>112957</v>
      </c>
      <c r="CW172" s="105">
        <f>GETPIVOTDATA(" Kentucky",'Population Migration by State'!$B$5,"Year",'Population Migration by State'!$C$3)</f>
        <v>112957</v>
      </c>
      <c r="CX172" s="105">
        <f>GETPIVOTDATA(" Kentucky",'Population Migration by State'!$B$5,"Year",'Population Migration by State'!$C$3)</f>
        <v>112957</v>
      </c>
      <c r="CY172" s="92">
        <f>GETPIVOTDATA(" Virginia",'Population Migration by State'!$B$5,"Year",'Population Migration by State'!$C$3)</f>
        <v>251169</v>
      </c>
      <c r="CZ172" s="105">
        <f>GETPIVOTDATA(" Virginia",'Population Migration by State'!$B$5,"Year",'Population Migration by State'!$C$3)</f>
        <v>251169</v>
      </c>
      <c r="DA172" s="105">
        <f>GETPIVOTDATA(" Virginia",'Population Migration by State'!$B$5,"Year",'Population Migration by State'!$C$3)</f>
        <v>251169</v>
      </c>
      <c r="DB172" s="105">
        <f>GETPIVOTDATA(" Virginia",'Population Migration by State'!$B$5,"Year",'Population Migration by State'!$C$3)</f>
        <v>251169</v>
      </c>
      <c r="DC172" s="105">
        <f>GETPIVOTDATA(" Virginia",'Population Migration by State'!$B$5,"Year",'Population Migration by State'!$C$3)</f>
        <v>251169</v>
      </c>
      <c r="DD172" s="105">
        <f>GETPIVOTDATA(" Virginia",'Population Migration by State'!$B$5,"Year",'Population Migration by State'!$C$3)</f>
        <v>251169</v>
      </c>
      <c r="DE172" s="105">
        <f>GETPIVOTDATA(" Virginia",'Population Migration by State'!$B$5,"Year",'Population Migration by State'!$C$3)</f>
        <v>251169</v>
      </c>
      <c r="DF172" s="105">
        <f>GETPIVOTDATA(" Virginia",'Population Migration by State'!$B$5,"Year",'Population Migration by State'!$C$3)</f>
        <v>251169</v>
      </c>
      <c r="DG172" s="105">
        <f>GETPIVOTDATA(" Virginia",'Population Migration by State'!$B$5,"Year",'Population Migration by State'!$C$3)</f>
        <v>251169</v>
      </c>
      <c r="DH172" s="105">
        <f>GETPIVOTDATA(" Virginia",'Population Migration by State'!$B$5,"Year",'Population Migration by State'!$C$3)</f>
        <v>251169</v>
      </c>
      <c r="DI172" s="105">
        <f>GETPIVOTDATA(" Virginia",'Population Migration by State'!$B$5,"Year",'Population Migration by State'!$C$3)</f>
        <v>251169</v>
      </c>
      <c r="DJ172" s="121">
        <f>GETPIVOTDATA(" Virginia",'Population Migration by State'!$B$5,"Year",'Population Migration by State'!$C$3)</f>
        <v>251169</v>
      </c>
      <c r="DK172" s="121">
        <f>GETPIVOTDATA(" Virginia",'Population Migration by State'!$B$5,"Year",'Population Migration by State'!$C$3)</f>
        <v>251169</v>
      </c>
      <c r="DL172" s="121">
        <f>GETPIVOTDATA(" Virginia",'Population Migration by State'!$B$5,"Year",'Population Migration by State'!$C$3)</f>
        <v>251169</v>
      </c>
      <c r="DM172" s="121">
        <f>GETPIVOTDATA(" Virginia",'Population Migration by State'!$B$5,"Year",'Population Migration by State'!$C$3)</f>
        <v>251169</v>
      </c>
      <c r="DN172" s="105">
        <f>GETPIVOTDATA(" Virginia",'Population Migration by State'!$B$5,"Year",'Population Migration by State'!$C$3)</f>
        <v>251169</v>
      </c>
      <c r="DO172" s="105">
        <f>GETPIVOTDATA(" Virginia",'Population Migration by State'!$B$5,"Year",'Population Migration by State'!$C$3)</f>
        <v>251169</v>
      </c>
      <c r="DP172" s="105">
        <f>GETPIVOTDATA(" Virginia",'Population Migration by State'!$B$5,"Year",'Population Migration by State'!$C$3)</f>
        <v>251169</v>
      </c>
      <c r="DQ172" s="105">
        <f>GETPIVOTDATA(" Virginia",'Population Migration by State'!$B$5,"Year",'Population Migration by State'!$C$3)</f>
        <v>251169</v>
      </c>
      <c r="DR172" s="105">
        <f>GETPIVOTDATA(" Virginia",'Population Migration by State'!$B$5,"Year",'Population Migration by State'!$C$3)</f>
        <v>251169</v>
      </c>
      <c r="DS172" s="114">
        <f>GETPIVOTDATA(" Virginia",'Population Migration by State'!$B$5,"Year",'Population Migration by State'!$C$3)</f>
        <v>251169</v>
      </c>
      <c r="DT172" s="105"/>
      <c r="DU172" s="105"/>
      <c r="DV172" s="105"/>
      <c r="DW172" s="105"/>
      <c r="DX172" s="105"/>
      <c r="DY172" s="105"/>
      <c r="DZ172" s="105"/>
      <c r="EA172" s="105"/>
      <c r="EB172" s="105"/>
      <c r="EC172" s="105"/>
      <c r="ED172" s="105"/>
      <c r="EE172" s="93"/>
      <c r="EF172" s="93"/>
      <c r="EG172" s="93"/>
      <c r="EH172" s="93"/>
      <c r="EI172" s="105"/>
      <c r="EJ172" s="105"/>
      <c r="EK172" s="105"/>
      <c r="EL172" s="105"/>
      <c r="EM172" s="105"/>
      <c r="EN172" s="105"/>
      <c r="EO172" s="105"/>
      <c r="EP172" s="105"/>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217"/>
    </row>
    <row r="173" spans="2:216" ht="15" customHeight="1" thickBot="1" x14ac:dyDescent="0.3">
      <c r="B173" s="221"/>
      <c r="C173" s="56"/>
      <c r="D173" s="56"/>
      <c r="E173" s="105"/>
      <c r="F173" s="105"/>
      <c r="G173" s="105"/>
      <c r="H173" s="105"/>
      <c r="I173" s="105"/>
      <c r="J173" s="105"/>
      <c r="K173" s="105"/>
      <c r="L173" s="105"/>
      <c r="M173" s="105"/>
      <c r="N173" s="105"/>
      <c r="O173" s="105"/>
      <c r="P173" s="99">
        <f>GETPIVOTDATA(" California",'Population Migration by State'!$B$5,"Year",'Population Migration by State'!$C$3)</f>
        <v>495964</v>
      </c>
      <c r="Q173" s="105">
        <f>GETPIVOTDATA(" California",'Population Migration by State'!$B$5,"Year",'Population Migration by State'!$C$3)</f>
        <v>495964</v>
      </c>
      <c r="R173" s="105">
        <f>GETPIVOTDATA(" California",'Population Migration by State'!$B$5,"Year",'Population Migration by State'!$C$3)</f>
        <v>495964</v>
      </c>
      <c r="S173" s="105">
        <f>GETPIVOTDATA(" California",'Population Migration by State'!$B$5,"Year",'Population Migration by State'!$C$3)</f>
        <v>495964</v>
      </c>
      <c r="T173" s="105">
        <f>GETPIVOTDATA(" California",'Population Migration by State'!$B$5,"Year",'Population Migration by State'!$C$3)</f>
        <v>495964</v>
      </c>
      <c r="U173" s="105">
        <f>GETPIVOTDATA(" California",'Population Migration by State'!$B$5,"Year",'Population Migration by State'!$C$3)</f>
        <v>495964</v>
      </c>
      <c r="V173" s="105">
        <f>GETPIVOTDATA(" California",'Population Migration by State'!$B$5,"Year",'Population Migration by State'!$C$3)</f>
        <v>495964</v>
      </c>
      <c r="W173" s="105">
        <f>GETPIVOTDATA(" California",'Population Migration by State'!$B$5,"Year",'Population Migration by State'!$C$3)</f>
        <v>495964</v>
      </c>
      <c r="X173" s="105">
        <f>GETPIVOTDATA(" California",'Population Migration by State'!$B$5,"Year",'Population Migration by State'!$C$3)</f>
        <v>495964</v>
      </c>
      <c r="Y173" s="105">
        <f>GETPIVOTDATA(" California",'Population Migration by State'!$B$5,"Year",'Population Migration by State'!$C$3)</f>
        <v>495964</v>
      </c>
      <c r="Z173" s="105">
        <f>GETPIVOTDATA(" California",'Population Migration by State'!$B$5,"Year",'Population Migration by State'!$C$3)</f>
        <v>495964</v>
      </c>
      <c r="AA173" s="92">
        <f>GETPIVOTDATA(" Nevada",'Population Migration by State'!$B$5,"Year",'Population Migration by State'!$C$3)</f>
        <v>124522</v>
      </c>
      <c r="AB173" s="105">
        <f>GETPIVOTDATA(" Nevada",'Population Migration by State'!$B$5,"Year",'Population Migration by State'!$C$3)</f>
        <v>124522</v>
      </c>
      <c r="AC173" s="92">
        <f>GETPIVOTDATA(" Arizona",'Population Migration by State'!$B$5,"Year",'Population Migration by State'!$C$3)</f>
        <v>234248</v>
      </c>
      <c r="AD173" s="105">
        <f>GETPIVOTDATA(" Arizona",'Population Migration by State'!$B$5,"Year",'Population Migration by State'!$C$3)</f>
        <v>234248</v>
      </c>
      <c r="AE173" s="105">
        <f>GETPIVOTDATA(" Arizona",'Population Migration by State'!$B$5,"Year",'Population Migration by State'!$C$3)</f>
        <v>234248</v>
      </c>
      <c r="AF173" s="105">
        <f>GETPIVOTDATA(" Arizona",'Population Migration by State'!$B$5,"Year",'Population Migration by State'!$C$3)</f>
        <v>234248</v>
      </c>
      <c r="AG173" s="105">
        <f>GETPIVOTDATA(" Arizona",'Population Migration by State'!$B$5,"Year",'Population Migration by State'!$C$3)</f>
        <v>234248</v>
      </c>
      <c r="AH173" s="105">
        <f>GETPIVOTDATA(" Arizona",'Population Migration by State'!$B$5,"Year",'Population Migration by State'!$C$3)</f>
        <v>234248</v>
      </c>
      <c r="AI173" s="105">
        <f>GETPIVOTDATA(" Arizona",'Population Migration by State'!$B$5,"Year",'Population Migration by State'!$C$3)</f>
        <v>234248</v>
      </c>
      <c r="AJ173" s="105">
        <f>GETPIVOTDATA(" Arizona",'Population Migration by State'!$B$5,"Year",'Population Migration by State'!$C$3)</f>
        <v>234248</v>
      </c>
      <c r="AK173" s="105">
        <f>GETPIVOTDATA(" Arizona",'Population Migration by State'!$B$5,"Year",'Population Migration by State'!$C$3)</f>
        <v>234248</v>
      </c>
      <c r="AL173" s="105">
        <f>GETPIVOTDATA(" Arizona",'Population Migration by State'!$B$5,"Year",'Population Migration by State'!$C$3)</f>
        <v>234248</v>
      </c>
      <c r="AM173" s="105">
        <f>GETPIVOTDATA(" Arizona",'Population Migration by State'!$B$5,"Year",'Population Migration by State'!$C$3)</f>
        <v>234248</v>
      </c>
      <c r="AN173" s="105">
        <f>GETPIVOTDATA(" Arizona",'Population Migration by State'!$B$5,"Year",'Population Migration by State'!$C$3)</f>
        <v>234248</v>
      </c>
      <c r="AO173" s="92">
        <f>GETPIVOTDATA(" New Mexico",'Population Migration by State'!$B$5,"Year",'Population Migration by State'!$C$3)</f>
        <v>55122</v>
      </c>
      <c r="AP173" s="105">
        <f>GETPIVOTDATA(" New Mexico",'Population Migration by State'!$B$5,"Year",'Population Migration by State'!$C$3)</f>
        <v>55122</v>
      </c>
      <c r="AQ173" s="105">
        <f>GETPIVOTDATA(" New Mexico",'Population Migration by State'!$B$5,"Year",'Population Migration by State'!$C$3)</f>
        <v>55122</v>
      </c>
      <c r="AR173" s="105">
        <f>GETPIVOTDATA(" New Mexico",'Population Migration by State'!$B$5,"Year",'Population Migration by State'!$C$3)</f>
        <v>55122</v>
      </c>
      <c r="AS173" s="105">
        <f>GETPIVOTDATA(" New Mexico",'Population Migration by State'!$B$5,"Year",'Population Migration by State'!$C$3)</f>
        <v>55122</v>
      </c>
      <c r="AT173" s="105">
        <f>GETPIVOTDATA(" New Mexico",'Population Migration by State'!$B$5,"Year",'Population Migration by State'!$C$3)</f>
        <v>55122</v>
      </c>
      <c r="AU173" s="105">
        <f>GETPIVOTDATA(" New Mexico",'Population Migration by State'!$B$5,"Year",'Population Migration by State'!$C$3)</f>
        <v>55122</v>
      </c>
      <c r="AV173" s="105">
        <f>GETPIVOTDATA(" New Mexico",'Population Migration by State'!$B$5,"Year",'Population Migration by State'!$C$3)</f>
        <v>55122</v>
      </c>
      <c r="AW173" s="105">
        <f>GETPIVOTDATA(" New Mexico",'Population Migration by State'!$B$5,"Year",'Population Migration by State'!$C$3)</f>
        <v>55122</v>
      </c>
      <c r="AX173" s="105">
        <f>GETPIVOTDATA(" New Mexico",'Population Migration by State'!$B$5,"Year",'Population Migration by State'!$C$3)</f>
        <v>55122</v>
      </c>
      <c r="AY173" s="105">
        <f>GETPIVOTDATA(" New Mexico",'Population Migration by State'!$B$5,"Year",'Population Migration by State'!$C$3)</f>
        <v>55122</v>
      </c>
      <c r="AZ173" s="105">
        <f>GETPIVOTDATA(" New Mexico",'Population Migration by State'!$B$5,"Year",'Population Migration by State'!$C$3)</f>
        <v>55122</v>
      </c>
      <c r="BA173" s="105">
        <f>GETPIVOTDATA(" New Mexico",'Population Migration by State'!$B$5,"Year",'Population Migration by State'!$C$3)</f>
        <v>55122</v>
      </c>
      <c r="BB173" s="105">
        <f>GETPIVOTDATA(" New Mexico",'Population Migration by State'!$B$5,"Year",'Population Migration by State'!$C$3)</f>
        <v>55122</v>
      </c>
      <c r="BC173" s="92">
        <f>GETPIVOTDATA(" Oklahoma",'Population Migration by State'!$B$5,"Year",'Population Migration by State'!$C$3)</f>
        <v>108972</v>
      </c>
      <c r="BD173" s="105">
        <f>GETPIVOTDATA(" Oklahoma",'Population Migration by State'!$B$5,"Year",'Population Migration by State'!$C$3)</f>
        <v>108972</v>
      </c>
      <c r="BE173" s="105">
        <f>GETPIVOTDATA(" Oklahoma",'Population Migration by State'!$B$5,"Year",'Population Migration by State'!$C$3)</f>
        <v>108972</v>
      </c>
      <c r="BF173" s="105">
        <f>GETPIVOTDATA(" Oklahoma",'Population Migration by State'!$B$5,"Year",'Population Migration by State'!$C$3)</f>
        <v>108972</v>
      </c>
      <c r="BG173" s="105">
        <f>GETPIVOTDATA(" Oklahoma",'Population Migration by State'!$B$5,"Year",'Population Migration by State'!$C$3)</f>
        <v>108972</v>
      </c>
      <c r="BH173" s="105">
        <f>GETPIVOTDATA(" Oklahoma",'Population Migration by State'!$B$5,"Year",'Population Migration by State'!$C$3)</f>
        <v>108972</v>
      </c>
      <c r="BI173" s="105">
        <f>GETPIVOTDATA(" Oklahoma",'Population Migration by State'!$B$5,"Year",'Population Migration by State'!$C$3)</f>
        <v>108972</v>
      </c>
      <c r="BJ173" s="105">
        <f>GETPIVOTDATA(" Oklahoma",'Population Migration by State'!$B$5,"Year",'Population Migration by State'!$C$3)</f>
        <v>108972</v>
      </c>
      <c r="BK173" s="105">
        <f>GETPIVOTDATA(" Oklahoma",'Population Migration by State'!$B$5,"Year",'Population Migration by State'!$C$3)</f>
        <v>108972</v>
      </c>
      <c r="BL173" s="105">
        <f>GETPIVOTDATA(" Oklahoma",'Population Migration by State'!$B$5,"Year",'Population Migration by State'!$C$3)</f>
        <v>108972</v>
      </c>
      <c r="BM173" s="105">
        <f>GETPIVOTDATA(" Oklahoma",'Population Migration by State'!$B$5,"Year",'Population Migration by State'!$C$3)</f>
        <v>108972</v>
      </c>
      <c r="BN173" s="105">
        <f>GETPIVOTDATA(" Oklahoma",'Population Migration by State'!$B$5,"Year",'Population Migration by State'!$C$3)</f>
        <v>108972</v>
      </c>
      <c r="BO173" s="105">
        <f>GETPIVOTDATA(" Oklahoma",'Population Migration by State'!$B$5,"Year",'Population Migration by State'!$C$3)</f>
        <v>108972</v>
      </c>
      <c r="BP173" s="105">
        <f>GETPIVOTDATA(" Oklahoma",'Population Migration by State'!$B$5,"Year",'Population Migration by State'!$C$3)</f>
        <v>108972</v>
      </c>
      <c r="BQ173" s="105">
        <f>GETPIVOTDATA(" Oklahoma",'Population Migration by State'!$B$5,"Year",'Population Migration by State'!$C$3)</f>
        <v>108972</v>
      </c>
      <c r="BR173" s="105">
        <f>GETPIVOTDATA(" Oklahoma",'Population Migration by State'!$B$5,"Year",'Population Migration by State'!$C$3)</f>
        <v>108972</v>
      </c>
      <c r="BS173" s="92">
        <f>GETPIVOTDATA(" Missouri",'Population Migration by State'!$B$5,"Year",'Population Migration by State'!$C$3)</f>
        <v>163756</v>
      </c>
      <c r="BT173" s="105">
        <f>GETPIVOTDATA(" Missouri",'Population Migration by State'!$B$5,"Year",'Population Migration by State'!$C$3)</f>
        <v>163756</v>
      </c>
      <c r="BU173" s="105">
        <f>GETPIVOTDATA(" Missouri",'Population Migration by State'!$B$5,"Year",'Population Migration by State'!$C$3)</f>
        <v>163756</v>
      </c>
      <c r="BV173" s="105">
        <f>GETPIVOTDATA(" Missouri",'Population Migration by State'!$B$5,"Year",'Population Migration by State'!$C$3)</f>
        <v>163756</v>
      </c>
      <c r="BW173" s="105">
        <f>GETPIVOTDATA(" Missouri",'Population Migration by State'!$B$5,"Year",'Population Migration by State'!$C$3)</f>
        <v>163756</v>
      </c>
      <c r="BX173" s="105">
        <f>GETPIVOTDATA(" Missouri",'Population Migration by State'!$B$5,"Year",'Population Migration by State'!$C$3)</f>
        <v>163756</v>
      </c>
      <c r="BY173" s="105">
        <f>GETPIVOTDATA(" Missouri",'Population Migration by State'!$B$5,"Year",'Population Migration by State'!$C$3)</f>
        <v>163756</v>
      </c>
      <c r="BZ173" s="105">
        <f>GETPIVOTDATA(" Missouri",'Population Migration by State'!$B$5,"Year",'Population Migration by State'!$C$3)</f>
        <v>163756</v>
      </c>
      <c r="CA173" s="105">
        <f>GETPIVOTDATA(" Missouri",'Population Migration by State'!$B$5,"Year",'Population Migration by State'!$C$3)</f>
        <v>163756</v>
      </c>
      <c r="CB173" s="105">
        <f>GETPIVOTDATA(" Missouri",'Population Migration by State'!$B$5,"Year",'Population Migration by State'!$C$3)</f>
        <v>163756</v>
      </c>
      <c r="CC173" s="105">
        <f>GETPIVOTDATA(" Missouri",'Population Migration by State'!$B$5,"Year",'Population Migration by State'!$C$3)</f>
        <v>163756</v>
      </c>
      <c r="CD173" s="105">
        <f>GETPIVOTDATA(" Missouri",'Population Migration by State'!$B$5,"Year",'Population Migration by State'!$C$3)</f>
        <v>163756</v>
      </c>
      <c r="CE173" s="105">
        <f>GETPIVOTDATA(" Missouri",'Population Migration by State'!$B$5,"Year",'Population Migration by State'!$C$3)</f>
        <v>163756</v>
      </c>
      <c r="CF173" s="105">
        <f>GETPIVOTDATA(" Missouri",'Population Migration by State'!$B$5,"Year",'Population Migration by State'!$C$3)</f>
        <v>163756</v>
      </c>
      <c r="CG173" s="105">
        <f>GETPIVOTDATA(" Missouri",'Population Migration by State'!$B$5,"Year",'Population Migration by State'!$C$3)</f>
        <v>163756</v>
      </c>
      <c r="CH173" s="92">
        <f>GETPIVOTDATA(" Illinois",'Population Migration by State'!$B$5,"Year",'Population Migration by State'!$C$3)</f>
        <v>210804</v>
      </c>
      <c r="CI173" s="105">
        <f>GETPIVOTDATA(" Illinois",'Population Migration by State'!$B$5,"Year",'Population Migration by State'!$C$3)</f>
        <v>210804</v>
      </c>
      <c r="CJ173" s="105">
        <f>GETPIVOTDATA(" Illinois",'Population Migration by State'!$B$5,"Year",'Population Migration by State'!$C$3)</f>
        <v>210804</v>
      </c>
      <c r="CK173" s="105">
        <f>GETPIVOTDATA(" Illinois",'Population Migration by State'!$B$5,"Year",'Population Migration by State'!$C$3)</f>
        <v>210804</v>
      </c>
      <c r="CL173" s="97"/>
      <c r="CM173" s="105">
        <f>GETPIVOTDATA(" Kentucky",'Population Migration by State'!$B$5,"Year",'Population Migration by State'!$C$3)</f>
        <v>112957</v>
      </c>
      <c r="CN173" s="105">
        <f>GETPIVOTDATA(" Kentucky",'Population Migration by State'!$B$5,"Year",'Population Migration by State'!$C$3)</f>
        <v>112957</v>
      </c>
      <c r="CO173" s="105">
        <f>GETPIVOTDATA(" Kentucky",'Population Migration by State'!$B$5,"Year",'Population Migration by State'!$C$3)</f>
        <v>112957</v>
      </c>
      <c r="CP173" s="105">
        <f>GETPIVOTDATA(" Kentucky",'Population Migration by State'!$B$5,"Year",'Population Migration by State'!$C$3)</f>
        <v>112957</v>
      </c>
      <c r="CQ173" s="105">
        <f>GETPIVOTDATA(" Kentucky",'Population Migration by State'!$B$5,"Year",'Population Migration by State'!$C$3)</f>
        <v>112957</v>
      </c>
      <c r="CR173" s="105">
        <f>GETPIVOTDATA(" Kentucky",'Population Migration by State'!$B$5,"Year",'Population Migration by State'!$C$3)</f>
        <v>112957</v>
      </c>
      <c r="CS173" s="105">
        <f>GETPIVOTDATA(" Kentucky",'Population Migration by State'!$B$5,"Year",'Population Migration by State'!$C$3)</f>
        <v>112957</v>
      </c>
      <c r="CT173" s="105">
        <f>GETPIVOTDATA(" Kentucky",'Population Migration by State'!$B$5,"Year",'Population Migration by State'!$C$3)</f>
        <v>112957</v>
      </c>
      <c r="CU173" s="105">
        <f>GETPIVOTDATA(" Kentucky",'Population Migration by State'!$B$5,"Year",'Population Migration by State'!$C$3)</f>
        <v>112957</v>
      </c>
      <c r="CV173" s="105">
        <f>GETPIVOTDATA(" Kentucky",'Population Migration by State'!$B$5,"Year",'Population Migration by State'!$C$3)</f>
        <v>112957</v>
      </c>
      <c r="CW173" s="105">
        <f>GETPIVOTDATA(" Kentucky",'Population Migration by State'!$B$5,"Year",'Population Migration by State'!$C$3)</f>
        <v>112957</v>
      </c>
      <c r="CX173" s="105">
        <f>GETPIVOTDATA(" Kentucky",'Population Migration by State'!$B$5,"Year",'Population Migration by State'!$C$3)</f>
        <v>112957</v>
      </c>
      <c r="CY173" s="92">
        <f>GETPIVOTDATA(" Virginia",'Population Migration by State'!$B$5,"Year",'Population Migration by State'!$C$3)</f>
        <v>251169</v>
      </c>
      <c r="CZ173" s="105">
        <f>GETPIVOTDATA(" Virginia",'Population Migration by State'!$B$5,"Year",'Population Migration by State'!$C$3)</f>
        <v>251169</v>
      </c>
      <c r="DA173" s="105">
        <f>GETPIVOTDATA(" Virginia",'Population Migration by State'!$B$5,"Year",'Population Migration by State'!$C$3)</f>
        <v>251169</v>
      </c>
      <c r="DB173" s="105">
        <f>GETPIVOTDATA(" Virginia",'Population Migration by State'!$B$5,"Year",'Population Migration by State'!$C$3)</f>
        <v>251169</v>
      </c>
      <c r="DC173" s="105">
        <f>GETPIVOTDATA(" Virginia",'Population Migration by State'!$B$5,"Year",'Population Migration by State'!$C$3)</f>
        <v>251169</v>
      </c>
      <c r="DD173" s="105">
        <f>GETPIVOTDATA(" Virginia",'Population Migration by State'!$B$5,"Year",'Population Migration by State'!$C$3)</f>
        <v>251169</v>
      </c>
      <c r="DE173" s="105">
        <f>GETPIVOTDATA(" Virginia",'Population Migration by State'!$B$5,"Year",'Population Migration by State'!$C$3)</f>
        <v>251169</v>
      </c>
      <c r="DF173" s="105">
        <f>GETPIVOTDATA(" Virginia",'Population Migration by State'!$B$5,"Year",'Population Migration by State'!$C$3)</f>
        <v>251169</v>
      </c>
      <c r="DG173" s="105">
        <f>GETPIVOTDATA(" Virginia",'Population Migration by State'!$B$5,"Year",'Population Migration by State'!$C$3)</f>
        <v>251169</v>
      </c>
      <c r="DH173" s="105">
        <f>GETPIVOTDATA(" Virginia",'Population Migration by State'!$B$5,"Year",'Population Migration by State'!$C$3)</f>
        <v>251169</v>
      </c>
      <c r="DI173" s="105">
        <f>GETPIVOTDATA(" Virginia",'Population Migration by State'!$B$5,"Year",'Population Migration by State'!$C$3)</f>
        <v>251169</v>
      </c>
      <c r="DJ173" s="121">
        <f>GETPIVOTDATA(" Virginia",'Population Migration by State'!$B$5,"Year",'Population Migration by State'!$C$3)</f>
        <v>251169</v>
      </c>
      <c r="DK173" s="121">
        <f>GETPIVOTDATA(" Virginia",'Population Migration by State'!$B$5,"Year",'Population Migration by State'!$C$3)</f>
        <v>251169</v>
      </c>
      <c r="DL173" s="121">
        <f>GETPIVOTDATA(" Virginia",'Population Migration by State'!$B$5,"Year",'Population Migration by State'!$C$3)</f>
        <v>251169</v>
      </c>
      <c r="DM173" s="121">
        <f>GETPIVOTDATA(" Virginia",'Population Migration by State'!$B$5,"Year",'Population Migration by State'!$C$3)</f>
        <v>251169</v>
      </c>
      <c r="DN173" s="105">
        <f>GETPIVOTDATA(" Virginia",'Population Migration by State'!$B$5,"Year",'Population Migration by State'!$C$3)</f>
        <v>251169</v>
      </c>
      <c r="DO173" s="105">
        <f>GETPIVOTDATA(" Virginia",'Population Migration by State'!$B$5,"Year",'Population Migration by State'!$C$3)</f>
        <v>251169</v>
      </c>
      <c r="DP173" s="105">
        <f>GETPIVOTDATA(" Virginia",'Population Migration by State'!$B$5,"Year",'Population Migration by State'!$C$3)</f>
        <v>251169</v>
      </c>
      <c r="DQ173" s="105">
        <f>GETPIVOTDATA(" Virginia",'Population Migration by State'!$B$5,"Year",'Population Migration by State'!$C$3)</f>
        <v>251169</v>
      </c>
      <c r="DR173" s="105">
        <f>GETPIVOTDATA(" Virginia",'Population Migration by State'!$B$5,"Year",'Population Migration by State'!$C$3)</f>
        <v>251169</v>
      </c>
      <c r="DS173" s="114">
        <f>GETPIVOTDATA(" Virginia",'Population Migration by State'!$B$5,"Year",'Population Migration by State'!$C$3)</f>
        <v>251169</v>
      </c>
      <c r="DT173" s="105"/>
      <c r="DU173" s="105"/>
      <c r="DV173" s="105"/>
      <c r="DW173" s="105"/>
      <c r="DX173" s="105"/>
      <c r="DY173" s="105"/>
      <c r="DZ173" s="105"/>
      <c r="EA173" s="105"/>
      <c r="EB173" s="105"/>
      <c r="EC173" s="105"/>
      <c r="ED173" s="105"/>
      <c r="EE173" s="93"/>
      <c r="EF173" s="93"/>
      <c r="EG173" s="93"/>
      <c r="EH173" s="93"/>
      <c r="EI173" s="105"/>
      <c r="EJ173" s="105"/>
      <c r="EK173" s="105"/>
      <c r="EL173" s="105"/>
      <c r="EM173" s="105"/>
      <c r="EN173" s="105"/>
      <c r="EO173" s="105"/>
      <c r="EP173" s="105"/>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217"/>
    </row>
    <row r="174" spans="2:216" ht="15" customHeight="1" thickTop="1" x14ac:dyDescent="0.25">
      <c r="B174" s="221"/>
      <c r="C174" s="56"/>
      <c r="D174" s="56"/>
      <c r="E174" s="105"/>
      <c r="F174" s="105"/>
      <c r="G174" s="105"/>
      <c r="H174" s="105"/>
      <c r="I174" s="105"/>
      <c r="J174" s="105"/>
      <c r="K174" s="105"/>
      <c r="L174" s="105"/>
      <c r="M174" s="105"/>
      <c r="N174" s="105"/>
      <c r="O174" s="105"/>
      <c r="P174" s="105"/>
      <c r="Q174" s="92">
        <f>GETPIVOTDATA(" California",'Population Migration by State'!$B$5,"Year",'Population Migration by State'!$C$3)</f>
        <v>495964</v>
      </c>
      <c r="R174" s="105">
        <f>GETPIVOTDATA(" California",'Population Migration by State'!$B$5,"Year",'Population Migration by State'!$C$3)</f>
        <v>495964</v>
      </c>
      <c r="S174" s="105">
        <f>GETPIVOTDATA(" California",'Population Migration by State'!$B$5,"Year",'Population Migration by State'!$C$3)</f>
        <v>495964</v>
      </c>
      <c r="T174" s="105">
        <f>GETPIVOTDATA(" California",'Population Migration by State'!$B$5,"Year",'Population Migration by State'!$C$3)</f>
        <v>495964</v>
      </c>
      <c r="U174" s="105">
        <f>GETPIVOTDATA(" California",'Population Migration by State'!$B$5,"Year",'Population Migration by State'!$C$3)</f>
        <v>495964</v>
      </c>
      <c r="V174" s="105">
        <f>GETPIVOTDATA(" California",'Population Migration by State'!$B$5,"Year",'Population Migration by State'!$C$3)</f>
        <v>495964</v>
      </c>
      <c r="W174" s="105">
        <f>GETPIVOTDATA(" California",'Population Migration by State'!$B$5,"Year",'Population Migration by State'!$C$3)</f>
        <v>495964</v>
      </c>
      <c r="X174" s="105">
        <f>GETPIVOTDATA(" California",'Population Migration by State'!$B$5,"Year",'Population Migration by State'!$C$3)</f>
        <v>495964</v>
      </c>
      <c r="Y174" s="105">
        <f>GETPIVOTDATA(" California",'Population Migration by State'!$B$5,"Year",'Population Migration by State'!$C$3)</f>
        <v>495964</v>
      </c>
      <c r="Z174" s="105">
        <f>GETPIVOTDATA(" California",'Population Migration by State'!$B$5,"Year",'Population Migration by State'!$C$3)</f>
        <v>495964</v>
      </c>
      <c r="AA174" s="99"/>
      <c r="AB174" s="105">
        <f>GETPIVOTDATA(" Nevada",'Population Migration by State'!$B$5,"Year",'Population Migration by State'!$C$3)</f>
        <v>124522</v>
      </c>
      <c r="AC174" s="92">
        <f>GETPIVOTDATA(" Arizona",'Population Migration by State'!$B$5,"Year",'Population Migration by State'!$C$3)</f>
        <v>234248</v>
      </c>
      <c r="AD174" s="105">
        <f>GETPIVOTDATA(" Arizona",'Population Migration by State'!$B$5,"Year",'Population Migration by State'!$C$3)</f>
        <v>234248</v>
      </c>
      <c r="AE174" s="105">
        <f>GETPIVOTDATA(" Arizona",'Population Migration by State'!$B$5,"Year",'Population Migration by State'!$C$3)</f>
        <v>234248</v>
      </c>
      <c r="AF174" s="105">
        <f>GETPIVOTDATA(" Arizona",'Population Migration by State'!$B$5,"Year",'Population Migration by State'!$C$3)</f>
        <v>234248</v>
      </c>
      <c r="AG174" s="105">
        <f>GETPIVOTDATA(" Arizona",'Population Migration by State'!$B$5,"Year",'Population Migration by State'!$C$3)</f>
        <v>234248</v>
      </c>
      <c r="AH174" s="105">
        <f>GETPIVOTDATA(" Arizona",'Population Migration by State'!$B$5,"Year",'Population Migration by State'!$C$3)</f>
        <v>234248</v>
      </c>
      <c r="AI174" s="105">
        <f>GETPIVOTDATA(" Arizona",'Population Migration by State'!$B$5,"Year",'Population Migration by State'!$C$3)</f>
        <v>234248</v>
      </c>
      <c r="AJ174" s="105">
        <f>GETPIVOTDATA(" Arizona",'Population Migration by State'!$B$5,"Year",'Population Migration by State'!$C$3)</f>
        <v>234248</v>
      </c>
      <c r="AK174" s="105">
        <f>GETPIVOTDATA(" Arizona",'Population Migration by State'!$B$5,"Year",'Population Migration by State'!$C$3)</f>
        <v>234248</v>
      </c>
      <c r="AL174" s="105">
        <f>GETPIVOTDATA(" Arizona",'Population Migration by State'!$B$5,"Year",'Population Migration by State'!$C$3)</f>
        <v>234248</v>
      </c>
      <c r="AM174" s="105">
        <f>GETPIVOTDATA(" Arizona",'Population Migration by State'!$B$5,"Year",'Population Migration by State'!$C$3)</f>
        <v>234248</v>
      </c>
      <c r="AN174" s="105">
        <f>GETPIVOTDATA(" Arizona",'Population Migration by State'!$B$5,"Year",'Population Migration by State'!$C$3)</f>
        <v>234248</v>
      </c>
      <c r="AO174" s="92">
        <f>GETPIVOTDATA(" New Mexico",'Population Migration by State'!$B$5,"Year",'Population Migration by State'!$C$3)</f>
        <v>55122</v>
      </c>
      <c r="AP174" s="105">
        <f>GETPIVOTDATA(" New Mexico",'Population Migration by State'!$B$5,"Year",'Population Migration by State'!$C$3)</f>
        <v>55122</v>
      </c>
      <c r="AQ174" s="105">
        <f>GETPIVOTDATA(" New Mexico",'Population Migration by State'!$B$5,"Year",'Population Migration by State'!$C$3)</f>
        <v>55122</v>
      </c>
      <c r="AR174" s="105">
        <f>GETPIVOTDATA(" New Mexico",'Population Migration by State'!$B$5,"Year",'Population Migration by State'!$C$3)</f>
        <v>55122</v>
      </c>
      <c r="AS174" s="105">
        <f>GETPIVOTDATA(" New Mexico",'Population Migration by State'!$B$5,"Year",'Population Migration by State'!$C$3)</f>
        <v>55122</v>
      </c>
      <c r="AT174" s="105">
        <f>GETPIVOTDATA(" New Mexico",'Population Migration by State'!$B$5,"Year",'Population Migration by State'!$C$3)</f>
        <v>55122</v>
      </c>
      <c r="AU174" s="105">
        <f>GETPIVOTDATA(" New Mexico",'Population Migration by State'!$B$5,"Year",'Population Migration by State'!$C$3)</f>
        <v>55122</v>
      </c>
      <c r="AV174" s="105">
        <f>GETPIVOTDATA(" New Mexico",'Population Migration by State'!$B$5,"Year",'Population Migration by State'!$C$3)</f>
        <v>55122</v>
      </c>
      <c r="AW174" s="105">
        <f>GETPIVOTDATA(" New Mexico",'Population Migration by State'!$B$5,"Year",'Population Migration by State'!$C$3)</f>
        <v>55122</v>
      </c>
      <c r="AX174" s="105">
        <f>GETPIVOTDATA(" New Mexico",'Population Migration by State'!$B$5,"Year",'Population Migration by State'!$C$3)</f>
        <v>55122</v>
      </c>
      <c r="AY174" s="105">
        <f>GETPIVOTDATA(" New Mexico",'Population Migration by State'!$B$5,"Year",'Population Migration by State'!$C$3)</f>
        <v>55122</v>
      </c>
      <c r="AZ174" s="105">
        <f>GETPIVOTDATA(" New Mexico",'Population Migration by State'!$B$5,"Year",'Population Migration by State'!$C$3)</f>
        <v>55122</v>
      </c>
      <c r="BA174" s="105">
        <f>GETPIVOTDATA(" New Mexico",'Population Migration by State'!$B$5,"Year",'Population Migration by State'!$C$3)</f>
        <v>55122</v>
      </c>
      <c r="BB174" s="105">
        <f>GETPIVOTDATA(" New Mexico",'Population Migration by State'!$B$5,"Year",'Population Migration by State'!$C$3)</f>
        <v>55122</v>
      </c>
      <c r="BC174" s="92">
        <f>GETPIVOTDATA(" Oklahoma",'Population Migration by State'!$B$5,"Year",'Population Migration by State'!$C$3)</f>
        <v>108972</v>
      </c>
      <c r="BD174" s="105">
        <f>GETPIVOTDATA(" Oklahoma",'Population Migration by State'!$B$5,"Year",'Population Migration by State'!$C$3)</f>
        <v>108972</v>
      </c>
      <c r="BE174" s="105">
        <f>GETPIVOTDATA(" Oklahoma",'Population Migration by State'!$B$5,"Year",'Population Migration by State'!$C$3)</f>
        <v>108972</v>
      </c>
      <c r="BF174" s="105">
        <f>GETPIVOTDATA(" Oklahoma",'Population Migration by State'!$B$5,"Year",'Population Migration by State'!$C$3)</f>
        <v>108972</v>
      </c>
      <c r="BG174" s="105">
        <f>GETPIVOTDATA(" Oklahoma",'Population Migration by State'!$B$5,"Year",'Population Migration by State'!$C$3)</f>
        <v>108972</v>
      </c>
      <c r="BH174" s="105">
        <f>GETPIVOTDATA(" Oklahoma",'Population Migration by State'!$B$5,"Year",'Population Migration by State'!$C$3)</f>
        <v>108972</v>
      </c>
      <c r="BI174" s="105">
        <f>GETPIVOTDATA(" Oklahoma",'Population Migration by State'!$B$5,"Year",'Population Migration by State'!$C$3)</f>
        <v>108972</v>
      </c>
      <c r="BJ174" s="105">
        <f>GETPIVOTDATA(" Oklahoma",'Population Migration by State'!$B$5,"Year",'Population Migration by State'!$C$3)</f>
        <v>108972</v>
      </c>
      <c r="BK174" s="105">
        <f>GETPIVOTDATA(" Oklahoma",'Population Migration by State'!$B$5,"Year",'Population Migration by State'!$C$3)</f>
        <v>108972</v>
      </c>
      <c r="BL174" s="105">
        <f>GETPIVOTDATA(" Oklahoma",'Population Migration by State'!$B$5,"Year",'Population Migration by State'!$C$3)</f>
        <v>108972</v>
      </c>
      <c r="BM174" s="105">
        <f>GETPIVOTDATA(" Oklahoma",'Population Migration by State'!$B$5,"Year",'Population Migration by State'!$C$3)</f>
        <v>108972</v>
      </c>
      <c r="BN174" s="105">
        <f>GETPIVOTDATA(" Oklahoma",'Population Migration by State'!$B$5,"Year",'Population Migration by State'!$C$3)</f>
        <v>108972</v>
      </c>
      <c r="BO174" s="105">
        <f>GETPIVOTDATA(" Oklahoma",'Population Migration by State'!$B$5,"Year",'Population Migration by State'!$C$3)</f>
        <v>108972</v>
      </c>
      <c r="BP174" s="105">
        <f>GETPIVOTDATA(" Oklahoma",'Population Migration by State'!$B$5,"Year",'Population Migration by State'!$C$3)</f>
        <v>108972</v>
      </c>
      <c r="BQ174" s="105">
        <f>GETPIVOTDATA(" Oklahoma",'Population Migration by State'!$B$5,"Year",'Population Migration by State'!$C$3)</f>
        <v>108972</v>
      </c>
      <c r="BR174" s="105">
        <f>GETPIVOTDATA(" Oklahoma",'Population Migration by State'!$B$5,"Year",'Population Migration by State'!$C$3)</f>
        <v>108972</v>
      </c>
      <c r="BS174" s="92">
        <f>GETPIVOTDATA(" Missouri",'Population Migration by State'!$B$5,"Year",'Population Migration by State'!$C$3)</f>
        <v>163756</v>
      </c>
      <c r="BT174" s="105">
        <f>GETPIVOTDATA(" Missouri",'Population Migration by State'!$B$5,"Year",'Population Migration by State'!$C$3)</f>
        <v>163756</v>
      </c>
      <c r="BU174" s="105">
        <f>GETPIVOTDATA(" Missouri",'Population Migration by State'!$B$5,"Year",'Population Migration by State'!$C$3)</f>
        <v>163756</v>
      </c>
      <c r="BV174" s="105">
        <f>GETPIVOTDATA(" Missouri",'Population Migration by State'!$B$5,"Year",'Population Migration by State'!$C$3)</f>
        <v>163756</v>
      </c>
      <c r="BW174" s="105">
        <f>GETPIVOTDATA(" Missouri",'Population Migration by State'!$B$5,"Year",'Population Migration by State'!$C$3)</f>
        <v>163756</v>
      </c>
      <c r="BX174" s="105">
        <f>GETPIVOTDATA(" Missouri",'Population Migration by State'!$B$5,"Year",'Population Migration by State'!$C$3)</f>
        <v>163756</v>
      </c>
      <c r="BY174" s="105">
        <f>GETPIVOTDATA(" Missouri",'Population Migration by State'!$B$5,"Year",'Population Migration by State'!$C$3)</f>
        <v>163756</v>
      </c>
      <c r="BZ174" s="105">
        <f>GETPIVOTDATA(" Missouri",'Population Migration by State'!$B$5,"Year",'Population Migration by State'!$C$3)</f>
        <v>163756</v>
      </c>
      <c r="CA174" s="105">
        <f>GETPIVOTDATA(" Missouri",'Population Migration by State'!$B$5,"Year",'Population Migration by State'!$C$3)</f>
        <v>163756</v>
      </c>
      <c r="CB174" s="105">
        <f>GETPIVOTDATA(" Missouri",'Population Migration by State'!$B$5,"Year",'Population Migration by State'!$C$3)</f>
        <v>163756</v>
      </c>
      <c r="CC174" s="105">
        <f>GETPIVOTDATA(" Missouri",'Population Migration by State'!$B$5,"Year",'Population Migration by State'!$C$3)</f>
        <v>163756</v>
      </c>
      <c r="CD174" s="105">
        <f>GETPIVOTDATA(" Missouri",'Population Migration by State'!$B$5,"Year",'Population Migration by State'!$C$3)</f>
        <v>163756</v>
      </c>
      <c r="CE174" s="105">
        <f>GETPIVOTDATA(" Missouri",'Population Migration by State'!$B$5,"Year",'Population Migration by State'!$C$3)</f>
        <v>163756</v>
      </c>
      <c r="CF174" s="105">
        <f>GETPIVOTDATA(" Missouri",'Population Migration by State'!$B$5,"Year",'Population Migration by State'!$C$3)</f>
        <v>163756</v>
      </c>
      <c r="CG174" s="105">
        <f>GETPIVOTDATA(" Missouri",'Population Migration by State'!$B$5,"Year",'Population Migration by State'!$C$3)</f>
        <v>163756</v>
      </c>
      <c r="CH174" s="92">
        <f>GETPIVOTDATA(" Illinois",'Population Migration by State'!$B$5,"Year",'Population Migration by State'!$C$3)</f>
        <v>210804</v>
      </c>
      <c r="CI174" s="105">
        <f>GETPIVOTDATA(" Illinois",'Population Migration by State'!$B$5,"Year",'Population Migration by State'!$C$3)</f>
        <v>210804</v>
      </c>
      <c r="CJ174" s="105">
        <f>GETPIVOTDATA(" Illinois",'Population Migration by State'!$B$5,"Year",'Population Migration by State'!$C$3)</f>
        <v>210804</v>
      </c>
      <c r="CK174" s="97"/>
      <c r="CL174" s="105">
        <f>GETPIVOTDATA(" Kentucky",'Population Migration by State'!$B$5,"Year",'Population Migration by State'!$C$3)</f>
        <v>112957</v>
      </c>
      <c r="CM174" s="105">
        <f>GETPIVOTDATA(" Kentucky",'Population Migration by State'!$B$5,"Year",'Population Migration by State'!$C$3)</f>
        <v>112957</v>
      </c>
      <c r="CN174" s="105">
        <f>GETPIVOTDATA(" Kentucky",'Population Migration by State'!$B$5,"Year",'Population Migration by State'!$C$3)</f>
        <v>112957</v>
      </c>
      <c r="CO174" s="105">
        <f>GETPIVOTDATA(" Kentucky",'Population Migration by State'!$B$5,"Year",'Population Migration by State'!$C$3)</f>
        <v>112957</v>
      </c>
      <c r="CP174" s="105">
        <f>GETPIVOTDATA(" Kentucky",'Population Migration by State'!$B$5,"Year",'Population Migration by State'!$C$3)</f>
        <v>112957</v>
      </c>
      <c r="CQ174" s="105">
        <f>GETPIVOTDATA(" Kentucky",'Population Migration by State'!$B$5,"Year",'Population Migration by State'!$C$3)</f>
        <v>112957</v>
      </c>
      <c r="CR174" s="105">
        <f>GETPIVOTDATA(" Kentucky",'Population Migration by State'!$B$5,"Year",'Population Migration by State'!$C$3)</f>
        <v>112957</v>
      </c>
      <c r="CS174" s="105">
        <f>GETPIVOTDATA(" Kentucky",'Population Migration by State'!$B$5,"Year",'Population Migration by State'!$C$3)</f>
        <v>112957</v>
      </c>
      <c r="CT174" s="105">
        <f>GETPIVOTDATA(" Kentucky",'Population Migration by State'!$B$5,"Year",'Population Migration by State'!$C$3)</f>
        <v>112957</v>
      </c>
      <c r="CU174" s="105">
        <f>GETPIVOTDATA(" Kentucky",'Population Migration by State'!$B$5,"Year",'Population Migration by State'!$C$3)</f>
        <v>112957</v>
      </c>
      <c r="CV174" s="105">
        <f>GETPIVOTDATA(" Kentucky",'Population Migration by State'!$B$5,"Year",'Population Migration by State'!$C$3)</f>
        <v>112957</v>
      </c>
      <c r="CW174" s="105">
        <f>GETPIVOTDATA(" Kentucky",'Population Migration by State'!$B$5,"Year",'Population Migration by State'!$C$3)</f>
        <v>112957</v>
      </c>
      <c r="CX174" s="105">
        <f>GETPIVOTDATA(" Kentucky",'Population Migration by State'!$B$5,"Year",'Population Migration by State'!$C$3)</f>
        <v>112957</v>
      </c>
      <c r="CY174" s="92">
        <f>GETPIVOTDATA(" Virginia",'Population Migration by State'!$B$5,"Year",'Population Migration by State'!$C$3)</f>
        <v>251169</v>
      </c>
      <c r="CZ174" s="105">
        <f>GETPIVOTDATA(" Virginia",'Population Migration by State'!$B$5,"Year",'Population Migration by State'!$C$3)</f>
        <v>251169</v>
      </c>
      <c r="DA174" s="105">
        <f>GETPIVOTDATA(" Virginia",'Population Migration by State'!$B$5,"Year",'Population Migration by State'!$C$3)</f>
        <v>251169</v>
      </c>
      <c r="DB174" s="105">
        <f>GETPIVOTDATA(" Virginia",'Population Migration by State'!$B$5,"Year",'Population Migration by State'!$C$3)</f>
        <v>251169</v>
      </c>
      <c r="DC174" s="105">
        <f>GETPIVOTDATA(" Virginia",'Population Migration by State'!$B$5,"Year",'Population Migration by State'!$C$3)</f>
        <v>251169</v>
      </c>
      <c r="DD174" s="105">
        <f>GETPIVOTDATA(" Virginia",'Population Migration by State'!$B$5,"Year",'Population Migration by State'!$C$3)</f>
        <v>251169</v>
      </c>
      <c r="DE174" s="105">
        <f>GETPIVOTDATA(" Virginia",'Population Migration by State'!$B$5,"Year",'Population Migration by State'!$C$3)</f>
        <v>251169</v>
      </c>
      <c r="DF174" s="105">
        <f>GETPIVOTDATA(" Virginia",'Population Migration by State'!$B$5,"Year",'Population Migration by State'!$C$3)</f>
        <v>251169</v>
      </c>
      <c r="DG174" s="105">
        <f>GETPIVOTDATA(" Virginia",'Population Migration by State'!$B$5,"Year",'Population Migration by State'!$C$3)</f>
        <v>251169</v>
      </c>
      <c r="DH174" s="105">
        <f>GETPIVOTDATA(" Virginia",'Population Migration by State'!$B$5,"Year",'Population Migration by State'!$C$3)</f>
        <v>251169</v>
      </c>
      <c r="DI174" s="105">
        <f>GETPIVOTDATA(" Virginia",'Population Migration by State'!$B$5,"Year",'Population Migration by State'!$C$3)</f>
        <v>251169</v>
      </c>
      <c r="DJ174" s="121">
        <f>GETPIVOTDATA(" Virginia",'Population Migration by State'!$B$5,"Year",'Population Migration by State'!$C$3)</f>
        <v>251169</v>
      </c>
      <c r="DK174" s="121">
        <f>GETPIVOTDATA(" Virginia",'Population Migration by State'!$B$5,"Year",'Population Migration by State'!$C$3)</f>
        <v>251169</v>
      </c>
      <c r="DL174" s="121">
        <f>GETPIVOTDATA(" Virginia",'Population Migration by State'!$B$5,"Year",'Population Migration by State'!$C$3)</f>
        <v>251169</v>
      </c>
      <c r="DM174" s="121">
        <f>GETPIVOTDATA(" Virginia",'Population Migration by State'!$B$5,"Year",'Population Migration by State'!$C$3)</f>
        <v>251169</v>
      </c>
      <c r="DN174" s="105">
        <f>GETPIVOTDATA(" Virginia",'Population Migration by State'!$B$5,"Year",'Population Migration by State'!$C$3)</f>
        <v>251169</v>
      </c>
      <c r="DO174" s="105">
        <f>GETPIVOTDATA(" Virginia",'Population Migration by State'!$B$5,"Year",'Population Migration by State'!$C$3)</f>
        <v>251169</v>
      </c>
      <c r="DP174" s="105">
        <f>GETPIVOTDATA(" Virginia",'Population Migration by State'!$B$5,"Year",'Population Migration by State'!$C$3)</f>
        <v>251169</v>
      </c>
      <c r="DQ174" s="105">
        <f>GETPIVOTDATA(" Virginia",'Population Migration by State'!$B$5,"Year",'Population Migration by State'!$C$3)</f>
        <v>251169</v>
      </c>
      <c r="DR174" s="105">
        <f>GETPIVOTDATA(" Virginia",'Population Migration by State'!$B$5,"Year",'Population Migration by State'!$C$3)</f>
        <v>251169</v>
      </c>
      <c r="DS174" s="105">
        <f>GETPIVOTDATA(" Virginia",'Population Migration by State'!$B$5,"Year",'Population Migration by State'!$C$3)</f>
        <v>251169</v>
      </c>
      <c r="DT174" s="101">
        <f>GETPIVOTDATA(" Virginia",'Population Migration by State'!$B$5,"Year",'Population Migration by State'!$C$3)</f>
        <v>251169</v>
      </c>
      <c r="DU174" s="92"/>
      <c r="DV174" s="105"/>
      <c r="DW174" s="105"/>
      <c r="DX174" s="105"/>
      <c r="DY174" s="105"/>
      <c r="DZ174" s="105"/>
      <c r="EA174" s="105"/>
      <c r="EB174" s="105"/>
      <c r="EC174" s="105"/>
      <c r="ED174" s="105"/>
      <c r="EE174" s="93"/>
      <c r="EF174" s="93"/>
      <c r="EG174" s="93"/>
      <c r="EH174" s="93"/>
      <c r="EI174" s="105"/>
      <c r="EJ174" s="105"/>
      <c r="EK174" s="105"/>
      <c r="EL174" s="105"/>
      <c r="EM174" s="105"/>
      <c r="EN174" s="105"/>
      <c r="EO174" s="105"/>
      <c r="EP174" s="105"/>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217"/>
    </row>
    <row r="175" spans="2:216" ht="15.75" thickBot="1" x14ac:dyDescent="0.3">
      <c r="B175" s="221"/>
      <c r="C175" s="56"/>
      <c r="D175" s="56"/>
      <c r="E175" s="105"/>
      <c r="F175" s="105"/>
      <c r="G175" s="105"/>
      <c r="H175" s="105"/>
      <c r="I175" s="105"/>
      <c r="J175" s="105"/>
      <c r="K175" s="105"/>
      <c r="L175" s="105"/>
      <c r="M175" s="105"/>
      <c r="N175" s="105"/>
      <c r="O175" s="105"/>
      <c r="P175" s="105"/>
      <c r="Q175" s="92">
        <f>GETPIVOTDATA(" California",'Population Migration by State'!$B$5,"Year",'Population Migration by State'!$C$3)</f>
        <v>495964</v>
      </c>
      <c r="R175" s="105">
        <f>GETPIVOTDATA(" California",'Population Migration by State'!$B$5,"Year",'Population Migration by State'!$C$3)</f>
        <v>495964</v>
      </c>
      <c r="S175" s="105">
        <f>GETPIVOTDATA(" California",'Population Migration by State'!$B$5,"Year",'Population Migration by State'!$C$3)</f>
        <v>495964</v>
      </c>
      <c r="T175" s="105">
        <f>GETPIVOTDATA(" California",'Population Migration by State'!$B$5,"Year",'Population Migration by State'!$C$3)</f>
        <v>495964</v>
      </c>
      <c r="U175" s="105">
        <f>GETPIVOTDATA(" California",'Population Migration by State'!$B$5,"Year",'Population Migration by State'!$C$3)</f>
        <v>495964</v>
      </c>
      <c r="V175" s="105">
        <f>GETPIVOTDATA(" California",'Population Migration by State'!$B$5,"Year",'Population Migration by State'!$C$3)</f>
        <v>495964</v>
      </c>
      <c r="W175" s="105">
        <f>GETPIVOTDATA(" California",'Population Migration by State'!$B$5,"Year",'Population Migration by State'!$C$3)</f>
        <v>495964</v>
      </c>
      <c r="X175" s="105">
        <f>GETPIVOTDATA(" California",'Population Migration by State'!$B$5,"Year",'Population Migration by State'!$C$3)</f>
        <v>495964</v>
      </c>
      <c r="Y175" s="105">
        <f>GETPIVOTDATA(" California",'Population Migration by State'!$B$5,"Year",'Population Migration by State'!$C$3)</f>
        <v>495964</v>
      </c>
      <c r="Z175" s="105">
        <f>GETPIVOTDATA(" California",'Population Migration by State'!$B$5,"Year",'Population Migration by State'!$C$3)</f>
        <v>495964</v>
      </c>
      <c r="AA175" s="114">
        <f>GETPIVOTDATA(" California",'Population Migration by State'!$B$5,"Year",'Population Migration by State'!$C$3)</f>
        <v>495964</v>
      </c>
      <c r="AB175" s="115"/>
      <c r="AC175" s="92">
        <f>GETPIVOTDATA(" Arizona",'Population Migration by State'!$B$5,"Year",'Population Migration by State'!$C$3)</f>
        <v>234248</v>
      </c>
      <c r="AD175" s="105">
        <f>GETPIVOTDATA(" Arizona",'Population Migration by State'!$B$5,"Year",'Population Migration by State'!$C$3)</f>
        <v>234248</v>
      </c>
      <c r="AE175" s="105">
        <f>GETPIVOTDATA(" Arizona",'Population Migration by State'!$B$5,"Year",'Population Migration by State'!$C$3)</f>
        <v>234248</v>
      </c>
      <c r="AF175" s="105">
        <f>GETPIVOTDATA(" Arizona",'Population Migration by State'!$B$5,"Year",'Population Migration by State'!$C$3)</f>
        <v>234248</v>
      </c>
      <c r="AG175" s="105">
        <f>GETPIVOTDATA(" Arizona",'Population Migration by State'!$B$5,"Year",'Population Migration by State'!$C$3)</f>
        <v>234248</v>
      </c>
      <c r="AH175" s="105">
        <f>GETPIVOTDATA(" Arizona",'Population Migration by State'!$B$5,"Year",'Population Migration by State'!$C$3)</f>
        <v>234248</v>
      </c>
      <c r="AI175" s="105">
        <f>GETPIVOTDATA(" Arizona",'Population Migration by State'!$B$5,"Year",'Population Migration by State'!$C$3)</f>
        <v>234248</v>
      </c>
      <c r="AJ175" s="105">
        <f>GETPIVOTDATA(" Arizona",'Population Migration by State'!$B$5,"Year",'Population Migration by State'!$C$3)</f>
        <v>234248</v>
      </c>
      <c r="AK175" s="105">
        <f>GETPIVOTDATA(" Arizona",'Population Migration by State'!$B$5,"Year",'Population Migration by State'!$C$3)</f>
        <v>234248</v>
      </c>
      <c r="AL175" s="105">
        <f>GETPIVOTDATA(" Arizona",'Population Migration by State'!$B$5,"Year",'Population Migration by State'!$C$3)</f>
        <v>234248</v>
      </c>
      <c r="AM175" s="105">
        <f>GETPIVOTDATA(" Arizona",'Population Migration by State'!$B$5,"Year",'Population Migration by State'!$C$3)</f>
        <v>234248</v>
      </c>
      <c r="AN175" s="105">
        <f>GETPIVOTDATA(" Arizona",'Population Migration by State'!$B$5,"Year",'Population Migration by State'!$C$3)</f>
        <v>234248</v>
      </c>
      <c r="AO175" s="92">
        <f>GETPIVOTDATA(" New Mexico",'Population Migration by State'!$B$5,"Year",'Population Migration by State'!$C$3)</f>
        <v>55122</v>
      </c>
      <c r="AP175" s="105">
        <f>GETPIVOTDATA(" New Mexico",'Population Migration by State'!$B$5,"Year",'Population Migration by State'!$C$3)</f>
        <v>55122</v>
      </c>
      <c r="AQ175" s="105">
        <f>GETPIVOTDATA(" New Mexico",'Population Migration by State'!$B$5,"Year",'Population Migration by State'!$C$3)</f>
        <v>55122</v>
      </c>
      <c r="AR175" s="105">
        <f>GETPIVOTDATA(" New Mexico",'Population Migration by State'!$B$5,"Year",'Population Migration by State'!$C$3)</f>
        <v>55122</v>
      </c>
      <c r="AS175" s="105">
        <f>GETPIVOTDATA(" New Mexico",'Population Migration by State'!$B$5,"Year",'Population Migration by State'!$C$3)</f>
        <v>55122</v>
      </c>
      <c r="AT175" s="105">
        <f>GETPIVOTDATA(" New Mexico",'Population Migration by State'!$B$5,"Year",'Population Migration by State'!$C$3)</f>
        <v>55122</v>
      </c>
      <c r="AU175" s="105">
        <f>GETPIVOTDATA(" New Mexico",'Population Migration by State'!$B$5,"Year",'Population Migration by State'!$C$3)</f>
        <v>55122</v>
      </c>
      <c r="AV175" s="105">
        <f>GETPIVOTDATA(" New Mexico",'Population Migration by State'!$B$5,"Year",'Population Migration by State'!$C$3)</f>
        <v>55122</v>
      </c>
      <c r="AW175" s="105">
        <f>GETPIVOTDATA(" New Mexico",'Population Migration by State'!$B$5,"Year",'Population Migration by State'!$C$3)</f>
        <v>55122</v>
      </c>
      <c r="AX175" s="105">
        <f>GETPIVOTDATA(" New Mexico",'Population Migration by State'!$B$5,"Year",'Population Migration by State'!$C$3)</f>
        <v>55122</v>
      </c>
      <c r="AY175" s="105">
        <f>GETPIVOTDATA(" New Mexico",'Population Migration by State'!$B$5,"Year",'Population Migration by State'!$C$3)</f>
        <v>55122</v>
      </c>
      <c r="AZ175" s="105">
        <f>GETPIVOTDATA(" New Mexico",'Population Migration by State'!$B$5,"Year",'Population Migration by State'!$C$3)</f>
        <v>55122</v>
      </c>
      <c r="BA175" s="105">
        <f>GETPIVOTDATA(" New Mexico",'Population Migration by State'!$B$5,"Year",'Population Migration by State'!$C$3)</f>
        <v>55122</v>
      </c>
      <c r="BB175" s="105">
        <f>GETPIVOTDATA(" New Mexico",'Population Migration by State'!$B$5,"Year",'Population Migration by State'!$C$3)</f>
        <v>55122</v>
      </c>
      <c r="BC175" s="92">
        <f>GETPIVOTDATA(" Oklahoma",'Population Migration by State'!$B$5,"Year",'Population Migration by State'!$C$3)</f>
        <v>108972</v>
      </c>
      <c r="BD175" s="105">
        <f>GETPIVOTDATA(" Oklahoma",'Population Migration by State'!$B$5,"Year",'Population Migration by State'!$C$3)</f>
        <v>108972</v>
      </c>
      <c r="BE175" s="105">
        <f>GETPIVOTDATA(" Oklahoma",'Population Migration by State'!$B$5,"Year",'Population Migration by State'!$C$3)</f>
        <v>108972</v>
      </c>
      <c r="BF175" s="105">
        <f>GETPIVOTDATA(" Oklahoma",'Population Migration by State'!$B$5,"Year",'Population Migration by State'!$C$3)</f>
        <v>108972</v>
      </c>
      <c r="BG175" s="105">
        <f>GETPIVOTDATA(" Oklahoma",'Population Migration by State'!$B$5,"Year",'Population Migration by State'!$C$3)</f>
        <v>108972</v>
      </c>
      <c r="BH175" s="105">
        <f>GETPIVOTDATA(" Oklahoma",'Population Migration by State'!$B$5,"Year",'Population Migration by State'!$C$3)</f>
        <v>108972</v>
      </c>
      <c r="BI175" s="105">
        <f>GETPIVOTDATA(" Oklahoma",'Population Migration by State'!$B$5,"Year",'Population Migration by State'!$C$3)</f>
        <v>108972</v>
      </c>
      <c r="BJ175" s="105">
        <f>GETPIVOTDATA(" Oklahoma",'Population Migration by State'!$B$5,"Year",'Population Migration by State'!$C$3)</f>
        <v>108972</v>
      </c>
      <c r="BK175" s="105">
        <f>GETPIVOTDATA(" Oklahoma",'Population Migration by State'!$B$5,"Year",'Population Migration by State'!$C$3)</f>
        <v>108972</v>
      </c>
      <c r="BL175" s="105">
        <f>GETPIVOTDATA(" Oklahoma",'Population Migration by State'!$B$5,"Year",'Population Migration by State'!$C$3)</f>
        <v>108972</v>
      </c>
      <c r="BM175" s="105">
        <f>GETPIVOTDATA(" Oklahoma",'Population Migration by State'!$B$5,"Year",'Population Migration by State'!$C$3)</f>
        <v>108972</v>
      </c>
      <c r="BN175" s="105">
        <f>GETPIVOTDATA(" Oklahoma",'Population Migration by State'!$B$5,"Year",'Population Migration by State'!$C$3)</f>
        <v>108972</v>
      </c>
      <c r="BO175" s="105">
        <f>GETPIVOTDATA(" Oklahoma",'Population Migration by State'!$B$5,"Year",'Population Migration by State'!$C$3)</f>
        <v>108972</v>
      </c>
      <c r="BP175" s="105">
        <f>GETPIVOTDATA(" Oklahoma",'Population Migration by State'!$B$5,"Year",'Population Migration by State'!$C$3)</f>
        <v>108972</v>
      </c>
      <c r="BQ175" s="105">
        <f>GETPIVOTDATA(" Oklahoma",'Population Migration by State'!$B$5,"Year",'Population Migration by State'!$C$3)</f>
        <v>108972</v>
      </c>
      <c r="BR175" s="105">
        <f>GETPIVOTDATA(" Oklahoma",'Population Migration by State'!$B$5,"Year",'Population Migration by State'!$C$3)</f>
        <v>108972</v>
      </c>
      <c r="BS175" s="92">
        <f>GETPIVOTDATA(" Missouri",'Population Migration by State'!$B$5,"Year",'Population Migration by State'!$C$3)</f>
        <v>163756</v>
      </c>
      <c r="BT175" s="105">
        <f>GETPIVOTDATA(" Missouri",'Population Migration by State'!$B$5,"Year",'Population Migration by State'!$C$3)</f>
        <v>163756</v>
      </c>
      <c r="BU175" s="105">
        <f>GETPIVOTDATA(" Missouri",'Population Migration by State'!$B$5,"Year",'Population Migration by State'!$C$3)</f>
        <v>163756</v>
      </c>
      <c r="BV175" s="105">
        <f>GETPIVOTDATA(" Missouri",'Population Migration by State'!$B$5,"Year",'Population Migration by State'!$C$3)</f>
        <v>163756</v>
      </c>
      <c r="BW175" s="105">
        <f>GETPIVOTDATA(" Missouri",'Population Migration by State'!$B$5,"Year",'Population Migration by State'!$C$3)</f>
        <v>163756</v>
      </c>
      <c r="BX175" s="105">
        <f>GETPIVOTDATA(" Missouri",'Population Migration by State'!$B$5,"Year",'Population Migration by State'!$C$3)</f>
        <v>163756</v>
      </c>
      <c r="BY175" s="105">
        <f>GETPIVOTDATA(" Missouri",'Population Migration by State'!$B$5,"Year",'Population Migration by State'!$C$3)</f>
        <v>163756</v>
      </c>
      <c r="BZ175" s="105">
        <f>GETPIVOTDATA(" Missouri",'Population Migration by State'!$B$5,"Year",'Population Migration by State'!$C$3)</f>
        <v>163756</v>
      </c>
      <c r="CA175" s="105">
        <f>GETPIVOTDATA(" Missouri",'Population Migration by State'!$B$5,"Year",'Population Migration by State'!$C$3)</f>
        <v>163756</v>
      </c>
      <c r="CB175" s="105">
        <f>GETPIVOTDATA(" Missouri",'Population Migration by State'!$B$5,"Year",'Population Migration by State'!$C$3)</f>
        <v>163756</v>
      </c>
      <c r="CC175" s="105">
        <f>GETPIVOTDATA(" Missouri",'Population Migration by State'!$B$5,"Year",'Population Migration by State'!$C$3)</f>
        <v>163756</v>
      </c>
      <c r="CD175" s="105">
        <f>GETPIVOTDATA(" Missouri",'Population Migration by State'!$B$5,"Year",'Population Migration by State'!$C$3)</f>
        <v>163756</v>
      </c>
      <c r="CE175" s="105">
        <f>GETPIVOTDATA(" Missouri",'Population Migration by State'!$B$5,"Year",'Population Migration by State'!$C$3)</f>
        <v>163756</v>
      </c>
      <c r="CF175" s="105">
        <f>GETPIVOTDATA(" Missouri",'Population Migration by State'!$B$5,"Year",'Population Migration by State'!$C$3)</f>
        <v>163756</v>
      </c>
      <c r="CG175" s="105">
        <f>GETPIVOTDATA(" Missouri",'Population Migration by State'!$B$5,"Year",'Population Migration by State'!$C$3)</f>
        <v>163756</v>
      </c>
      <c r="CH175" s="99"/>
      <c r="CI175" s="105">
        <f>GETPIVOTDATA(" Illinois",'Population Migration by State'!$B$5,"Year",'Population Migration by State'!$C$3)</f>
        <v>210804</v>
      </c>
      <c r="CJ175" s="105">
        <f>GETPIVOTDATA(" Illinois",'Population Migration by State'!$B$5,"Year",'Population Migration by State'!$C$3)</f>
        <v>210804</v>
      </c>
      <c r="CK175" s="92">
        <f>GETPIVOTDATA(" Kentucky",'Population Migration by State'!$B$5,"Year",'Population Migration by State'!$C$3)</f>
        <v>112957</v>
      </c>
      <c r="CL175" s="105">
        <f>GETPIVOTDATA(" Kentucky",'Population Migration by State'!$B$5,"Year",'Population Migration by State'!$C$3)</f>
        <v>112957</v>
      </c>
      <c r="CM175" s="105">
        <f>GETPIVOTDATA(" Kentucky",'Population Migration by State'!$B$5,"Year",'Population Migration by State'!$C$3)</f>
        <v>112957</v>
      </c>
      <c r="CN175" s="105">
        <f>GETPIVOTDATA(" Kentucky",'Population Migration by State'!$B$5,"Year",'Population Migration by State'!$C$3)</f>
        <v>112957</v>
      </c>
      <c r="CO175" s="105">
        <f>GETPIVOTDATA(" Kentucky",'Population Migration by State'!$B$5,"Year",'Population Migration by State'!$C$3)</f>
        <v>112957</v>
      </c>
      <c r="CP175" s="105">
        <f>GETPIVOTDATA(" Kentucky",'Population Migration by State'!$B$5,"Year",'Population Migration by State'!$C$3)</f>
        <v>112957</v>
      </c>
      <c r="CQ175" s="105">
        <f>GETPIVOTDATA(" Kentucky",'Population Migration by State'!$B$5,"Year",'Population Migration by State'!$C$3)</f>
        <v>112957</v>
      </c>
      <c r="CR175" s="105">
        <f>GETPIVOTDATA(" Kentucky",'Population Migration by State'!$B$5,"Year",'Population Migration by State'!$C$3)</f>
        <v>112957</v>
      </c>
      <c r="CS175" s="105">
        <f>GETPIVOTDATA(" Kentucky",'Population Migration by State'!$B$5,"Year",'Population Migration by State'!$C$3)</f>
        <v>112957</v>
      </c>
      <c r="CT175" s="105">
        <f>GETPIVOTDATA(" Kentucky",'Population Migration by State'!$B$5,"Year",'Population Migration by State'!$C$3)</f>
        <v>112957</v>
      </c>
      <c r="CU175" s="105">
        <f>GETPIVOTDATA(" Kentucky",'Population Migration by State'!$B$5,"Year",'Population Migration by State'!$C$3)</f>
        <v>112957</v>
      </c>
      <c r="CV175" s="105">
        <f>GETPIVOTDATA(" Kentucky",'Population Migration by State'!$B$5,"Year",'Population Migration by State'!$C$3)</f>
        <v>112957</v>
      </c>
      <c r="CW175" s="105">
        <f>GETPIVOTDATA(" Kentucky",'Population Migration by State'!$B$5,"Year",'Population Migration by State'!$C$3)</f>
        <v>112957</v>
      </c>
      <c r="CX175" s="97"/>
      <c r="CY175" s="105">
        <f>GETPIVOTDATA(" Virginia",'Population Migration by State'!$B$5,"Year",'Population Migration by State'!$C$3)</f>
        <v>251169</v>
      </c>
      <c r="CZ175" s="105">
        <f>GETPIVOTDATA(" Virginia",'Population Migration by State'!$B$5,"Year",'Population Migration by State'!$C$3)</f>
        <v>251169</v>
      </c>
      <c r="DA175" s="105">
        <f>GETPIVOTDATA(" Virginia",'Population Migration by State'!$B$5,"Year",'Population Migration by State'!$C$3)</f>
        <v>251169</v>
      </c>
      <c r="DB175" s="105">
        <f>GETPIVOTDATA(" Virginia",'Population Migration by State'!$B$5,"Year",'Population Migration by State'!$C$3)</f>
        <v>251169</v>
      </c>
      <c r="DC175" s="105">
        <f>GETPIVOTDATA(" Virginia",'Population Migration by State'!$B$5,"Year",'Population Migration by State'!$C$3)</f>
        <v>251169</v>
      </c>
      <c r="DD175" s="105">
        <f>GETPIVOTDATA(" Virginia",'Population Migration by State'!$B$5,"Year",'Population Migration by State'!$C$3)</f>
        <v>251169</v>
      </c>
      <c r="DE175" s="105">
        <f>GETPIVOTDATA(" Virginia",'Population Migration by State'!$B$5,"Year",'Population Migration by State'!$C$3)</f>
        <v>251169</v>
      </c>
      <c r="DF175" s="105">
        <f>GETPIVOTDATA(" Virginia",'Population Migration by State'!$B$5,"Year",'Population Migration by State'!$C$3)</f>
        <v>251169</v>
      </c>
      <c r="DG175" s="105">
        <f>GETPIVOTDATA(" Virginia",'Population Migration by State'!$B$5,"Year",'Population Migration by State'!$C$3)</f>
        <v>251169</v>
      </c>
      <c r="DH175" s="105">
        <f>GETPIVOTDATA(" Virginia",'Population Migration by State'!$B$5,"Year",'Population Migration by State'!$C$3)</f>
        <v>251169</v>
      </c>
      <c r="DI175" s="105">
        <f>GETPIVOTDATA(" Virginia",'Population Migration by State'!$B$5,"Year",'Population Migration by State'!$C$3)</f>
        <v>251169</v>
      </c>
      <c r="DJ175" s="105">
        <f>GETPIVOTDATA(" Virginia",'Population Migration by State'!$B$5,"Year",'Population Migration by State'!$C$3)</f>
        <v>251169</v>
      </c>
      <c r="DK175" s="105">
        <f>GETPIVOTDATA(" Virginia",'Population Migration by State'!$B$5,"Year",'Population Migration by State'!$C$3)</f>
        <v>251169</v>
      </c>
      <c r="DL175" s="105">
        <f>GETPIVOTDATA(" Virginia",'Population Migration by State'!$B$5,"Year",'Population Migration by State'!$C$3)</f>
        <v>251169</v>
      </c>
      <c r="DM175" s="105">
        <f>GETPIVOTDATA(" Virginia",'Population Migration by State'!$B$5,"Year",'Population Migration by State'!$C$3)</f>
        <v>251169</v>
      </c>
      <c r="DN175" s="105">
        <f>GETPIVOTDATA(" Virginia",'Population Migration by State'!$B$5,"Year",'Population Migration by State'!$C$3)</f>
        <v>251169</v>
      </c>
      <c r="DO175" s="105">
        <f>GETPIVOTDATA(" Virginia",'Population Migration by State'!$B$5,"Year",'Population Migration by State'!$C$3)</f>
        <v>251169</v>
      </c>
      <c r="DP175" s="105">
        <f>GETPIVOTDATA(" Virginia",'Population Migration by State'!$B$5,"Year",'Population Migration by State'!$C$3)</f>
        <v>251169</v>
      </c>
      <c r="DQ175" s="105">
        <f>GETPIVOTDATA(" Virginia",'Population Migration by State'!$B$5,"Year",'Population Migration by State'!$C$3)</f>
        <v>251169</v>
      </c>
      <c r="DR175" s="105">
        <f>GETPIVOTDATA(" Virginia",'Population Migration by State'!$B$5,"Year",'Population Migration by State'!$C$3)</f>
        <v>251169</v>
      </c>
      <c r="DS175" s="105">
        <f>GETPIVOTDATA(" Virginia",'Population Migration by State'!$B$5,"Year",'Population Migration by State'!$C$3)</f>
        <v>251169</v>
      </c>
      <c r="DT175" s="105">
        <f>GETPIVOTDATA(" Virginia",'Population Migration by State'!$B$5,"Year",'Population Migration by State'!$C$3)</f>
        <v>251169</v>
      </c>
      <c r="DU175" s="92"/>
      <c r="DV175" s="105"/>
      <c r="DW175" s="105"/>
      <c r="DX175" s="105"/>
      <c r="DY175" s="105"/>
      <c r="DZ175" s="105"/>
      <c r="EA175" s="105"/>
      <c r="EB175" s="105"/>
      <c r="EC175" s="105"/>
      <c r="ED175" s="105"/>
      <c r="EE175" s="93"/>
      <c r="EF175" s="93"/>
      <c r="EG175" s="93"/>
      <c r="EH175" s="93"/>
      <c r="EI175" s="105"/>
      <c r="EJ175" s="105"/>
      <c r="EK175" s="105"/>
      <c r="EL175" s="105"/>
      <c r="EM175" s="105"/>
      <c r="EN175" s="105"/>
      <c r="EO175" s="105"/>
      <c r="EP175" s="105"/>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217"/>
    </row>
    <row r="176" spans="2:216" ht="16.5" thickTop="1" thickBot="1" x14ac:dyDescent="0.3">
      <c r="B176" s="221"/>
      <c r="C176" s="56"/>
      <c r="D176" s="56"/>
      <c r="E176" s="105"/>
      <c r="F176" s="105"/>
      <c r="G176" s="105"/>
      <c r="H176" s="105"/>
      <c r="I176" s="105"/>
      <c r="J176" s="105"/>
      <c r="K176" s="105"/>
      <c r="L176" s="105"/>
      <c r="M176" s="105"/>
      <c r="N176" s="105"/>
      <c r="O176" s="105"/>
      <c r="P176" s="105"/>
      <c r="Q176" s="92">
        <f>GETPIVOTDATA(" California",'Population Migration by State'!$B$5,"Year",'Population Migration by State'!$C$3)</f>
        <v>495964</v>
      </c>
      <c r="R176" s="105">
        <f>GETPIVOTDATA(" California",'Population Migration by State'!$B$5,"Year",'Population Migration by State'!$C$3)</f>
        <v>495964</v>
      </c>
      <c r="S176" s="105">
        <f>GETPIVOTDATA(" California",'Population Migration by State'!$B$5,"Year",'Population Migration by State'!$C$3)</f>
        <v>495964</v>
      </c>
      <c r="T176" s="105">
        <f>GETPIVOTDATA(" California",'Population Migration by State'!$B$5,"Year",'Population Migration by State'!$C$3)</f>
        <v>495964</v>
      </c>
      <c r="U176" s="105">
        <f>GETPIVOTDATA(" California",'Population Migration by State'!$B$5,"Year",'Population Migration by State'!$C$3)</f>
        <v>495964</v>
      </c>
      <c r="V176" s="105">
        <f>GETPIVOTDATA(" California",'Population Migration by State'!$B$5,"Year",'Population Migration by State'!$C$3)</f>
        <v>495964</v>
      </c>
      <c r="W176" s="105">
        <f>GETPIVOTDATA(" California",'Population Migration by State'!$B$5,"Year",'Population Migration by State'!$C$3)</f>
        <v>495964</v>
      </c>
      <c r="X176" s="105">
        <f>GETPIVOTDATA(" California",'Population Migration by State'!$B$5,"Year",'Population Migration by State'!$C$3)</f>
        <v>495964</v>
      </c>
      <c r="Y176" s="105">
        <f>GETPIVOTDATA(" California",'Population Migration by State'!$B$5,"Year",'Population Migration by State'!$C$3)</f>
        <v>495964</v>
      </c>
      <c r="Z176" s="105">
        <f>GETPIVOTDATA(" California",'Population Migration by State'!$B$5,"Year",'Population Migration by State'!$C$3)</f>
        <v>495964</v>
      </c>
      <c r="AA176" s="114">
        <f>GETPIVOTDATA(" California",'Population Migration by State'!$B$5,"Year",'Population Migration by State'!$C$3)</f>
        <v>495964</v>
      </c>
      <c r="AB176" s="105">
        <f>GETPIVOTDATA(" Arizona",'Population Migration by State'!$B$5,"Year",'Population Migration by State'!$C$3)</f>
        <v>234248</v>
      </c>
      <c r="AC176" s="105">
        <f>GETPIVOTDATA(" Arizona",'Population Migration by State'!$B$5,"Year",'Population Migration by State'!$C$3)</f>
        <v>234248</v>
      </c>
      <c r="AD176" s="105">
        <f>GETPIVOTDATA(" Arizona",'Population Migration by State'!$B$5,"Year",'Population Migration by State'!$C$3)</f>
        <v>234248</v>
      </c>
      <c r="AE176" s="105">
        <f>GETPIVOTDATA(" Arizona",'Population Migration by State'!$B$5,"Year",'Population Migration by State'!$C$3)</f>
        <v>234248</v>
      </c>
      <c r="AF176" s="105">
        <f>GETPIVOTDATA(" Arizona",'Population Migration by State'!$B$5,"Year",'Population Migration by State'!$C$3)</f>
        <v>234248</v>
      </c>
      <c r="AG176" s="105">
        <f>GETPIVOTDATA(" Arizona",'Population Migration by State'!$B$5,"Year",'Population Migration by State'!$C$3)</f>
        <v>234248</v>
      </c>
      <c r="AH176" s="105">
        <f>GETPIVOTDATA(" Arizona",'Population Migration by State'!$B$5,"Year",'Population Migration by State'!$C$3)</f>
        <v>234248</v>
      </c>
      <c r="AI176" s="105">
        <f>GETPIVOTDATA(" Arizona",'Population Migration by State'!$B$5,"Year",'Population Migration by State'!$C$3)</f>
        <v>234248</v>
      </c>
      <c r="AJ176" s="105">
        <f>GETPIVOTDATA(" Arizona",'Population Migration by State'!$B$5,"Year",'Population Migration by State'!$C$3)</f>
        <v>234248</v>
      </c>
      <c r="AK176" s="105">
        <f>GETPIVOTDATA(" Arizona",'Population Migration by State'!$B$5,"Year",'Population Migration by State'!$C$3)</f>
        <v>234248</v>
      </c>
      <c r="AL176" s="105">
        <f>GETPIVOTDATA(" Arizona",'Population Migration by State'!$B$5,"Year",'Population Migration by State'!$C$3)</f>
        <v>234248</v>
      </c>
      <c r="AM176" s="105">
        <f>GETPIVOTDATA(" Arizona",'Population Migration by State'!$B$5,"Year",'Population Migration by State'!$C$3)</f>
        <v>234248</v>
      </c>
      <c r="AN176" s="105">
        <f>GETPIVOTDATA(" Arizona",'Population Migration by State'!$B$5,"Year",'Population Migration by State'!$C$3)</f>
        <v>234248</v>
      </c>
      <c r="AO176" s="92">
        <f>GETPIVOTDATA(" New Mexico",'Population Migration by State'!$B$5,"Year",'Population Migration by State'!$C$3)</f>
        <v>55122</v>
      </c>
      <c r="AP176" s="105">
        <f>GETPIVOTDATA(" New Mexico",'Population Migration by State'!$B$5,"Year",'Population Migration by State'!$C$3)</f>
        <v>55122</v>
      </c>
      <c r="AQ176" s="105">
        <f>GETPIVOTDATA(" New Mexico",'Population Migration by State'!$B$5,"Year",'Population Migration by State'!$C$3)</f>
        <v>55122</v>
      </c>
      <c r="AR176" s="105">
        <f>GETPIVOTDATA(" New Mexico",'Population Migration by State'!$B$5,"Year",'Population Migration by State'!$C$3)</f>
        <v>55122</v>
      </c>
      <c r="AS176" s="105">
        <f>GETPIVOTDATA(" New Mexico",'Population Migration by State'!$B$5,"Year",'Population Migration by State'!$C$3)</f>
        <v>55122</v>
      </c>
      <c r="AT176" s="105">
        <f>GETPIVOTDATA(" New Mexico",'Population Migration by State'!$B$5,"Year",'Population Migration by State'!$C$3)</f>
        <v>55122</v>
      </c>
      <c r="AU176" s="105">
        <f>GETPIVOTDATA(" New Mexico",'Population Migration by State'!$B$5,"Year",'Population Migration by State'!$C$3)</f>
        <v>55122</v>
      </c>
      <c r="AV176" s="105">
        <f>GETPIVOTDATA(" New Mexico",'Population Migration by State'!$B$5,"Year",'Population Migration by State'!$C$3)</f>
        <v>55122</v>
      </c>
      <c r="AW176" s="105">
        <f>GETPIVOTDATA(" New Mexico",'Population Migration by State'!$B$5,"Year",'Population Migration by State'!$C$3)</f>
        <v>55122</v>
      </c>
      <c r="AX176" s="105">
        <f>GETPIVOTDATA(" New Mexico",'Population Migration by State'!$B$5,"Year",'Population Migration by State'!$C$3)</f>
        <v>55122</v>
      </c>
      <c r="AY176" s="105">
        <f>GETPIVOTDATA(" New Mexico",'Population Migration by State'!$B$5,"Year",'Population Migration by State'!$C$3)</f>
        <v>55122</v>
      </c>
      <c r="AZ176" s="105">
        <f>GETPIVOTDATA(" New Mexico",'Population Migration by State'!$B$5,"Year",'Population Migration by State'!$C$3)</f>
        <v>55122</v>
      </c>
      <c r="BA176" s="105">
        <f>GETPIVOTDATA(" New Mexico",'Population Migration by State'!$B$5,"Year",'Population Migration by State'!$C$3)</f>
        <v>55122</v>
      </c>
      <c r="BB176" s="105">
        <f>GETPIVOTDATA(" New Mexico",'Population Migration by State'!$B$5,"Year",'Population Migration by State'!$C$3)</f>
        <v>55122</v>
      </c>
      <c r="BC176" s="92">
        <f>GETPIVOTDATA(" Oklahoma",'Population Migration by State'!$B$5,"Year",'Population Migration by State'!$C$3)</f>
        <v>108972</v>
      </c>
      <c r="BD176" s="105">
        <f>GETPIVOTDATA(" Oklahoma",'Population Migration by State'!$B$5,"Year",'Population Migration by State'!$C$3)</f>
        <v>108972</v>
      </c>
      <c r="BE176" s="105">
        <f>GETPIVOTDATA(" Oklahoma",'Population Migration by State'!$B$5,"Year",'Population Migration by State'!$C$3)</f>
        <v>108972</v>
      </c>
      <c r="BF176" s="105">
        <f>GETPIVOTDATA(" Oklahoma",'Population Migration by State'!$B$5,"Year",'Population Migration by State'!$C$3)</f>
        <v>108972</v>
      </c>
      <c r="BG176" s="105">
        <f>GETPIVOTDATA(" Oklahoma",'Population Migration by State'!$B$5,"Year",'Population Migration by State'!$C$3)</f>
        <v>108972</v>
      </c>
      <c r="BH176" s="105">
        <f>GETPIVOTDATA(" Oklahoma",'Population Migration by State'!$B$5,"Year",'Population Migration by State'!$C$3)</f>
        <v>108972</v>
      </c>
      <c r="BI176" s="105">
        <f>GETPIVOTDATA(" Oklahoma",'Population Migration by State'!$B$5,"Year",'Population Migration by State'!$C$3)</f>
        <v>108972</v>
      </c>
      <c r="BJ176" s="105">
        <f>GETPIVOTDATA(" Oklahoma",'Population Migration by State'!$B$5,"Year",'Population Migration by State'!$C$3)</f>
        <v>108972</v>
      </c>
      <c r="BK176" s="105">
        <f>GETPIVOTDATA(" Oklahoma",'Population Migration by State'!$B$5,"Year",'Population Migration by State'!$C$3)</f>
        <v>108972</v>
      </c>
      <c r="BL176" s="105">
        <f>GETPIVOTDATA(" Oklahoma",'Population Migration by State'!$B$5,"Year",'Population Migration by State'!$C$3)</f>
        <v>108972</v>
      </c>
      <c r="BM176" s="105">
        <f>GETPIVOTDATA(" Oklahoma",'Population Migration by State'!$B$5,"Year",'Population Migration by State'!$C$3)</f>
        <v>108972</v>
      </c>
      <c r="BN176" s="105">
        <f>GETPIVOTDATA(" Oklahoma",'Population Migration by State'!$B$5,"Year",'Population Migration by State'!$C$3)</f>
        <v>108972</v>
      </c>
      <c r="BO176" s="105">
        <f>GETPIVOTDATA(" Oklahoma",'Population Migration by State'!$B$5,"Year",'Population Migration by State'!$C$3)</f>
        <v>108972</v>
      </c>
      <c r="BP176" s="105">
        <f>GETPIVOTDATA(" Oklahoma",'Population Migration by State'!$B$5,"Year",'Population Migration by State'!$C$3)</f>
        <v>108972</v>
      </c>
      <c r="BQ176" s="105">
        <f>GETPIVOTDATA(" Oklahoma",'Population Migration by State'!$B$5,"Year",'Population Migration by State'!$C$3)</f>
        <v>108972</v>
      </c>
      <c r="BR176" s="105">
        <f>GETPIVOTDATA(" Oklahoma",'Population Migration by State'!$B$5,"Year",'Population Migration by State'!$C$3)</f>
        <v>108972</v>
      </c>
      <c r="BS176" s="95">
        <f>GETPIVOTDATA(" Arkansas",'Population Migration by State'!$B$5,"Year",'Population Migration by State'!$C$3)</f>
        <v>76948</v>
      </c>
      <c r="BT176" s="101">
        <f>GETPIVOTDATA(" Arkansas",'Population Migration by State'!$B$5,"Year",'Population Migration by State'!$C$3)</f>
        <v>76948</v>
      </c>
      <c r="BU176" s="101">
        <f>GETPIVOTDATA(" Arkansas",'Population Migration by State'!$B$5,"Year",'Population Migration by State'!$C$3)</f>
        <v>76948</v>
      </c>
      <c r="BV176" s="101">
        <f>GETPIVOTDATA(" Arkansas",'Population Migration by State'!$B$5,"Year",'Population Migration by State'!$C$3)</f>
        <v>76948</v>
      </c>
      <c r="BW176" s="101">
        <f>GETPIVOTDATA(" Arkansas",'Population Migration by State'!$B$5,"Year",'Population Migration by State'!$C$3)</f>
        <v>76948</v>
      </c>
      <c r="BX176" s="101">
        <f>GETPIVOTDATA(" Arkansas",'Population Migration by State'!$B$5,"Year",'Population Migration by State'!$C$3)</f>
        <v>76948</v>
      </c>
      <c r="BY176" s="101">
        <f>GETPIVOTDATA(" Arkansas",'Population Migration by State'!$B$5,"Year",'Population Migration by State'!$C$3)</f>
        <v>76948</v>
      </c>
      <c r="BZ176" s="101">
        <f>GETPIVOTDATA(" Arkansas",'Population Migration by State'!$B$5,"Year",'Population Migration by State'!$C$3)</f>
        <v>76948</v>
      </c>
      <c r="CA176" s="101">
        <f>GETPIVOTDATA(" Arkansas",'Population Migration by State'!$B$5,"Year",'Population Migration by State'!$C$3)</f>
        <v>76948</v>
      </c>
      <c r="CB176" s="101">
        <f>GETPIVOTDATA(" Arkansas",'Population Migration by State'!$B$5,"Year",'Population Migration by State'!$C$3)</f>
        <v>76948</v>
      </c>
      <c r="CC176" s="101">
        <f>GETPIVOTDATA(" Arkansas",'Population Migration by State'!$B$5,"Year",'Population Migration by State'!$C$3)</f>
        <v>76948</v>
      </c>
      <c r="CD176" s="101">
        <f>GETPIVOTDATA(" Arkansas",'Population Migration by State'!$B$5,"Year",'Population Migration by State'!$C$3)</f>
        <v>76948</v>
      </c>
      <c r="CE176" s="92">
        <f>GETPIVOTDATA(" Missouri",'Population Migration by State'!$B$5,"Year",'Population Migration by State'!$C$3)</f>
        <v>163756</v>
      </c>
      <c r="CF176" s="105">
        <f>GETPIVOTDATA(" Missouri",'Population Migration by State'!$B$5,"Year",'Population Migration by State'!$C$3)</f>
        <v>163756</v>
      </c>
      <c r="CG176" s="105">
        <f>GETPIVOTDATA(" Missouri",'Population Migration by State'!$B$5,"Year",'Population Migration by State'!$C$3)</f>
        <v>163756</v>
      </c>
      <c r="CH176" s="105">
        <f>GETPIVOTDATA(" Missouri",'Population Migration by State'!$B$5,"Year",'Population Migration by State'!$C$3)</f>
        <v>163756</v>
      </c>
      <c r="CI176" s="99"/>
      <c r="CJ176" s="97"/>
      <c r="CK176" s="105">
        <f>GETPIVOTDATA(" Kentucky",'Population Migration by State'!$B$5,"Year",'Population Migration by State'!$C$3)</f>
        <v>112957</v>
      </c>
      <c r="CL176" s="105">
        <f>GETPIVOTDATA(" Kentucky",'Population Migration by State'!$B$5,"Year",'Population Migration by State'!$C$3)</f>
        <v>112957</v>
      </c>
      <c r="CM176" s="105">
        <f>GETPIVOTDATA(" Kentucky",'Population Migration by State'!$B$5,"Year",'Population Migration by State'!$C$3)</f>
        <v>112957</v>
      </c>
      <c r="CN176" s="105">
        <f>GETPIVOTDATA(" Kentucky",'Population Migration by State'!$B$5,"Year",'Population Migration by State'!$C$3)</f>
        <v>112957</v>
      </c>
      <c r="CO176" s="105">
        <f>GETPIVOTDATA(" Kentucky",'Population Migration by State'!$B$5,"Year",'Population Migration by State'!$C$3)</f>
        <v>112957</v>
      </c>
      <c r="CP176" s="105">
        <f>GETPIVOTDATA(" Kentucky",'Population Migration by State'!$B$5,"Year",'Population Migration by State'!$C$3)</f>
        <v>112957</v>
      </c>
      <c r="CQ176" s="105">
        <f>GETPIVOTDATA(" Kentucky",'Population Migration by State'!$B$5,"Year",'Population Migration by State'!$C$3)</f>
        <v>112957</v>
      </c>
      <c r="CR176" s="105">
        <f>GETPIVOTDATA(" Kentucky",'Population Migration by State'!$B$5,"Year",'Population Migration by State'!$C$3)</f>
        <v>112957</v>
      </c>
      <c r="CS176" s="105">
        <f>GETPIVOTDATA(" Kentucky",'Population Migration by State'!$B$5,"Year",'Population Migration by State'!$C$3)</f>
        <v>112957</v>
      </c>
      <c r="CT176" s="105">
        <f>GETPIVOTDATA(" Kentucky",'Population Migration by State'!$B$5,"Year",'Population Migration by State'!$C$3)</f>
        <v>112957</v>
      </c>
      <c r="CU176" s="105">
        <f>GETPIVOTDATA(" Kentucky",'Population Migration by State'!$B$5,"Year",'Population Migration by State'!$C$3)</f>
        <v>112957</v>
      </c>
      <c r="CV176" s="105">
        <f>GETPIVOTDATA(" Kentucky",'Population Migration by State'!$B$5,"Year",'Population Migration by State'!$C$3)</f>
        <v>112957</v>
      </c>
      <c r="CW176" s="97"/>
      <c r="CX176" s="105">
        <f>GETPIVOTDATA(" Virginia",'Population Migration by State'!$B$5,"Year",'Population Migration by State'!$C$3)</f>
        <v>251169</v>
      </c>
      <c r="CY176" s="105">
        <f>GETPIVOTDATA(" Virginia",'Population Migration by State'!$B$5,"Year",'Population Migration by State'!$C$3)</f>
        <v>251169</v>
      </c>
      <c r="CZ176" s="105">
        <f>GETPIVOTDATA(" Virginia",'Population Migration by State'!$B$5,"Year",'Population Migration by State'!$C$3)</f>
        <v>251169</v>
      </c>
      <c r="DA176" s="105">
        <f>GETPIVOTDATA(" Virginia",'Population Migration by State'!$B$5,"Year",'Population Migration by State'!$C$3)</f>
        <v>251169</v>
      </c>
      <c r="DB176" s="105">
        <f>GETPIVOTDATA(" Virginia",'Population Migration by State'!$B$5,"Year",'Population Migration by State'!$C$3)</f>
        <v>251169</v>
      </c>
      <c r="DC176" s="105">
        <f>GETPIVOTDATA(" Virginia",'Population Migration by State'!$B$5,"Year",'Population Migration by State'!$C$3)</f>
        <v>251169</v>
      </c>
      <c r="DD176" s="105">
        <f>GETPIVOTDATA(" Virginia",'Population Migration by State'!$B$5,"Year",'Population Migration by State'!$C$3)</f>
        <v>251169</v>
      </c>
      <c r="DE176" s="105">
        <f>GETPIVOTDATA(" Virginia",'Population Migration by State'!$B$5,"Year",'Population Migration by State'!$C$3)</f>
        <v>251169</v>
      </c>
      <c r="DF176" s="105">
        <f>GETPIVOTDATA(" Virginia",'Population Migration by State'!$B$5,"Year",'Population Migration by State'!$C$3)</f>
        <v>251169</v>
      </c>
      <c r="DG176" s="105">
        <f>GETPIVOTDATA(" Virginia",'Population Migration by State'!$B$5,"Year",'Population Migration by State'!$C$3)</f>
        <v>251169</v>
      </c>
      <c r="DH176" s="105">
        <f>GETPIVOTDATA(" Virginia",'Population Migration by State'!$B$5,"Year",'Population Migration by State'!$C$3)</f>
        <v>251169</v>
      </c>
      <c r="DI176" s="105">
        <f>GETPIVOTDATA(" Virginia",'Population Migration by State'!$B$5,"Year",'Population Migration by State'!$C$3)</f>
        <v>251169</v>
      </c>
      <c r="DJ176" s="105">
        <f>GETPIVOTDATA(" Virginia",'Population Migration by State'!$B$5,"Year",'Population Migration by State'!$C$3)</f>
        <v>251169</v>
      </c>
      <c r="DK176" s="105">
        <f>GETPIVOTDATA(" Virginia",'Population Migration by State'!$B$5,"Year",'Population Migration by State'!$C$3)</f>
        <v>251169</v>
      </c>
      <c r="DL176" s="105">
        <f>GETPIVOTDATA(" Virginia",'Population Migration by State'!$B$5,"Year",'Population Migration by State'!$C$3)</f>
        <v>251169</v>
      </c>
      <c r="DM176" s="105">
        <f>GETPIVOTDATA(" Virginia",'Population Migration by State'!$B$5,"Year",'Population Migration by State'!$C$3)</f>
        <v>251169</v>
      </c>
      <c r="DN176" s="105">
        <f>GETPIVOTDATA(" Virginia",'Population Migration by State'!$B$5,"Year",'Population Migration by State'!$C$3)</f>
        <v>251169</v>
      </c>
      <c r="DO176" s="105">
        <f>GETPIVOTDATA(" Virginia",'Population Migration by State'!$B$5,"Year",'Population Migration by State'!$C$3)</f>
        <v>251169</v>
      </c>
      <c r="DP176" s="105">
        <f>GETPIVOTDATA(" Virginia",'Population Migration by State'!$B$5,"Year",'Population Migration by State'!$C$3)</f>
        <v>251169</v>
      </c>
      <c r="DQ176" s="105">
        <f>GETPIVOTDATA(" Virginia",'Population Migration by State'!$B$5,"Year",'Population Migration by State'!$C$3)</f>
        <v>251169</v>
      </c>
      <c r="DR176" s="105">
        <f>GETPIVOTDATA(" Virginia",'Population Migration by State'!$B$5,"Year",'Population Migration by State'!$C$3)</f>
        <v>251169</v>
      </c>
      <c r="DS176" s="105">
        <f>GETPIVOTDATA(" Virginia",'Population Migration by State'!$B$5,"Year",'Population Migration by State'!$C$3)</f>
        <v>251169</v>
      </c>
      <c r="DT176" s="105">
        <f>GETPIVOTDATA(" Virginia",'Population Migration by State'!$B$5,"Year",'Population Migration by State'!$C$3)</f>
        <v>251169</v>
      </c>
      <c r="DU176" s="92"/>
      <c r="DV176" s="105"/>
      <c r="DW176" s="105"/>
      <c r="DX176" s="105"/>
      <c r="DY176" s="105"/>
      <c r="DZ176" s="105"/>
      <c r="EA176" s="105"/>
      <c r="EB176" s="105"/>
      <c r="EC176" s="105"/>
      <c r="ED176" s="105"/>
      <c r="EE176" s="93"/>
      <c r="EF176" s="93"/>
      <c r="EG176" s="93"/>
      <c r="EH176" s="93"/>
      <c r="EI176" s="105"/>
      <c r="EJ176" s="105"/>
      <c r="EK176" s="105"/>
      <c r="EL176" s="105"/>
      <c r="EM176" s="105"/>
      <c r="EN176" s="105"/>
      <c r="EO176" s="105"/>
      <c r="EP176" s="105"/>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217"/>
    </row>
    <row r="177" spans="2:216" ht="16.5" thickTop="1" thickBot="1" x14ac:dyDescent="0.3">
      <c r="B177" s="221"/>
      <c r="C177" s="56"/>
      <c r="D177" s="56"/>
      <c r="E177" s="105"/>
      <c r="F177" s="105"/>
      <c r="G177" s="105"/>
      <c r="H177" s="105"/>
      <c r="I177" s="105"/>
      <c r="J177" s="105"/>
      <c r="K177" s="105"/>
      <c r="L177" s="105"/>
      <c r="M177" s="105"/>
      <c r="N177" s="105"/>
      <c r="O177" s="105"/>
      <c r="P177" s="105"/>
      <c r="Q177" s="92">
        <f>GETPIVOTDATA(" California",'Population Migration by State'!$B$5,"Year",'Population Migration by State'!$C$3)</f>
        <v>495964</v>
      </c>
      <c r="R177" s="105">
        <f>GETPIVOTDATA(" California",'Population Migration by State'!$B$5,"Year",'Population Migration by State'!$C$3)</f>
        <v>495964</v>
      </c>
      <c r="S177" s="105">
        <f>GETPIVOTDATA(" California",'Population Migration by State'!$B$5,"Year",'Population Migration by State'!$C$3)</f>
        <v>495964</v>
      </c>
      <c r="T177" s="105">
        <f>GETPIVOTDATA(" California",'Population Migration by State'!$B$5,"Year",'Population Migration by State'!$C$3)</f>
        <v>495964</v>
      </c>
      <c r="U177" s="105">
        <f>GETPIVOTDATA(" California",'Population Migration by State'!$B$5,"Year",'Population Migration by State'!$C$3)</f>
        <v>495964</v>
      </c>
      <c r="V177" s="105">
        <f>GETPIVOTDATA(" California",'Population Migration by State'!$B$5,"Year",'Population Migration by State'!$C$3)</f>
        <v>495964</v>
      </c>
      <c r="W177" s="105">
        <f>GETPIVOTDATA(" California",'Population Migration by State'!$B$5,"Year",'Population Migration by State'!$C$3)</f>
        <v>495964</v>
      </c>
      <c r="X177" s="105">
        <f>GETPIVOTDATA(" California",'Population Migration by State'!$B$5,"Year",'Population Migration by State'!$C$3)</f>
        <v>495964</v>
      </c>
      <c r="Y177" s="105">
        <f>GETPIVOTDATA(" California",'Population Migration by State'!$B$5,"Year",'Population Migration by State'!$C$3)</f>
        <v>495964</v>
      </c>
      <c r="Z177" s="105">
        <f>GETPIVOTDATA(" California",'Population Migration by State'!$B$5,"Year",'Population Migration by State'!$C$3)</f>
        <v>495964</v>
      </c>
      <c r="AA177" s="114">
        <f>GETPIVOTDATA(" California",'Population Migration by State'!$B$5,"Year",'Population Migration by State'!$C$3)</f>
        <v>495964</v>
      </c>
      <c r="AB177" s="105">
        <f>GETPIVOTDATA(" Arizona",'Population Migration by State'!$B$5,"Year",'Population Migration by State'!$C$3)</f>
        <v>234248</v>
      </c>
      <c r="AC177" s="105">
        <f>GETPIVOTDATA(" Arizona",'Population Migration by State'!$B$5,"Year",'Population Migration by State'!$C$3)</f>
        <v>234248</v>
      </c>
      <c r="AD177" s="105">
        <f>GETPIVOTDATA(" Arizona",'Population Migration by State'!$B$5,"Year",'Population Migration by State'!$C$3)</f>
        <v>234248</v>
      </c>
      <c r="AE177" s="105">
        <f>GETPIVOTDATA(" Arizona",'Population Migration by State'!$B$5,"Year",'Population Migration by State'!$C$3)</f>
        <v>234248</v>
      </c>
      <c r="AF177" s="105">
        <f>GETPIVOTDATA(" Arizona",'Population Migration by State'!$B$5,"Year",'Population Migration by State'!$C$3)</f>
        <v>234248</v>
      </c>
      <c r="AG177" s="105">
        <f>GETPIVOTDATA(" Arizona",'Population Migration by State'!$B$5,"Year",'Population Migration by State'!$C$3)</f>
        <v>234248</v>
      </c>
      <c r="AH177" s="105">
        <f>GETPIVOTDATA(" Arizona",'Population Migration by State'!$B$5,"Year",'Population Migration by State'!$C$3)</f>
        <v>234248</v>
      </c>
      <c r="AI177" s="105">
        <f>GETPIVOTDATA(" Arizona",'Population Migration by State'!$B$5,"Year",'Population Migration by State'!$C$3)</f>
        <v>234248</v>
      </c>
      <c r="AJ177" s="105">
        <f>GETPIVOTDATA(" Arizona",'Population Migration by State'!$B$5,"Year",'Population Migration by State'!$C$3)</f>
        <v>234248</v>
      </c>
      <c r="AK177" s="105">
        <f>GETPIVOTDATA(" Arizona",'Population Migration by State'!$B$5,"Year",'Population Migration by State'!$C$3)</f>
        <v>234248</v>
      </c>
      <c r="AL177" s="105">
        <f>GETPIVOTDATA(" Arizona",'Population Migration by State'!$B$5,"Year",'Population Migration by State'!$C$3)</f>
        <v>234248</v>
      </c>
      <c r="AM177" s="105">
        <f>GETPIVOTDATA(" Arizona",'Population Migration by State'!$B$5,"Year",'Population Migration by State'!$C$3)</f>
        <v>234248</v>
      </c>
      <c r="AN177" s="105">
        <f>GETPIVOTDATA(" Arizona",'Population Migration by State'!$B$5,"Year",'Population Migration by State'!$C$3)</f>
        <v>234248</v>
      </c>
      <c r="AO177" s="92">
        <f>GETPIVOTDATA(" New Mexico",'Population Migration by State'!$B$5,"Year",'Population Migration by State'!$C$3)</f>
        <v>55122</v>
      </c>
      <c r="AP177" s="105">
        <f>GETPIVOTDATA(" New Mexico",'Population Migration by State'!$B$5,"Year",'Population Migration by State'!$C$3)</f>
        <v>55122</v>
      </c>
      <c r="AQ177" s="105">
        <f>GETPIVOTDATA(" New Mexico",'Population Migration by State'!$B$5,"Year",'Population Migration by State'!$C$3)</f>
        <v>55122</v>
      </c>
      <c r="AR177" s="105">
        <f>GETPIVOTDATA(" New Mexico",'Population Migration by State'!$B$5,"Year",'Population Migration by State'!$C$3)</f>
        <v>55122</v>
      </c>
      <c r="AS177" s="105">
        <f>GETPIVOTDATA(" New Mexico",'Population Migration by State'!$B$5,"Year",'Population Migration by State'!$C$3)</f>
        <v>55122</v>
      </c>
      <c r="AT177" s="105">
        <f>GETPIVOTDATA(" New Mexico",'Population Migration by State'!$B$5,"Year",'Population Migration by State'!$C$3)</f>
        <v>55122</v>
      </c>
      <c r="AU177" s="105">
        <f>GETPIVOTDATA(" New Mexico",'Population Migration by State'!$B$5,"Year",'Population Migration by State'!$C$3)</f>
        <v>55122</v>
      </c>
      <c r="AV177" s="105">
        <f>GETPIVOTDATA(" New Mexico",'Population Migration by State'!$B$5,"Year",'Population Migration by State'!$C$3)</f>
        <v>55122</v>
      </c>
      <c r="AW177" s="105">
        <f>GETPIVOTDATA(" New Mexico",'Population Migration by State'!$B$5,"Year",'Population Migration by State'!$C$3)</f>
        <v>55122</v>
      </c>
      <c r="AX177" s="105">
        <f>GETPIVOTDATA(" New Mexico",'Population Migration by State'!$B$5,"Year",'Population Migration by State'!$C$3)</f>
        <v>55122</v>
      </c>
      <c r="AY177" s="105">
        <f>GETPIVOTDATA(" New Mexico",'Population Migration by State'!$B$5,"Year",'Population Migration by State'!$C$3)</f>
        <v>55122</v>
      </c>
      <c r="AZ177" s="105">
        <f>GETPIVOTDATA(" New Mexico",'Population Migration by State'!$B$5,"Year",'Population Migration by State'!$C$3)</f>
        <v>55122</v>
      </c>
      <c r="BA177" s="105">
        <f>GETPIVOTDATA(" New Mexico",'Population Migration by State'!$B$5,"Year",'Population Migration by State'!$C$3)</f>
        <v>55122</v>
      </c>
      <c r="BB177" s="105">
        <f>GETPIVOTDATA(" New Mexico",'Population Migration by State'!$B$5,"Year",'Population Migration by State'!$C$3)</f>
        <v>55122</v>
      </c>
      <c r="BC177" s="107">
        <f>GETPIVOTDATA(" Oklahoma",'Population Migration by State'!$B$5,"Year",'Population Migration by State'!$C$3)</f>
        <v>108972</v>
      </c>
      <c r="BD177" s="103">
        <f>GETPIVOTDATA(" Oklahoma",'Population Migration by State'!$B$5,"Year",'Population Migration by State'!$C$3)</f>
        <v>108972</v>
      </c>
      <c r="BE177" s="103">
        <f>GETPIVOTDATA(" Oklahoma",'Population Migration by State'!$B$5,"Year",'Population Migration by State'!$C$3)</f>
        <v>108972</v>
      </c>
      <c r="BF177" s="103">
        <f>GETPIVOTDATA(" Oklahoma",'Population Migration by State'!$B$5,"Year",'Population Migration by State'!$C$3)</f>
        <v>108972</v>
      </c>
      <c r="BG177" s="103">
        <f>GETPIVOTDATA(" Oklahoma",'Population Migration by State'!$B$5,"Year",'Population Migration by State'!$C$3)</f>
        <v>108972</v>
      </c>
      <c r="BH177" s="103">
        <f>GETPIVOTDATA(" Oklahoma",'Population Migration by State'!$B$5,"Year",'Population Migration by State'!$C$3)</f>
        <v>108972</v>
      </c>
      <c r="BI177" s="103">
        <f>GETPIVOTDATA(" Oklahoma",'Population Migration by State'!$B$5,"Year",'Population Migration by State'!$C$3)</f>
        <v>108972</v>
      </c>
      <c r="BJ177" s="105">
        <f>GETPIVOTDATA(" Oklahoma",'Population Migration by State'!$B$5,"Year",'Population Migration by State'!$C$3)</f>
        <v>108972</v>
      </c>
      <c r="BK177" s="105">
        <f>GETPIVOTDATA(" Oklahoma",'Population Migration by State'!$B$5,"Year",'Population Migration by State'!$C$3)</f>
        <v>108972</v>
      </c>
      <c r="BL177" s="105">
        <f>GETPIVOTDATA(" Oklahoma",'Population Migration by State'!$B$5,"Year",'Population Migration by State'!$C$3)</f>
        <v>108972</v>
      </c>
      <c r="BM177" s="105">
        <f>GETPIVOTDATA(" Oklahoma",'Population Migration by State'!$B$5,"Year",'Population Migration by State'!$C$3)</f>
        <v>108972</v>
      </c>
      <c r="BN177" s="105">
        <f>GETPIVOTDATA(" Oklahoma",'Population Migration by State'!$B$5,"Year",'Population Migration by State'!$C$3)</f>
        <v>108972</v>
      </c>
      <c r="BO177" s="105">
        <f>GETPIVOTDATA(" Oklahoma",'Population Migration by State'!$B$5,"Year",'Population Migration by State'!$C$3)</f>
        <v>108972</v>
      </c>
      <c r="BP177" s="105">
        <f>GETPIVOTDATA(" Oklahoma",'Population Migration by State'!$B$5,"Year",'Population Migration by State'!$C$3)</f>
        <v>108972</v>
      </c>
      <c r="BQ177" s="105">
        <f>GETPIVOTDATA(" Oklahoma",'Population Migration by State'!$B$5,"Year",'Population Migration by State'!$C$3)</f>
        <v>108972</v>
      </c>
      <c r="BR177" s="105">
        <f>GETPIVOTDATA(" Oklahoma",'Population Migration by State'!$B$5,"Year",'Population Migration by State'!$C$3)</f>
        <v>108972</v>
      </c>
      <c r="BS177" s="92">
        <f>GETPIVOTDATA(" Arkansas",'Population Migration by State'!$B$5,"Year",'Population Migration by State'!$C$3)</f>
        <v>76948</v>
      </c>
      <c r="BT177" s="105">
        <f>GETPIVOTDATA(" Arkansas",'Population Migration by State'!$B$5,"Year",'Population Migration by State'!$C$3)</f>
        <v>76948</v>
      </c>
      <c r="BU177" s="105">
        <f>GETPIVOTDATA(" Arkansas",'Population Migration by State'!$B$5,"Year",'Population Migration by State'!$C$3)</f>
        <v>76948</v>
      </c>
      <c r="BV177" s="105">
        <f>GETPIVOTDATA(" Arkansas",'Population Migration by State'!$B$5,"Year",'Population Migration by State'!$C$3)</f>
        <v>76948</v>
      </c>
      <c r="BW177" s="105">
        <f>GETPIVOTDATA(" Arkansas",'Population Migration by State'!$B$5,"Year",'Population Migration by State'!$C$3)</f>
        <v>76948</v>
      </c>
      <c r="BX177" s="105">
        <f>GETPIVOTDATA(" Arkansas",'Population Migration by State'!$B$5,"Year",'Population Migration by State'!$C$3)</f>
        <v>76948</v>
      </c>
      <c r="BY177" s="105">
        <f>GETPIVOTDATA(" Arkansas",'Population Migration by State'!$B$5,"Year",'Population Migration by State'!$C$3)</f>
        <v>76948</v>
      </c>
      <c r="BZ177" s="105">
        <f>GETPIVOTDATA(" Arkansas",'Population Migration by State'!$B$5,"Year",'Population Migration by State'!$C$3)</f>
        <v>76948</v>
      </c>
      <c r="CA177" s="105">
        <f>GETPIVOTDATA(" Arkansas",'Population Migration by State'!$B$5,"Year",'Population Migration by State'!$C$3)</f>
        <v>76948</v>
      </c>
      <c r="CB177" s="105">
        <f>GETPIVOTDATA(" Arkansas",'Population Migration by State'!$B$5,"Year",'Population Migration by State'!$C$3)</f>
        <v>76948</v>
      </c>
      <c r="CC177" s="105">
        <f>GETPIVOTDATA(" Arkansas",'Population Migration by State'!$B$5,"Year",'Population Migration by State'!$C$3)</f>
        <v>76948</v>
      </c>
      <c r="CD177" s="105">
        <f>GETPIVOTDATA(" Arkansas",'Population Migration by State'!$B$5,"Year",'Population Migration by State'!$C$3)</f>
        <v>76948</v>
      </c>
      <c r="CE177" s="92">
        <f>GETPIVOTDATA(" Missouri",'Population Migration by State'!$B$5,"Year",'Population Migration by State'!$C$3)</f>
        <v>163756</v>
      </c>
      <c r="CF177" s="105">
        <f>GETPIVOTDATA(" Missouri",'Population Migration by State'!$B$5,"Year",'Population Migration by State'!$C$3)</f>
        <v>163756</v>
      </c>
      <c r="CG177" s="105">
        <f>GETPIVOTDATA(" Missouri",'Population Migration by State'!$B$5,"Year",'Population Migration by State'!$C$3)</f>
        <v>163756</v>
      </c>
      <c r="CH177" s="105">
        <f>GETPIVOTDATA(" Missouri",'Population Migration by State'!$B$5,"Year",'Population Migration by State'!$C$3)</f>
        <v>163756</v>
      </c>
      <c r="CI177" s="105">
        <f>GETPIVOTDATA(" Missouri",'Population Migration by State'!$B$5,"Year",'Population Migration by State'!$C$3)</f>
        <v>163756</v>
      </c>
      <c r="CJ177" s="92">
        <f>GETPIVOTDATA(" Kentucky",'Population Migration by State'!$B$5,"Year",'Population Migration by State'!$C$3)</f>
        <v>112957</v>
      </c>
      <c r="CK177" s="105">
        <f>GETPIVOTDATA(" Kentucky",'Population Migration by State'!$B$5,"Year",'Population Migration by State'!$C$3)</f>
        <v>112957</v>
      </c>
      <c r="CL177" s="95">
        <f>GETPIVOTDATA(" Tennessee",'Population Migration by State'!$B$5,"Year",'Population Migration by State'!$C$3)</f>
        <v>177815</v>
      </c>
      <c r="CM177" s="101">
        <f>GETPIVOTDATA(" Tennessee",'Population Migration by State'!$B$5,"Year",'Population Migration by State'!$C$3)</f>
        <v>177815</v>
      </c>
      <c r="CN177" s="101">
        <f>GETPIVOTDATA(" Tennessee",'Population Migration by State'!$B$5,"Year",'Population Migration by State'!$C$3)</f>
        <v>177815</v>
      </c>
      <c r="CO177" s="101">
        <f>GETPIVOTDATA(" Tennessee",'Population Migration by State'!$B$5,"Year",'Population Migration by State'!$C$3)</f>
        <v>177815</v>
      </c>
      <c r="CP177" s="101">
        <f>GETPIVOTDATA(" Tennessee",'Population Migration by State'!$B$5,"Year",'Population Migration by State'!$C$3)</f>
        <v>177815</v>
      </c>
      <c r="CQ177" s="101">
        <f>GETPIVOTDATA(" Tennessee",'Population Migration by State'!$B$5,"Year",'Population Migration by State'!$C$3)</f>
        <v>177815</v>
      </c>
      <c r="CR177" s="101">
        <f>GETPIVOTDATA(" Tennessee",'Population Migration by State'!$B$5,"Year",'Population Migration by State'!$C$3)</f>
        <v>177815</v>
      </c>
      <c r="CS177" s="101">
        <f>GETPIVOTDATA(" Tennessee",'Population Migration by State'!$B$5,"Year",'Population Migration by State'!$C$3)</f>
        <v>177815</v>
      </c>
      <c r="CT177" s="101">
        <f>GETPIVOTDATA(" Tennessee",'Population Migration by State'!$B$5,"Year",'Population Migration by State'!$C$3)</f>
        <v>177815</v>
      </c>
      <c r="CU177" s="101">
        <f>GETPIVOTDATA(" Tennessee",'Population Migration by State'!$B$5,"Year",'Population Migration by State'!$C$3)</f>
        <v>177815</v>
      </c>
      <c r="CV177" s="101">
        <f>GETPIVOTDATA(" Tennessee",'Population Migration by State'!$B$5,"Year",'Population Migration by State'!$C$3)</f>
        <v>177815</v>
      </c>
      <c r="CW177" s="101">
        <f>GETPIVOTDATA(" Tennessee",'Population Migration by State'!$B$5,"Year",'Population Migration by State'!$C$3)</f>
        <v>177815</v>
      </c>
      <c r="CX177" s="101">
        <f>GETPIVOTDATA(" Tennessee",'Population Migration by State'!$B$5,"Year",'Population Migration by State'!$C$3)</f>
        <v>177815</v>
      </c>
      <c r="CY177" s="101">
        <f>GETPIVOTDATA(" Tennessee",'Population Migration by State'!$B$5,"Year",'Population Migration by State'!$C$3)</f>
        <v>177815</v>
      </c>
      <c r="CZ177" s="101">
        <f>GETPIVOTDATA(" Tennessee",'Population Migration by State'!$B$5,"Year",'Population Migration by State'!$C$3)</f>
        <v>177815</v>
      </c>
      <c r="DA177" s="101">
        <f>GETPIVOTDATA(" Tennessee",'Population Migration by State'!$B$5,"Year",'Population Migration by State'!$C$3)</f>
        <v>177815</v>
      </c>
      <c r="DB177" s="101">
        <f>GETPIVOTDATA(" Tennessee",'Population Migration by State'!$B$5,"Year",'Population Migration by State'!$C$3)</f>
        <v>177815</v>
      </c>
      <c r="DC177" s="101">
        <f>GETPIVOTDATA(" Tennessee",'Population Migration by State'!$B$5,"Year",'Population Migration by State'!$C$3)</f>
        <v>177815</v>
      </c>
      <c r="DD177" s="101">
        <f>GETPIVOTDATA(" Tennessee",'Population Migration by State'!$B$5,"Year",'Population Migration by State'!$C$3)</f>
        <v>177815</v>
      </c>
      <c r="DE177" s="101">
        <f>GETPIVOTDATA(" Tennessee",'Population Migration by State'!$B$5,"Year",'Population Migration by State'!$C$3)</f>
        <v>177815</v>
      </c>
      <c r="DF177" s="116"/>
      <c r="DG177" s="101">
        <f>GETPIVOTDATA(" North Carolina",'Population Migration by State'!$B$5,"Year",'Population Migration by State'!$C$3)</f>
        <v>275174</v>
      </c>
      <c r="DH177" s="101">
        <f>GETPIVOTDATA(" North Carolina",'Population Migration by State'!$B$5,"Year",'Population Migration by State'!$C$3)</f>
        <v>275174</v>
      </c>
      <c r="DI177" s="101">
        <f>GETPIVOTDATA(" North Carolina",'Population Migration by State'!$B$5,"Year",'Population Migration by State'!$C$3)</f>
        <v>275174</v>
      </c>
      <c r="DJ177" s="101">
        <f>GETPIVOTDATA(" North Carolina",'Population Migration by State'!$B$5,"Year",'Population Migration by State'!$C$3)</f>
        <v>275174</v>
      </c>
      <c r="DK177" s="101">
        <f>GETPIVOTDATA(" North Carolina",'Population Migration by State'!$B$5,"Year",'Population Migration by State'!$C$3)</f>
        <v>275174</v>
      </c>
      <c r="DL177" s="101">
        <f>GETPIVOTDATA(" North Carolina",'Population Migration by State'!$B$5,"Year",'Population Migration by State'!$C$3)</f>
        <v>275174</v>
      </c>
      <c r="DM177" s="101">
        <f>GETPIVOTDATA(" North Carolina",'Population Migration by State'!$B$5,"Year",'Population Migration by State'!$C$3)</f>
        <v>275174</v>
      </c>
      <c r="DN177" s="101">
        <f>GETPIVOTDATA(" North Carolina",'Population Migration by State'!$B$5,"Year",'Population Migration by State'!$C$3)</f>
        <v>275174</v>
      </c>
      <c r="DO177" s="101">
        <f>GETPIVOTDATA(" North Carolina",'Population Migration by State'!$B$5,"Year",'Population Migration by State'!$C$3)</f>
        <v>275174</v>
      </c>
      <c r="DP177" s="101">
        <f>GETPIVOTDATA(" North Carolina",'Population Migration by State'!$B$5,"Year",'Population Migration by State'!$C$3)</f>
        <v>275174</v>
      </c>
      <c r="DQ177" s="101">
        <f>GETPIVOTDATA(" North Carolina",'Population Migration by State'!$B$5,"Year",'Population Migration by State'!$C$3)</f>
        <v>275174</v>
      </c>
      <c r="DR177" s="101">
        <f>GETPIVOTDATA(" North Carolina",'Population Migration by State'!$B$5,"Year",'Population Migration by State'!$C$3)</f>
        <v>275174</v>
      </c>
      <c r="DS177" s="101">
        <f>GETPIVOTDATA(" North Carolina",'Population Migration by State'!$B$5,"Year",'Population Migration by State'!$C$3)</f>
        <v>275174</v>
      </c>
      <c r="DT177" s="101">
        <f>GETPIVOTDATA(" North Carolina",'Population Migration by State'!$B$5,"Year",'Population Migration by State'!$C$3)</f>
        <v>275174</v>
      </c>
      <c r="DU177" s="92"/>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217"/>
    </row>
    <row r="178" spans="2:216" ht="15.75" thickTop="1" x14ac:dyDescent="0.25">
      <c r="B178" s="221"/>
      <c r="C178" s="56"/>
      <c r="D178" s="56"/>
      <c r="E178" s="105"/>
      <c r="F178" s="105"/>
      <c r="G178" s="105"/>
      <c r="H178" s="105"/>
      <c r="I178" s="105"/>
      <c r="J178" s="105"/>
      <c r="K178" s="105"/>
      <c r="L178" s="105"/>
      <c r="M178" s="105"/>
      <c r="N178" s="105"/>
      <c r="O178" s="105"/>
      <c r="P178" s="105"/>
      <c r="Q178" s="99"/>
      <c r="R178" s="105">
        <f>GETPIVOTDATA(" California",'Population Migration by State'!$B$5,"Year",'Population Migration by State'!$C$3)</f>
        <v>495964</v>
      </c>
      <c r="S178" s="105">
        <f>GETPIVOTDATA(" California",'Population Migration by State'!$B$5,"Year",'Population Migration by State'!$C$3)</f>
        <v>495964</v>
      </c>
      <c r="T178" s="105">
        <f>GETPIVOTDATA(" California",'Population Migration by State'!$B$5,"Year",'Population Migration by State'!$C$3)</f>
        <v>495964</v>
      </c>
      <c r="U178" s="105">
        <f>GETPIVOTDATA(" California",'Population Migration by State'!$B$5,"Year",'Population Migration by State'!$C$3)</f>
        <v>495964</v>
      </c>
      <c r="V178" s="105">
        <f>GETPIVOTDATA(" California",'Population Migration by State'!$B$5,"Year",'Population Migration by State'!$C$3)</f>
        <v>495964</v>
      </c>
      <c r="W178" s="105">
        <f>GETPIVOTDATA(" California",'Population Migration by State'!$B$5,"Year",'Population Migration by State'!$C$3)</f>
        <v>495964</v>
      </c>
      <c r="X178" s="105">
        <f>GETPIVOTDATA(" California",'Population Migration by State'!$B$5,"Year",'Population Migration by State'!$C$3)</f>
        <v>495964</v>
      </c>
      <c r="Y178" s="105">
        <f>GETPIVOTDATA(" California",'Population Migration by State'!$B$5,"Year",'Population Migration by State'!$C$3)</f>
        <v>495964</v>
      </c>
      <c r="Z178" s="105">
        <f>GETPIVOTDATA(" California",'Population Migration by State'!$B$5,"Year",'Population Migration by State'!$C$3)</f>
        <v>495964</v>
      </c>
      <c r="AA178" s="114">
        <f>GETPIVOTDATA(" California",'Population Migration by State'!$B$5,"Year",'Population Migration by State'!$C$3)</f>
        <v>495964</v>
      </c>
      <c r="AB178" s="105">
        <f>GETPIVOTDATA(" Arizona",'Population Migration by State'!$B$5,"Year",'Population Migration by State'!$C$3)</f>
        <v>234248</v>
      </c>
      <c r="AC178" s="105">
        <f>GETPIVOTDATA(" Arizona",'Population Migration by State'!$B$5,"Year",'Population Migration by State'!$C$3)</f>
        <v>234248</v>
      </c>
      <c r="AD178" s="105">
        <f>GETPIVOTDATA(" Arizona",'Population Migration by State'!$B$5,"Year",'Population Migration by State'!$C$3)</f>
        <v>234248</v>
      </c>
      <c r="AE178" s="105">
        <f>GETPIVOTDATA(" Arizona",'Population Migration by State'!$B$5,"Year",'Population Migration by State'!$C$3)</f>
        <v>234248</v>
      </c>
      <c r="AF178" s="105">
        <f>GETPIVOTDATA(" Arizona",'Population Migration by State'!$B$5,"Year",'Population Migration by State'!$C$3)</f>
        <v>234248</v>
      </c>
      <c r="AG178" s="105">
        <f>GETPIVOTDATA(" Arizona",'Population Migration by State'!$B$5,"Year",'Population Migration by State'!$C$3)</f>
        <v>234248</v>
      </c>
      <c r="AH178" s="105">
        <f>GETPIVOTDATA(" Arizona",'Population Migration by State'!$B$5,"Year",'Population Migration by State'!$C$3)</f>
        <v>234248</v>
      </c>
      <c r="AI178" s="105">
        <f>GETPIVOTDATA(" Arizona",'Population Migration by State'!$B$5,"Year",'Population Migration by State'!$C$3)</f>
        <v>234248</v>
      </c>
      <c r="AJ178" s="105">
        <f>GETPIVOTDATA(" Arizona",'Population Migration by State'!$B$5,"Year",'Population Migration by State'!$C$3)</f>
        <v>234248</v>
      </c>
      <c r="AK178" s="105">
        <f>GETPIVOTDATA(" Arizona",'Population Migration by State'!$B$5,"Year",'Population Migration by State'!$C$3)</f>
        <v>234248</v>
      </c>
      <c r="AL178" s="105">
        <f>GETPIVOTDATA(" Arizona",'Population Migration by State'!$B$5,"Year",'Population Migration by State'!$C$3)</f>
        <v>234248</v>
      </c>
      <c r="AM178" s="105">
        <f>GETPIVOTDATA(" Arizona",'Population Migration by State'!$B$5,"Year",'Population Migration by State'!$C$3)</f>
        <v>234248</v>
      </c>
      <c r="AN178" s="105">
        <f>GETPIVOTDATA(" Arizona",'Population Migration by State'!$B$5,"Year",'Population Migration by State'!$C$3)</f>
        <v>234248</v>
      </c>
      <c r="AO178" s="92">
        <f>GETPIVOTDATA(" New Mexico",'Population Migration by State'!$B$5,"Year",'Population Migration by State'!$C$3)</f>
        <v>55122</v>
      </c>
      <c r="AP178" s="105">
        <f>GETPIVOTDATA(" New Mexico",'Population Migration by State'!$B$5,"Year",'Population Migration by State'!$C$3)</f>
        <v>55122</v>
      </c>
      <c r="AQ178" s="105">
        <f>GETPIVOTDATA(" New Mexico",'Population Migration by State'!$B$5,"Year",'Population Migration by State'!$C$3)</f>
        <v>55122</v>
      </c>
      <c r="AR178" s="105">
        <f>GETPIVOTDATA(" New Mexico",'Population Migration by State'!$B$5,"Year",'Population Migration by State'!$C$3)</f>
        <v>55122</v>
      </c>
      <c r="AS178" s="105">
        <f>GETPIVOTDATA(" New Mexico",'Population Migration by State'!$B$5,"Year",'Population Migration by State'!$C$3)</f>
        <v>55122</v>
      </c>
      <c r="AT178" s="105">
        <f>GETPIVOTDATA(" New Mexico",'Population Migration by State'!$B$5,"Year",'Population Migration by State'!$C$3)</f>
        <v>55122</v>
      </c>
      <c r="AU178" s="105">
        <f>GETPIVOTDATA(" New Mexico",'Population Migration by State'!$B$5,"Year",'Population Migration by State'!$C$3)</f>
        <v>55122</v>
      </c>
      <c r="AV178" s="105">
        <f>GETPIVOTDATA(" New Mexico",'Population Migration by State'!$B$5,"Year",'Population Migration by State'!$C$3)</f>
        <v>55122</v>
      </c>
      <c r="AW178" s="105">
        <f>GETPIVOTDATA(" New Mexico",'Population Migration by State'!$B$5,"Year",'Population Migration by State'!$C$3)</f>
        <v>55122</v>
      </c>
      <c r="AX178" s="105">
        <f>GETPIVOTDATA(" New Mexico",'Population Migration by State'!$B$5,"Year",'Population Migration by State'!$C$3)</f>
        <v>55122</v>
      </c>
      <c r="AY178" s="105">
        <f>GETPIVOTDATA(" New Mexico",'Population Migration by State'!$B$5,"Year",'Population Migration by State'!$C$3)</f>
        <v>55122</v>
      </c>
      <c r="AZ178" s="105">
        <f>GETPIVOTDATA(" New Mexico",'Population Migration by State'!$B$5,"Year",'Population Migration by State'!$C$3)</f>
        <v>55122</v>
      </c>
      <c r="BA178" s="105">
        <f>GETPIVOTDATA(" New Mexico",'Population Migration by State'!$B$5,"Year",'Population Migration by State'!$C$3)</f>
        <v>55122</v>
      </c>
      <c r="BB178" s="105">
        <f>GETPIVOTDATA(" New Mexico",'Population Migration by State'!$B$5,"Year",'Population Migration by State'!$C$3)</f>
        <v>55122</v>
      </c>
      <c r="BC178" s="95">
        <f>GETPIVOTDATA(" Texas",'Population Migration by State'!$B$5,"Year",'Population Migration by State'!$C$3)</f>
        <v>512187</v>
      </c>
      <c r="BD178" s="105">
        <f>GETPIVOTDATA(" Texas",'Population Migration by State'!$B$5,"Year",'Population Migration by State'!$C$3)</f>
        <v>512187</v>
      </c>
      <c r="BE178" s="105">
        <f>GETPIVOTDATA(" Texas",'Population Migration by State'!$B$5,"Year",'Population Migration by State'!$C$3)</f>
        <v>512187</v>
      </c>
      <c r="BF178" s="105">
        <f>GETPIVOTDATA(" Texas",'Population Migration by State'!$B$5,"Year",'Population Migration by State'!$C$3)</f>
        <v>512187</v>
      </c>
      <c r="BG178" s="105">
        <f>GETPIVOTDATA(" Texas",'Population Migration by State'!$B$5,"Year",'Population Migration by State'!$C$3)</f>
        <v>512187</v>
      </c>
      <c r="BH178" s="105">
        <f>GETPIVOTDATA(" Texas",'Population Migration by State'!$B$5,"Year",'Population Migration by State'!$C$3)</f>
        <v>512187</v>
      </c>
      <c r="BI178" s="105">
        <f>GETPIVOTDATA(" Texas",'Population Migration by State'!$B$5,"Year",'Population Migration by State'!$C$3)</f>
        <v>512187</v>
      </c>
      <c r="BJ178" s="92">
        <f>GETPIVOTDATA(" Oklahoma",'Population Migration by State'!$B$5,"Year",'Population Migration by State'!$C$3)</f>
        <v>108972</v>
      </c>
      <c r="BK178" s="105">
        <f>GETPIVOTDATA(" Oklahoma",'Population Migration by State'!$B$5,"Year",'Population Migration by State'!$C$3)</f>
        <v>108972</v>
      </c>
      <c r="BL178" s="105">
        <f>GETPIVOTDATA(" Oklahoma",'Population Migration by State'!$B$5,"Year",'Population Migration by State'!$C$3)</f>
        <v>108972</v>
      </c>
      <c r="BM178" s="105">
        <f>GETPIVOTDATA(" Oklahoma",'Population Migration by State'!$B$5,"Year",'Population Migration by State'!$C$3)</f>
        <v>108972</v>
      </c>
      <c r="BN178" s="105">
        <f>GETPIVOTDATA(" Oklahoma",'Population Migration by State'!$B$5,"Year",'Population Migration by State'!$C$3)</f>
        <v>108972</v>
      </c>
      <c r="BO178" s="105">
        <f>GETPIVOTDATA(" Oklahoma",'Population Migration by State'!$B$5,"Year",'Population Migration by State'!$C$3)</f>
        <v>108972</v>
      </c>
      <c r="BP178" s="105">
        <f>GETPIVOTDATA(" Oklahoma",'Population Migration by State'!$B$5,"Year",'Population Migration by State'!$C$3)</f>
        <v>108972</v>
      </c>
      <c r="BQ178" s="105">
        <f>GETPIVOTDATA(" Oklahoma",'Population Migration by State'!$B$5,"Year",'Population Migration by State'!$C$3)</f>
        <v>108972</v>
      </c>
      <c r="BR178" s="105">
        <f>GETPIVOTDATA(" Oklahoma",'Population Migration by State'!$B$5,"Year",'Population Migration by State'!$C$3)</f>
        <v>108972</v>
      </c>
      <c r="BS178" s="92">
        <f>GETPIVOTDATA(" Arkansas",'Population Migration by State'!$B$5,"Year",'Population Migration by State'!$C$3)</f>
        <v>76948</v>
      </c>
      <c r="BT178" s="105">
        <f>GETPIVOTDATA(" Arkansas",'Population Migration by State'!$B$5,"Year",'Population Migration by State'!$C$3)</f>
        <v>76948</v>
      </c>
      <c r="BU178" s="105">
        <f>GETPIVOTDATA(" Arkansas",'Population Migration by State'!$B$5,"Year",'Population Migration by State'!$C$3)</f>
        <v>76948</v>
      </c>
      <c r="BV178" s="105">
        <f>GETPIVOTDATA(" Arkansas",'Population Migration by State'!$B$5,"Year",'Population Migration by State'!$C$3)</f>
        <v>76948</v>
      </c>
      <c r="BW178" s="105">
        <f>GETPIVOTDATA(" Arkansas",'Population Migration by State'!$B$5,"Year",'Population Migration by State'!$C$3)</f>
        <v>76948</v>
      </c>
      <c r="BX178" s="105">
        <f>GETPIVOTDATA(" Arkansas",'Population Migration by State'!$B$5,"Year",'Population Migration by State'!$C$3)</f>
        <v>76948</v>
      </c>
      <c r="BY178" s="105">
        <f>GETPIVOTDATA(" Arkansas",'Population Migration by State'!$B$5,"Year",'Population Migration by State'!$C$3)</f>
        <v>76948</v>
      </c>
      <c r="BZ178" s="105">
        <f>GETPIVOTDATA(" Arkansas",'Population Migration by State'!$B$5,"Year",'Population Migration by State'!$C$3)</f>
        <v>76948</v>
      </c>
      <c r="CA178" s="105">
        <f>GETPIVOTDATA(" Arkansas",'Population Migration by State'!$B$5,"Year",'Population Migration by State'!$C$3)</f>
        <v>76948</v>
      </c>
      <c r="CB178" s="105">
        <f>GETPIVOTDATA(" Arkansas",'Population Migration by State'!$B$5,"Year",'Population Migration by State'!$C$3)</f>
        <v>76948</v>
      </c>
      <c r="CC178" s="105">
        <f>GETPIVOTDATA(" Arkansas",'Population Migration by State'!$B$5,"Year",'Population Migration by State'!$C$3)</f>
        <v>76948</v>
      </c>
      <c r="CD178" s="105">
        <f>GETPIVOTDATA(" Arkansas",'Population Migration by State'!$B$5,"Year",'Population Migration by State'!$C$3)</f>
        <v>76948</v>
      </c>
      <c r="CE178" s="101">
        <f>GETPIVOTDATA(" Arkansas",'Population Migration by State'!$B$5,"Year",'Population Migration by State'!$C$3)</f>
        <v>76948</v>
      </c>
      <c r="CF178" s="101">
        <f>GETPIVOTDATA(" Arkansas",'Population Migration by State'!$B$5,"Year",'Population Migration by State'!$C$3)</f>
        <v>76948</v>
      </c>
      <c r="CG178" s="110"/>
      <c r="CH178" s="101">
        <f>GETPIVOTDATA(" Tennessee",'Population Migration by State'!$B$5,"Year",'Population Migration by State'!$C$3)</f>
        <v>177815</v>
      </c>
      <c r="CI178" s="101">
        <f>GETPIVOTDATA(" Tennessee",'Population Migration by State'!$B$5,"Year",'Population Migration by State'!$C$3)</f>
        <v>177815</v>
      </c>
      <c r="CJ178" s="101">
        <f>GETPIVOTDATA(" Tennessee",'Population Migration by State'!$B$5,"Year",'Population Migration by State'!$C$3)</f>
        <v>177815</v>
      </c>
      <c r="CK178" s="101">
        <f>GETPIVOTDATA(" Tennessee",'Population Migration by State'!$B$5,"Year",'Population Migration by State'!$C$3)</f>
        <v>177815</v>
      </c>
      <c r="CL178" s="105">
        <f>GETPIVOTDATA(" Tennessee",'Population Migration by State'!$B$5,"Year",'Population Migration by State'!$C$3)</f>
        <v>177815</v>
      </c>
      <c r="CM178" s="105">
        <f>GETPIVOTDATA(" Tennessee",'Population Migration by State'!$B$5,"Year",'Population Migration by State'!$C$3)</f>
        <v>177815</v>
      </c>
      <c r="CN178" s="105">
        <f>GETPIVOTDATA(" Tennessee",'Population Migration by State'!$B$5,"Year",'Population Migration by State'!$C$3)</f>
        <v>177815</v>
      </c>
      <c r="CO178" s="105">
        <f>GETPIVOTDATA(" Tennessee",'Population Migration by State'!$B$5,"Year",'Population Migration by State'!$C$3)</f>
        <v>177815</v>
      </c>
      <c r="CP178" s="105">
        <f>GETPIVOTDATA(" Tennessee",'Population Migration by State'!$B$5,"Year",'Population Migration by State'!$C$3)</f>
        <v>177815</v>
      </c>
      <c r="CQ178" s="105">
        <f>GETPIVOTDATA(" Tennessee",'Population Migration by State'!$B$5,"Year",'Population Migration by State'!$C$3)</f>
        <v>177815</v>
      </c>
      <c r="CR178" s="105">
        <f>GETPIVOTDATA(" Tennessee",'Population Migration by State'!$B$5,"Year",'Population Migration by State'!$C$3)</f>
        <v>177815</v>
      </c>
      <c r="CS178" s="105">
        <f>GETPIVOTDATA(" Tennessee",'Population Migration by State'!$B$5,"Year",'Population Migration by State'!$C$3)</f>
        <v>177815</v>
      </c>
      <c r="CT178" s="105">
        <f>GETPIVOTDATA(" Tennessee",'Population Migration by State'!$B$5,"Year",'Population Migration by State'!$C$3)</f>
        <v>177815</v>
      </c>
      <c r="CU178" s="105">
        <f>GETPIVOTDATA(" Tennessee",'Population Migration by State'!$B$5,"Year",'Population Migration by State'!$C$3)</f>
        <v>177815</v>
      </c>
      <c r="CV178" s="105">
        <f>GETPIVOTDATA(" Tennessee",'Population Migration by State'!$B$5,"Year",'Population Migration by State'!$C$3)</f>
        <v>177815</v>
      </c>
      <c r="CW178" s="105">
        <f>GETPIVOTDATA(" Tennessee",'Population Migration by State'!$B$5,"Year",'Population Migration by State'!$C$3)</f>
        <v>177815</v>
      </c>
      <c r="CX178" s="105">
        <f>GETPIVOTDATA(" Tennessee",'Population Migration by State'!$B$5,"Year",'Population Migration by State'!$C$3)</f>
        <v>177815</v>
      </c>
      <c r="CY178" s="105">
        <f>GETPIVOTDATA(" Tennessee",'Population Migration by State'!$B$5,"Year",'Population Migration by State'!$C$3)</f>
        <v>177815</v>
      </c>
      <c r="CZ178" s="105">
        <f>GETPIVOTDATA(" Tennessee",'Population Migration by State'!$B$5,"Year",'Population Migration by State'!$C$3)</f>
        <v>177815</v>
      </c>
      <c r="DA178" s="105">
        <f>GETPIVOTDATA(" Tennessee",'Population Migration by State'!$B$5,"Year",'Population Migration by State'!$C$3)</f>
        <v>177815</v>
      </c>
      <c r="DB178" s="105">
        <f>GETPIVOTDATA(" Tennessee",'Population Migration by State'!$B$5,"Year",'Population Migration by State'!$C$3)</f>
        <v>177815</v>
      </c>
      <c r="DC178" s="105">
        <f>GETPIVOTDATA(" Tennessee",'Population Migration by State'!$B$5,"Year",'Population Migration by State'!$C$3)</f>
        <v>177815</v>
      </c>
      <c r="DD178" s="105">
        <f>GETPIVOTDATA(" Tennessee",'Population Migration by State'!$B$5,"Year",'Population Migration by State'!$C$3)</f>
        <v>177815</v>
      </c>
      <c r="DE178" s="114">
        <f>GETPIVOTDATA(" Tennessee",'Population Migration by State'!$B$5,"Year",'Population Migration by State'!$C$3)</f>
        <v>177815</v>
      </c>
      <c r="DF178" s="105">
        <f>GETPIVOTDATA(" North Carolina",'Population Migration by State'!$B$5,"Year",'Population Migration by State'!$C$3)</f>
        <v>275174</v>
      </c>
      <c r="DG178" s="105">
        <f>GETPIVOTDATA(" North Carolina",'Population Migration by State'!$B$5,"Year",'Population Migration by State'!$C$3)</f>
        <v>275174</v>
      </c>
      <c r="DH178" s="105">
        <f>GETPIVOTDATA(" North Carolina",'Population Migration by State'!$B$5,"Year",'Population Migration by State'!$C$3)</f>
        <v>275174</v>
      </c>
      <c r="DI178" s="105">
        <f>GETPIVOTDATA(" North Carolina",'Population Migration by State'!$B$5,"Year",'Population Migration by State'!$C$3)</f>
        <v>275174</v>
      </c>
      <c r="DJ178" s="105">
        <f>GETPIVOTDATA(" North Carolina",'Population Migration by State'!$B$5,"Year",'Population Migration by State'!$C$3)</f>
        <v>275174</v>
      </c>
      <c r="DK178" s="105">
        <f>GETPIVOTDATA(" North Carolina",'Population Migration by State'!$B$5,"Year",'Population Migration by State'!$C$3)</f>
        <v>275174</v>
      </c>
      <c r="DL178" s="105">
        <f>GETPIVOTDATA(" North Carolina",'Population Migration by State'!$B$5,"Year",'Population Migration by State'!$C$3)</f>
        <v>275174</v>
      </c>
      <c r="DM178" s="105">
        <f>GETPIVOTDATA(" North Carolina",'Population Migration by State'!$B$5,"Year",'Population Migration by State'!$C$3)</f>
        <v>275174</v>
      </c>
      <c r="DN178" s="105">
        <f>GETPIVOTDATA(" North Carolina",'Population Migration by State'!$B$5,"Year",'Population Migration by State'!$C$3)</f>
        <v>275174</v>
      </c>
      <c r="DO178" s="105">
        <f>GETPIVOTDATA(" North Carolina",'Population Migration by State'!$B$5,"Year",'Population Migration by State'!$C$3)</f>
        <v>275174</v>
      </c>
      <c r="DP178" s="105">
        <f>GETPIVOTDATA(" North Carolina",'Population Migration by State'!$B$5,"Year",'Population Migration by State'!$C$3)</f>
        <v>275174</v>
      </c>
      <c r="DQ178" s="105">
        <f>GETPIVOTDATA(" North Carolina",'Population Migration by State'!$B$5,"Year",'Population Migration by State'!$C$3)</f>
        <v>275174</v>
      </c>
      <c r="DR178" s="105">
        <f>GETPIVOTDATA(" North Carolina",'Population Migration by State'!$B$5,"Year",'Population Migration by State'!$C$3)</f>
        <v>275174</v>
      </c>
      <c r="DS178" s="105">
        <f>GETPIVOTDATA(" North Carolina",'Population Migration by State'!$B$5,"Year",'Population Migration by State'!$C$3)</f>
        <v>275174</v>
      </c>
      <c r="DT178" s="105">
        <f>GETPIVOTDATA(" North Carolina",'Population Migration by State'!$B$5,"Year",'Population Migration by State'!$C$3)</f>
        <v>275174</v>
      </c>
      <c r="DU178" s="99"/>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217"/>
    </row>
    <row r="179" spans="2:216" x14ac:dyDescent="0.25">
      <c r="B179" s="221"/>
      <c r="C179" s="56"/>
      <c r="D179" s="56"/>
      <c r="E179" s="105"/>
      <c r="F179" s="105"/>
      <c r="G179" s="105"/>
      <c r="H179" s="105"/>
      <c r="I179" s="105"/>
      <c r="J179" s="105"/>
      <c r="K179" s="105"/>
      <c r="L179" s="105"/>
      <c r="M179" s="105"/>
      <c r="N179" s="105"/>
      <c r="O179" s="105"/>
      <c r="P179" s="105"/>
      <c r="Q179" s="105"/>
      <c r="R179" s="92">
        <f>GETPIVOTDATA(" California",'Population Migration by State'!$B$5,"Year",'Population Migration by State'!$C$3)</f>
        <v>495964</v>
      </c>
      <c r="S179" s="105">
        <f>GETPIVOTDATA(" California",'Population Migration by State'!$B$5,"Year",'Population Migration by State'!$C$3)</f>
        <v>495964</v>
      </c>
      <c r="T179" s="105">
        <f>GETPIVOTDATA(" California",'Population Migration by State'!$B$5,"Year",'Population Migration by State'!$C$3)</f>
        <v>495964</v>
      </c>
      <c r="U179" s="105">
        <f>GETPIVOTDATA(" California",'Population Migration by State'!$B$5,"Year",'Population Migration by State'!$C$3)</f>
        <v>495964</v>
      </c>
      <c r="V179" s="105">
        <f>GETPIVOTDATA(" California",'Population Migration by State'!$B$5,"Year",'Population Migration by State'!$C$3)</f>
        <v>495964</v>
      </c>
      <c r="W179" s="105">
        <f>GETPIVOTDATA(" California",'Population Migration by State'!$B$5,"Year",'Population Migration by State'!$C$3)</f>
        <v>495964</v>
      </c>
      <c r="X179" s="105">
        <f>GETPIVOTDATA(" California",'Population Migration by State'!$B$5,"Year",'Population Migration by State'!$C$3)</f>
        <v>495964</v>
      </c>
      <c r="Y179" s="105">
        <f>GETPIVOTDATA(" California",'Population Migration by State'!$B$5,"Year",'Population Migration by State'!$C$3)</f>
        <v>495964</v>
      </c>
      <c r="Z179" s="105">
        <f>GETPIVOTDATA(" California",'Population Migration by State'!$B$5,"Year",'Population Migration by State'!$C$3)</f>
        <v>495964</v>
      </c>
      <c r="AA179" s="114">
        <f>GETPIVOTDATA(" California",'Population Migration by State'!$B$5,"Year",'Population Migration by State'!$C$3)</f>
        <v>495964</v>
      </c>
      <c r="AB179" s="105">
        <f>GETPIVOTDATA(" Arizona",'Population Migration by State'!$B$5,"Year",'Population Migration by State'!$C$3)</f>
        <v>234248</v>
      </c>
      <c r="AC179" s="105">
        <f>GETPIVOTDATA(" Arizona",'Population Migration by State'!$B$5,"Year",'Population Migration by State'!$C$3)</f>
        <v>234248</v>
      </c>
      <c r="AD179" s="105">
        <f>GETPIVOTDATA(" Arizona",'Population Migration by State'!$B$5,"Year",'Population Migration by State'!$C$3)</f>
        <v>234248</v>
      </c>
      <c r="AE179" s="105">
        <f>GETPIVOTDATA(" Arizona",'Population Migration by State'!$B$5,"Year",'Population Migration by State'!$C$3)</f>
        <v>234248</v>
      </c>
      <c r="AF179" s="105">
        <f>GETPIVOTDATA(" Arizona",'Population Migration by State'!$B$5,"Year",'Population Migration by State'!$C$3)</f>
        <v>234248</v>
      </c>
      <c r="AG179" s="105">
        <f>GETPIVOTDATA(" Arizona",'Population Migration by State'!$B$5,"Year",'Population Migration by State'!$C$3)</f>
        <v>234248</v>
      </c>
      <c r="AH179" s="105">
        <f>GETPIVOTDATA(" Arizona",'Population Migration by State'!$B$5,"Year",'Population Migration by State'!$C$3)</f>
        <v>234248</v>
      </c>
      <c r="AI179" s="105">
        <f>GETPIVOTDATA(" Arizona",'Population Migration by State'!$B$5,"Year",'Population Migration by State'!$C$3)</f>
        <v>234248</v>
      </c>
      <c r="AJ179" s="105">
        <f>GETPIVOTDATA(" Arizona",'Population Migration by State'!$B$5,"Year",'Population Migration by State'!$C$3)</f>
        <v>234248</v>
      </c>
      <c r="AK179" s="105">
        <f>GETPIVOTDATA(" Arizona",'Population Migration by State'!$B$5,"Year",'Population Migration by State'!$C$3)</f>
        <v>234248</v>
      </c>
      <c r="AL179" s="105">
        <f>GETPIVOTDATA(" Arizona",'Population Migration by State'!$B$5,"Year",'Population Migration by State'!$C$3)</f>
        <v>234248</v>
      </c>
      <c r="AM179" s="105">
        <f>GETPIVOTDATA(" Arizona",'Population Migration by State'!$B$5,"Year",'Population Migration by State'!$C$3)</f>
        <v>234248</v>
      </c>
      <c r="AN179" s="105">
        <f>GETPIVOTDATA(" Arizona",'Population Migration by State'!$B$5,"Year",'Population Migration by State'!$C$3)</f>
        <v>234248</v>
      </c>
      <c r="AO179" s="92">
        <f>GETPIVOTDATA(" New Mexico",'Population Migration by State'!$B$5,"Year",'Population Migration by State'!$C$3)</f>
        <v>55122</v>
      </c>
      <c r="AP179" s="105">
        <f>GETPIVOTDATA(" New Mexico",'Population Migration by State'!$B$5,"Year",'Population Migration by State'!$C$3)</f>
        <v>55122</v>
      </c>
      <c r="AQ179" s="105">
        <f>GETPIVOTDATA(" New Mexico",'Population Migration by State'!$B$5,"Year",'Population Migration by State'!$C$3)</f>
        <v>55122</v>
      </c>
      <c r="AR179" s="105">
        <f>GETPIVOTDATA(" New Mexico",'Population Migration by State'!$B$5,"Year",'Population Migration by State'!$C$3)</f>
        <v>55122</v>
      </c>
      <c r="AS179" s="105">
        <f>GETPIVOTDATA(" New Mexico",'Population Migration by State'!$B$5,"Year",'Population Migration by State'!$C$3)</f>
        <v>55122</v>
      </c>
      <c r="AT179" s="105">
        <f>GETPIVOTDATA(" New Mexico",'Population Migration by State'!$B$5,"Year",'Population Migration by State'!$C$3)</f>
        <v>55122</v>
      </c>
      <c r="AU179" s="105">
        <f>GETPIVOTDATA(" New Mexico",'Population Migration by State'!$B$5,"Year",'Population Migration by State'!$C$3)</f>
        <v>55122</v>
      </c>
      <c r="AV179" s="105">
        <f>GETPIVOTDATA(" New Mexico",'Population Migration by State'!$B$5,"Year",'Population Migration by State'!$C$3)</f>
        <v>55122</v>
      </c>
      <c r="AW179" s="105">
        <f>GETPIVOTDATA(" New Mexico",'Population Migration by State'!$B$5,"Year",'Population Migration by State'!$C$3)</f>
        <v>55122</v>
      </c>
      <c r="AX179" s="105">
        <f>GETPIVOTDATA(" New Mexico",'Population Migration by State'!$B$5,"Year",'Population Migration by State'!$C$3)</f>
        <v>55122</v>
      </c>
      <c r="AY179" s="105">
        <f>GETPIVOTDATA(" New Mexico",'Population Migration by State'!$B$5,"Year",'Population Migration by State'!$C$3)</f>
        <v>55122</v>
      </c>
      <c r="AZ179" s="105">
        <f>GETPIVOTDATA(" New Mexico",'Population Migration by State'!$B$5,"Year",'Population Migration by State'!$C$3)</f>
        <v>55122</v>
      </c>
      <c r="BA179" s="105">
        <f>GETPIVOTDATA(" New Mexico",'Population Migration by State'!$B$5,"Year",'Population Migration by State'!$C$3)</f>
        <v>55122</v>
      </c>
      <c r="BB179" s="105">
        <f>GETPIVOTDATA(" New Mexico",'Population Migration by State'!$B$5,"Year",'Population Migration by State'!$C$3)</f>
        <v>55122</v>
      </c>
      <c r="BC179" s="92">
        <f>GETPIVOTDATA(" Texas",'Population Migration by State'!$B$5,"Year",'Population Migration by State'!$C$3)</f>
        <v>512187</v>
      </c>
      <c r="BD179" s="105">
        <f>GETPIVOTDATA(" Texas",'Population Migration by State'!$B$5,"Year",'Population Migration by State'!$C$3)</f>
        <v>512187</v>
      </c>
      <c r="BE179" s="105">
        <f>GETPIVOTDATA(" Texas",'Population Migration by State'!$B$5,"Year",'Population Migration by State'!$C$3)</f>
        <v>512187</v>
      </c>
      <c r="BF179" s="105">
        <f>GETPIVOTDATA(" Texas",'Population Migration by State'!$B$5,"Year",'Population Migration by State'!$C$3)</f>
        <v>512187</v>
      </c>
      <c r="BG179" s="105">
        <f>GETPIVOTDATA(" Texas",'Population Migration by State'!$B$5,"Year",'Population Migration by State'!$C$3)</f>
        <v>512187</v>
      </c>
      <c r="BH179" s="105">
        <f>GETPIVOTDATA(" Texas",'Population Migration by State'!$B$5,"Year",'Population Migration by State'!$C$3)</f>
        <v>512187</v>
      </c>
      <c r="BI179" s="105">
        <f>GETPIVOTDATA(" Texas",'Population Migration by State'!$B$5,"Year",'Population Migration by State'!$C$3)</f>
        <v>512187</v>
      </c>
      <c r="BJ179" s="92">
        <f>GETPIVOTDATA(" Oklahoma",'Population Migration by State'!$B$5,"Year",'Population Migration by State'!$C$3)</f>
        <v>108972</v>
      </c>
      <c r="BK179" s="105">
        <f>GETPIVOTDATA(" Oklahoma",'Population Migration by State'!$B$5,"Year",'Population Migration by State'!$C$3)</f>
        <v>108972</v>
      </c>
      <c r="BL179" s="105">
        <f>GETPIVOTDATA(" Oklahoma",'Population Migration by State'!$B$5,"Year",'Population Migration by State'!$C$3)</f>
        <v>108972</v>
      </c>
      <c r="BM179" s="121">
        <f>GETPIVOTDATA(" Oklahoma",'Population Migration by State'!$B$5,"Year",'Population Migration by State'!$C$3)</f>
        <v>108972</v>
      </c>
      <c r="BN179" s="121">
        <f>GETPIVOTDATA(" Oklahoma",'Population Migration by State'!$B$5,"Year",'Population Migration by State'!$C$3)</f>
        <v>108972</v>
      </c>
      <c r="BO179" s="105">
        <f>GETPIVOTDATA(" Oklahoma",'Population Migration by State'!$B$5,"Year",'Population Migration by State'!$C$3)</f>
        <v>108972</v>
      </c>
      <c r="BP179" s="105">
        <f>GETPIVOTDATA(" Oklahoma",'Population Migration by State'!$B$5,"Year",'Population Migration by State'!$C$3)</f>
        <v>108972</v>
      </c>
      <c r="BQ179" s="105">
        <f>GETPIVOTDATA(" Oklahoma",'Population Migration by State'!$B$5,"Year",'Population Migration by State'!$C$3)</f>
        <v>108972</v>
      </c>
      <c r="BR179" s="105">
        <f>GETPIVOTDATA(" Oklahoma",'Population Migration by State'!$B$5,"Year",'Population Migration by State'!$C$3)</f>
        <v>108972</v>
      </c>
      <c r="BS179" s="99"/>
      <c r="BT179" s="105">
        <f>GETPIVOTDATA(" Arkansas",'Population Migration by State'!$B$5,"Year",'Population Migration by State'!$C$3)</f>
        <v>76948</v>
      </c>
      <c r="BU179" s="105">
        <f>GETPIVOTDATA(" Arkansas",'Population Migration by State'!$B$5,"Year",'Population Migration by State'!$C$3)</f>
        <v>76948</v>
      </c>
      <c r="BV179" s="105">
        <f>GETPIVOTDATA(" Arkansas",'Population Migration by State'!$B$5,"Year",'Population Migration by State'!$C$3)</f>
        <v>76948</v>
      </c>
      <c r="BW179" s="105">
        <f>GETPIVOTDATA(" Arkansas",'Population Migration by State'!$B$5,"Year",'Population Migration by State'!$C$3)</f>
        <v>76948</v>
      </c>
      <c r="BX179" s="105">
        <f>GETPIVOTDATA(" Arkansas",'Population Migration by State'!$B$5,"Year",'Population Migration by State'!$C$3)</f>
        <v>76948</v>
      </c>
      <c r="BY179" s="105">
        <f>GETPIVOTDATA(" Arkansas",'Population Migration by State'!$B$5,"Year",'Population Migration by State'!$C$3)</f>
        <v>76948</v>
      </c>
      <c r="BZ179" s="105">
        <f>GETPIVOTDATA(" Arkansas",'Population Migration by State'!$B$5,"Year",'Population Migration by State'!$C$3)</f>
        <v>76948</v>
      </c>
      <c r="CA179" s="105">
        <f>GETPIVOTDATA(" Arkansas",'Population Migration by State'!$B$5,"Year",'Population Migration by State'!$C$3)</f>
        <v>76948</v>
      </c>
      <c r="CB179" s="105">
        <f>GETPIVOTDATA(" Arkansas",'Population Migration by State'!$B$5,"Year",'Population Migration by State'!$C$3)</f>
        <v>76948</v>
      </c>
      <c r="CC179" s="105">
        <f>GETPIVOTDATA(" Arkansas",'Population Migration by State'!$B$5,"Year",'Population Migration by State'!$C$3)</f>
        <v>76948</v>
      </c>
      <c r="CD179" s="105">
        <f>GETPIVOTDATA(" Arkansas",'Population Migration by State'!$B$5,"Year",'Population Migration by State'!$C$3)</f>
        <v>76948</v>
      </c>
      <c r="CE179" s="105">
        <f>GETPIVOTDATA(" Arkansas",'Population Migration by State'!$B$5,"Year",'Population Migration by State'!$C$3)</f>
        <v>76948</v>
      </c>
      <c r="CF179" s="105">
        <f>GETPIVOTDATA(" Arkansas",'Population Migration by State'!$B$5,"Year",'Population Migration by State'!$C$3)</f>
        <v>76948</v>
      </c>
      <c r="CG179" s="97"/>
      <c r="CH179" s="105">
        <f>GETPIVOTDATA(" Tennessee",'Population Migration by State'!$B$5,"Year",'Population Migration by State'!$C$3)</f>
        <v>177815</v>
      </c>
      <c r="CI179" s="105">
        <f>GETPIVOTDATA(" Tennessee",'Population Migration by State'!$B$5,"Year",'Population Migration by State'!$C$3)</f>
        <v>177815</v>
      </c>
      <c r="CJ179" s="105">
        <f>GETPIVOTDATA(" Tennessee",'Population Migration by State'!$B$5,"Year",'Population Migration by State'!$C$3)</f>
        <v>177815</v>
      </c>
      <c r="CK179" s="105">
        <f>GETPIVOTDATA(" Tennessee",'Population Migration by State'!$B$5,"Year",'Population Migration by State'!$C$3)</f>
        <v>177815</v>
      </c>
      <c r="CL179" s="105">
        <f>GETPIVOTDATA(" Tennessee",'Population Migration by State'!$B$5,"Year",'Population Migration by State'!$C$3)</f>
        <v>177815</v>
      </c>
      <c r="CM179" s="105">
        <f>GETPIVOTDATA(" Tennessee",'Population Migration by State'!$B$5,"Year",'Population Migration by State'!$C$3)</f>
        <v>177815</v>
      </c>
      <c r="CN179" s="105">
        <f>GETPIVOTDATA(" Tennessee",'Population Migration by State'!$B$5,"Year",'Population Migration by State'!$C$3)</f>
        <v>177815</v>
      </c>
      <c r="CO179" s="105">
        <f>GETPIVOTDATA(" Tennessee",'Population Migration by State'!$B$5,"Year",'Population Migration by State'!$C$3)</f>
        <v>177815</v>
      </c>
      <c r="CP179" s="105">
        <f>GETPIVOTDATA(" Tennessee",'Population Migration by State'!$B$5,"Year",'Population Migration by State'!$C$3)</f>
        <v>177815</v>
      </c>
      <c r="CQ179" s="105">
        <f>GETPIVOTDATA(" Tennessee",'Population Migration by State'!$B$5,"Year",'Population Migration by State'!$C$3)</f>
        <v>177815</v>
      </c>
      <c r="CR179" s="105">
        <f>GETPIVOTDATA(" Tennessee",'Population Migration by State'!$B$5,"Year",'Population Migration by State'!$C$3)</f>
        <v>177815</v>
      </c>
      <c r="CS179" s="105">
        <f>GETPIVOTDATA(" Tennessee",'Population Migration by State'!$B$5,"Year",'Population Migration by State'!$C$3)</f>
        <v>177815</v>
      </c>
      <c r="CT179" s="105">
        <f>GETPIVOTDATA(" Tennessee",'Population Migration by State'!$B$5,"Year",'Population Migration by State'!$C$3)</f>
        <v>177815</v>
      </c>
      <c r="CU179" s="105">
        <f>GETPIVOTDATA(" Tennessee",'Population Migration by State'!$B$5,"Year",'Population Migration by State'!$C$3)</f>
        <v>177815</v>
      </c>
      <c r="CV179" s="105">
        <f>GETPIVOTDATA(" Tennessee",'Population Migration by State'!$B$5,"Year",'Population Migration by State'!$C$3)</f>
        <v>177815</v>
      </c>
      <c r="CW179" s="105">
        <f>GETPIVOTDATA(" Tennessee",'Population Migration by State'!$B$5,"Year",'Population Migration by State'!$C$3)</f>
        <v>177815</v>
      </c>
      <c r="CX179" s="105">
        <f>GETPIVOTDATA(" Tennessee",'Population Migration by State'!$B$5,"Year",'Population Migration by State'!$C$3)</f>
        <v>177815</v>
      </c>
      <c r="CY179" s="105">
        <f>GETPIVOTDATA(" Tennessee",'Population Migration by State'!$B$5,"Year",'Population Migration by State'!$C$3)</f>
        <v>177815</v>
      </c>
      <c r="CZ179" s="105">
        <f>GETPIVOTDATA(" Tennessee",'Population Migration by State'!$B$5,"Year",'Population Migration by State'!$C$3)</f>
        <v>177815</v>
      </c>
      <c r="DA179" s="105">
        <f>GETPIVOTDATA(" Tennessee",'Population Migration by State'!$B$5,"Year",'Population Migration by State'!$C$3)</f>
        <v>177815</v>
      </c>
      <c r="DB179" s="105">
        <f>GETPIVOTDATA(" Tennessee",'Population Migration by State'!$B$5,"Year",'Population Migration by State'!$C$3)</f>
        <v>177815</v>
      </c>
      <c r="DC179" s="105">
        <f>GETPIVOTDATA(" Tennessee",'Population Migration by State'!$B$5,"Year",'Population Migration by State'!$C$3)</f>
        <v>177815</v>
      </c>
      <c r="DD179" s="105">
        <f>GETPIVOTDATA(" Tennessee",'Population Migration by State'!$B$5,"Year",'Population Migration by State'!$C$3)</f>
        <v>177815</v>
      </c>
      <c r="DE179" s="97"/>
      <c r="DF179" s="105">
        <f>GETPIVOTDATA(" North Carolina",'Population Migration by State'!$B$5,"Year",'Population Migration by State'!$C$3)</f>
        <v>275174</v>
      </c>
      <c r="DG179" s="105">
        <f>GETPIVOTDATA(" North Carolina",'Population Migration by State'!$B$5,"Year",'Population Migration by State'!$C$3)</f>
        <v>275174</v>
      </c>
      <c r="DH179" s="105">
        <f>GETPIVOTDATA(" North Carolina",'Population Migration by State'!$B$5,"Year",'Population Migration by State'!$C$3)</f>
        <v>275174</v>
      </c>
      <c r="DI179" s="105">
        <f>GETPIVOTDATA(" North Carolina",'Population Migration by State'!$B$5,"Year",'Population Migration by State'!$C$3)</f>
        <v>275174</v>
      </c>
      <c r="DJ179" s="105">
        <f>GETPIVOTDATA(" North Carolina",'Population Migration by State'!$B$5,"Year",'Population Migration by State'!$C$3)</f>
        <v>275174</v>
      </c>
      <c r="DK179" s="105">
        <f>GETPIVOTDATA(" North Carolina",'Population Migration by State'!$B$5,"Year",'Population Migration by State'!$C$3)</f>
        <v>275174</v>
      </c>
      <c r="DL179" s="105">
        <f>GETPIVOTDATA(" North Carolina",'Population Migration by State'!$B$5,"Year",'Population Migration by State'!$C$3)</f>
        <v>275174</v>
      </c>
      <c r="DM179" s="105">
        <f>GETPIVOTDATA(" North Carolina",'Population Migration by State'!$B$5,"Year",'Population Migration by State'!$C$3)</f>
        <v>275174</v>
      </c>
      <c r="DN179" s="105">
        <f>GETPIVOTDATA(" North Carolina",'Population Migration by State'!$B$5,"Year",'Population Migration by State'!$C$3)</f>
        <v>275174</v>
      </c>
      <c r="DO179" s="105">
        <f>GETPIVOTDATA(" North Carolina",'Population Migration by State'!$B$5,"Year",'Population Migration by State'!$C$3)</f>
        <v>275174</v>
      </c>
      <c r="DP179" s="105">
        <f>GETPIVOTDATA(" North Carolina",'Population Migration by State'!$B$5,"Year",'Population Migration by State'!$C$3)</f>
        <v>275174</v>
      </c>
      <c r="DQ179" s="105">
        <f>GETPIVOTDATA(" North Carolina",'Population Migration by State'!$B$5,"Year",'Population Migration by State'!$C$3)</f>
        <v>275174</v>
      </c>
      <c r="DR179" s="105">
        <f>GETPIVOTDATA(" North Carolina",'Population Migration by State'!$B$5,"Year",'Population Migration by State'!$C$3)</f>
        <v>275174</v>
      </c>
      <c r="DS179" s="105">
        <f>GETPIVOTDATA(" North Carolina",'Population Migration by State'!$B$5,"Year",'Population Migration by State'!$C$3)</f>
        <v>275174</v>
      </c>
      <c r="DT179" s="105">
        <f>GETPIVOTDATA(" North Carolina",'Population Migration by State'!$B$5,"Year",'Population Migration by State'!$C$3)</f>
        <v>275174</v>
      </c>
      <c r="DU179" s="105">
        <f>GETPIVOTDATA(" North Carolina",'Population Migration by State'!$B$5,"Year",'Population Migration by State'!$C$3)</f>
        <v>275174</v>
      </c>
      <c r="DV179" s="92"/>
      <c r="DW179" s="105"/>
      <c r="DX179" s="105"/>
      <c r="DY179" s="105"/>
      <c r="DZ179" s="105"/>
      <c r="EA179" s="105"/>
      <c r="EB179" s="105"/>
      <c r="EC179" s="105"/>
      <c r="ED179" s="105"/>
      <c r="EE179" s="105"/>
      <c r="EF179" s="105"/>
      <c r="EG179" s="105"/>
      <c r="EH179" s="105"/>
      <c r="EI179" s="105"/>
      <c r="EJ179" s="105"/>
      <c r="EK179" s="105"/>
      <c r="EL179" s="105"/>
      <c r="EM179" s="105"/>
      <c r="EN179" s="105"/>
      <c r="EO179" s="105"/>
      <c r="EP179" s="105"/>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217"/>
    </row>
    <row r="180" spans="2:216" x14ac:dyDescent="0.25">
      <c r="B180" s="221"/>
      <c r="C180" s="56"/>
      <c r="D180" s="56"/>
      <c r="E180" s="105"/>
      <c r="F180" s="105"/>
      <c r="G180" s="105"/>
      <c r="H180" s="105"/>
      <c r="I180" s="105"/>
      <c r="J180" s="105"/>
      <c r="K180" s="105"/>
      <c r="L180" s="105"/>
      <c r="M180" s="105"/>
      <c r="N180" s="105"/>
      <c r="O180" s="105"/>
      <c r="P180" s="105"/>
      <c r="Q180" s="105"/>
      <c r="R180" s="92">
        <f>GETPIVOTDATA(" California",'Population Migration by State'!$B$5,"Year",'Population Migration by State'!$C$3)</f>
        <v>495964</v>
      </c>
      <c r="S180" s="105">
        <f>GETPIVOTDATA(" California",'Population Migration by State'!$B$5,"Year",'Population Migration by State'!$C$3)</f>
        <v>495964</v>
      </c>
      <c r="T180" s="105">
        <f>GETPIVOTDATA(" California",'Population Migration by State'!$B$5,"Year",'Population Migration by State'!$C$3)</f>
        <v>495964</v>
      </c>
      <c r="U180" s="105">
        <f>GETPIVOTDATA(" California",'Population Migration by State'!$B$5,"Year",'Population Migration by State'!$C$3)</f>
        <v>495964</v>
      </c>
      <c r="V180" s="105">
        <f>GETPIVOTDATA(" California",'Population Migration by State'!$B$5,"Year",'Population Migration by State'!$C$3)</f>
        <v>495964</v>
      </c>
      <c r="W180" s="105">
        <f>GETPIVOTDATA(" California",'Population Migration by State'!$B$5,"Year",'Population Migration by State'!$C$3)</f>
        <v>495964</v>
      </c>
      <c r="X180" s="105">
        <f>GETPIVOTDATA(" California",'Population Migration by State'!$B$5,"Year",'Population Migration by State'!$C$3)</f>
        <v>495964</v>
      </c>
      <c r="Y180" s="105">
        <f>GETPIVOTDATA(" California",'Population Migration by State'!$B$5,"Year",'Population Migration by State'!$C$3)</f>
        <v>495964</v>
      </c>
      <c r="Z180" s="105">
        <f>GETPIVOTDATA(" California",'Population Migration by State'!$B$5,"Year",'Population Migration by State'!$C$3)</f>
        <v>495964</v>
      </c>
      <c r="AA180" s="114">
        <f>GETPIVOTDATA(" California",'Population Migration by State'!$B$5,"Year",'Population Migration by State'!$C$3)</f>
        <v>495964</v>
      </c>
      <c r="AB180" s="105">
        <f>GETPIVOTDATA(" Arizona",'Population Migration by State'!$B$5,"Year",'Population Migration by State'!$C$3)</f>
        <v>234248</v>
      </c>
      <c r="AC180" s="105">
        <f>GETPIVOTDATA(" Arizona",'Population Migration by State'!$B$5,"Year",'Population Migration by State'!$C$3)</f>
        <v>234248</v>
      </c>
      <c r="AD180" s="105">
        <f>GETPIVOTDATA(" Arizona",'Population Migration by State'!$B$5,"Year",'Population Migration by State'!$C$3)</f>
        <v>234248</v>
      </c>
      <c r="AE180" s="105">
        <f>GETPIVOTDATA(" Arizona",'Population Migration by State'!$B$5,"Year",'Population Migration by State'!$C$3)</f>
        <v>234248</v>
      </c>
      <c r="AF180" s="105">
        <f>GETPIVOTDATA(" Arizona",'Population Migration by State'!$B$5,"Year",'Population Migration by State'!$C$3)</f>
        <v>234248</v>
      </c>
      <c r="AG180" s="105">
        <f>GETPIVOTDATA(" Arizona",'Population Migration by State'!$B$5,"Year",'Population Migration by State'!$C$3)</f>
        <v>234248</v>
      </c>
      <c r="AH180" s="105">
        <f>GETPIVOTDATA(" Arizona",'Population Migration by State'!$B$5,"Year",'Population Migration by State'!$C$3)</f>
        <v>234248</v>
      </c>
      <c r="AI180" s="105">
        <f>GETPIVOTDATA(" Arizona",'Population Migration by State'!$B$5,"Year",'Population Migration by State'!$C$3)</f>
        <v>234248</v>
      </c>
      <c r="AJ180" s="105">
        <f>GETPIVOTDATA(" Arizona",'Population Migration by State'!$B$5,"Year",'Population Migration by State'!$C$3)</f>
        <v>234248</v>
      </c>
      <c r="AK180" s="105">
        <f>GETPIVOTDATA(" Arizona",'Population Migration by State'!$B$5,"Year",'Population Migration by State'!$C$3)</f>
        <v>234248</v>
      </c>
      <c r="AL180" s="105">
        <f>GETPIVOTDATA(" Arizona",'Population Migration by State'!$B$5,"Year",'Population Migration by State'!$C$3)</f>
        <v>234248</v>
      </c>
      <c r="AM180" s="105">
        <f>GETPIVOTDATA(" Arizona",'Population Migration by State'!$B$5,"Year",'Population Migration by State'!$C$3)</f>
        <v>234248</v>
      </c>
      <c r="AN180" s="105">
        <f>GETPIVOTDATA(" Arizona",'Population Migration by State'!$B$5,"Year",'Population Migration by State'!$C$3)</f>
        <v>234248</v>
      </c>
      <c r="AO180" s="92">
        <f>GETPIVOTDATA(" New Mexico",'Population Migration by State'!$B$5,"Year",'Population Migration by State'!$C$3)</f>
        <v>55122</v>
      </c>
      <c r="AP180" s="105">
        <f>GETPIVOTDATA(" New Mexico",'Population Migration by State'!$B$5,"Year",'Population Migration by State'!$C$3)</f>
        <v>55122</v>
      </c>
      <c r="AQ180" s="105">
        <f>GETPIVOTDATA(" New Mexico",'Population Migration by State'!$B$5,"Year",'Population Migration by State'!$C$3)</f>
        <v>55122</v>
      </c>
      <c r="AR180" s="105">
        <f>GETPIVOTDATA(" New Mexico",'Population Migration by State'!$B$5,"Year",'Population Migration by State'!$C$3)</f>
        <v>55122</v>
      </c>
      <c r="AS180" s="105">
        <f>GETPIVOTDATA(" New Mexico",'Population Migration by State'!$B$5,"Year",'Population Migration by State'!$C$3)</f>
        <v>55122</v>
      </c>
      <c r="AT180" s="105">
        <f>GETPIVOTDATA(" New Mexico",'Population Migration by State'!$B$5,"Year",'Population Migration by State'!$C$3)</f>
        <v>55122</v>
      </c>
      <c r="AU180" s="105">
        <f>GETPIVOTDATA(" New Mexico",'Population Migration by State'!$B$5,"Year",'Population Migration by State'!$C$3)</f>
        <v>55122</v>
      </c>
      <c r="AV180" s="105">
        <f>GETPIVOTDATA(" New Mexico",'Population Migration by State'!$B$5,"Year",'Population Migration by State'!$C$3)</f>
        <v>55122</v>
      </c>
      <c r="AW180" s="105">
        <f>GETPIVOTDATA(" New Mexico",'Population Migration by State'!$B$5,"Year",'Population Migration by State'!$C$3)</f>
        <v>55122</v>
      </c>
      <c r="AX180" s="105">
        <f>GETPIVOTDATA(" New Mexico",'Population Migration by State'!$B$5,"Year",'Population Migration by State'!$C$3)</f>
        <v>55122</v>
      </c>
      <c r="AY180" s="105">
        <f>GETPIVOTDATA(" New Mexico",'Population Migration by State'!$B$5,"Year",'Population Migration by State'!$C$3)</f>
        <v>55122</v>
      </c>
      <c r="AZ180" s="105">
        <f>GETPIVOTDATA(" New Mexico",'Population Migration by State'!$B$5,"Year",'Population Migration by State'!$C$3)</f>
        <v>55122</v>
      </c>
      <c r="BA180" s="105">
        <f>GETPIVOTDATA(" New Mexico",'Population Migration by State'!$B$5,"Year",'Population Migration by State'!$C$3)</f>
        <v>55122</v>
      </c>
      <c r="BB180" s="105">
        <f>GETPIVOTDATA(" New Mexico",'Population Migration by State'!$B$5,"Year",'Population Migration by State'!$C$3)</f>
        <v>55122</v>
      </c>
      <c r="BC180" s="92">
        <f>GETPIVOTDATA(" Texas",'Population Migration by State'!$B$5,"Year",'Population Migration by State'!$C$3)</f>
        <v>512187</v>
      </c>
      <c r="BD180" s="105">
        <f>GETPIVOTDATA(" Texas",'Population Migration by State'!$B$5,"Year",'Population Migration by State'!$C$3)</f>
        <v>512187</v>
      </c>
      <c r="BE180" s="105">
        <f>GETPIVOTDATA(" Texas",'Population Migration by State'!$B$5,"Year",'Population Migration by State'!$C$3)</f>
        <v>512187</v>
      </c>
      <c r="BF180" s="105">
        <f>GETPIVOTDATA(" Texas",'Population Migration by State'!$B$5,"Year",'Population Migration by State'!$C$3)</f>
        <v>512187</v>
      </c>
      <c r="BG180" s="105">
        <f>GETPIVOTDATA(" Texas",'Population Migration by State'!$B$5,"Year",'Population Migration by State'!$C$3)</f>
        <v>512187</v>
      </c>
      <c r="BH180" s="105">
        <f>GETPIVOTDATA(" Texas",'Population Migration by State'!$B$5,"Year",'Population Migration by State'!$C$3)</f>
        <v>512187</v>
      </c>
      <c r="BI180" s="105">
        <f>GETPIVOTDATA(" Texas",'Population Migration by State'!$B$5,"Year",'Population Migration by State'!$C$3)</f>
        <v>512187</v>
      </c>
      <c r="BJ180" s="92">
        <f>GETPIVOTDATA(" Oklahoma",'Population Migration by State'!$B$5,"Year",'Population Migration by State'!$C$3)</f>
        <v>108972</v>
      </c>
      <c r="BK180" s="105">
        <f>GETPIVOTDATA(" Oklahoma",'Population Migration by State'!$B$5,"Year",'Population Migration by State'!$C$3)</f>
        <v>108972</v>
      </c>
      <c r="BL180" s="105">
        <f>GETPIVOTDATA(" Oklahoma",'Population Migration by State'!$B$5,"Year",'Population Migration by State'!$C$3)</f>
        <v>108972</v>
      </c>
      <c r="BM180" s="121">
        <f>GETPIVOTDATA(" Oklahoma",'Population Migration by State'!$B$5,"Year",'Population Migration by State'!$C$3)</f>
        <v>108972</v>
      </c>
      <c r="BN180" s="121">
        <f>GETPIVOTDATA(" Oklahoma",'Population Migration by State'!$B$5,"Year",'Population Migration by State'!$C$3)</f>
        <v>108972</v>
      </c>
      <c r="BO180" s="105">
        <f>GETPIVOTDATA(" Oklahoma",'Population Migration by State'!$B$5,"Year",'Population Migration by State'!$C$3)</f>
        <v>108972</v>
      </c>
      <c r="BP180" s="105">
        <f>GETPIVOTDATA(" Oklahoma",'Population Migration by State'!$B$5,"Year",'Population Migration by State'!$C$3)</f>
        <v>108972</v>
      </c>
      <c r="BQ180" s="105">
        <f>GETPIVOTDATA(" Oklahoma",'Population Migration by State'!$B$5,"Year",'Population Migration by State'!$C$3)</f>
        <v>108972</v>
      </c>
      <c r="BR180" s="105">
        <f>GETPIVOTDATA(" Oklahoma",'Population Migration by State'!$B$5,"Year",'Population Migration by State'!$C$3)</f>
        <v>108972</v>
      </c>
      <c r="BS180" s="105">
        <f>GETPIVOTDATA(" Oklahoma",'Population Migration by State'!$B$5,"Year",'Population Migration by State'!$C$3)</f>
        <v>108972</v>
      </c>
      <c r="BT180" s="92">
        <f>GETPIVOTDATA(" Arkansas",'Population Migration by State'!$B$5,"Year",'Population Migration by State'!$C$3)</f>
        <v>76948</v>
      </c>
      <c r="BU180" s="105">
        <f>GETPIVOTDATA(" Arkansas",'Population Migration by State'!$B$5,"Year",'Population Migration by State'!$C$3)</f>
        <v>76948</v>
      </c>
      <c r="BV180" s="105">
        <f>GETPIVOTDATA(" Arkansas",'Population Migration by State'!$B$5,"Year",'Population Migration by State'!$C$3)</f>
        <v>76948</v>
      </c>
      <c r="BW180" s="105">
        <f>GETPIVOTDATA(" Arkansas",'Population Migration by State'!$B$5,"Year",'Population Migration by State'!$C$3)</f>
        <v>76948</v>
      </c>
      <c r="BX180" s="105">
        <f>GETPIVOTDATA(" Arkansas",'Population Migration by State'!$B$5,"Year",'Population Migration by State'!$C$3)</f>
        <v>76948</v>
      </c>
      <c r="BY180" s="105">
        <f>GETPIVOTDATA(" Arkansas",'Population Migration by State'!$B$5,"Year",'Population Migration by State'!$C$3)</f>
        <v>76948</v>
      </c>
      <c r="BZ180" s="105">
        <f>GETPIVOTDATA(" Arkansas",'Population Migration by State'!$B$5,"Year",'Population Migration by State'!$C$3)</f>
        <v>76948</v>
      </c>
      <c r="CA180" s="105">
        <f>GETPIVOTDATA(" Arkansas",'Population Migration by State'!$B$5,"Year",'Population Migration by State'!$C$3)</f>
        <v>76948</v>
      </c>
      <c r="CB180" s="105">
        <f>GETPIVOTDATA(" Arkansas",'Population Migration by State'!$B$5,"Year",'Population Migration by State'!$C$3)</f>
        <v>76948</v>
      </c>
      <c r="CC180" s="105">
        <f>GETPIVOTDATA(" Arkansas",'Population Migration by State'!$B$5,"Year",'Population Migration by State'!$C$3)</f>
        <v>76948</v>
      </c>
      <c r="CD180" s="105">
        <f>GETPIVOTDATA(" Arkansas",'Population Migration by State'!$B$5,"Year",'Population Migration by State'!$C$3)</f>
        <v>76948</v>
      </c>
      <c r="CE180" s="105">
        <f>GETPIVOTDATA(" Arkansas",'Population Migration by State'!$B$5,"Year",'Population Migration by State'!$C$3)</f>
        <v>76948</v>
      </c>
      <c r="CF180" s="105">
        <f>GETPIVOTDATA(" Arkansas",'Population Migration by State'!$B$5,"Year",'Population Migration by State'!$C$3)</f>
        <v>76948</v>
      </c>
      <c r="CG180" s="92">
        <f>GETPIVOTDATA(" Tennessee",'Population Migration by State'!$B$5,"Year",'Population Migration by State'!$C$3)</f>
        <v>177815</v>
      </c>
      <c r="CH180" s="105">
        <f>GETPIVOTDATA(" Tennessee",'Population Migration by State'!$B$5,"Year",'Population Migration by State'!$C$3)</f>
        <v>177815</v>
      </c>
      <c r="CI180" s="105">
        <f>GETPIVOTDATA(" Tennessee",'Population Migration by State'!$B$5,"Year",'Population Migration by State'!$C$3)</f>
        <v>177815</v>
      </c>
      <c r="CJ180" s="105">
        <f>GETPIVOTDATA(" Tennessee",'Population Migration by State'!$B$5,"Year",'Population Migration by State'!$C$3)</f>
        <v>177815</v>
      </c>
      <c r="CK180" s="105">
        <f>GETPIVOTDATA(" Tennessee",'Population Migration by State'!$B$5,"Year",'Population Migration by State'!$C$3)</f>
        <v>177815</v>
      </c>
      <c r="CL180" s="105">
        <f>GETPIVOTDATA(" Tennessee",'Population Migration by State'!$B$5,"Year",'Population Migration by State'!$C$3)</f>
        <v>177815</v>
      </c>
      <c r="CM180" s="105">
        <f>GETPIVOTDATA(" Tennessee",'Population Migration by State'!$B$5,"Year",'Population Migration by State'!$C$3)</f>
        <v>177815</v>
      </c>
      <c r="CN180" s="105">
        <f>GETPIVOTDATA(" Tennessee",'Population Migration by State'!$B$5,"Year",'Population Migration by State'!$C$3)</f>
        <v>177815</v>
      </c>
      <c r="CO180" s="105">
        <f>GETPIVOTDATA(" Tennessee",'Population Migration by State'!$B$5,"Year",'Population Migration by State'!$C$3)</f>
        <v>177815</v>
      </c>
      <c r="CP180" s="105">
        <f>GETPIVOTDATA(" Tennessee",'Population Migration by State'!$B$5,"Year",'Population Migration by State'!$C$3)</f>
        <v>177815</v>
      </c>
      <c r="CQ180" s="105">
        <f>GETPIVOTDATA(" Tennessee",'Population Migration by State'!$B$5,"Year",'Population Migration by State'!$C$3)</f>
        <v>177815</v>
      </c>
      <c r="CR180" s="105">
        <f>GETPIVOTDATA(" Tennessee",'Population Migration by State'!$B$5,"Year",'Population Migration by State'!$C$3)</f>
        <v>177815</v>
      </c>
      <c r="CS180" s="105">
        <f>GETPIVOTDATA(" Tennessee",'Population Migration by State'!$B$5,"Year",'Population Migration by State'!$C$3)</f>
        <v>177815</v>
      </c>
      <c r="CT180" s="105">
        <f>GETPIVOTDATA(" Tennessee",'Population Migration by State'!$B$5,"Year",'Population Migration by State'!$C$3)</f>
        <v>177815</v>
      </c>
      <c r="CU180" s="105">
        <f>GETPIVOTDATA(" Tennessee",'Population Migration by State'!$B$5,"Year",'Population Migration by State'!$C$3)</f>
        <v>177815</v>
      </c>
      <c r="CV180" s="105">
        <f>GETPIVOTDATA(" Tennessee",'Population Migration by State'!$B$5,"Year",'Population Migration by State'!$C$3)</f>
        <v>177815</v>
      </c>
      <c r="CW180" s="105">
        <f>GETPIVOTDATA(" Tennessee",'Population Migration by State'!$B$5,"Year",'Population Migration by State'!$C$3)</f>
        <v>177815</v>
      </c>
      <c r="CX180" s="105">
        <f>GETPIVOTDATA(" Tennessee",'Population Migration by State'!$B$5,"Year",'Population Migration by State'!$C$3)</f>
        <v>177815</v>
      </c>
      <c r="CY180" s="105">
        <f>GETPIVOTDATA(" Tennessee",'Population Migration by State'!$B$5,"Year",'Population Migration by State'!$C$3)</f>
        <v>177815</v>
      </c>
      <c r="CZ180" s="105">
        <f>GETPIVOTDATA(" Tennessee",'Population Migration by State'!$B$5,"Year",'Population Migration by State'!$C$3)</f>
        <v>177815</v>
      </c>
      <c r="DA180" s="105">
        <f>GETPIVOTDATA(" Tennessee",'Population Migration by State'!$B$5,"Year",'Population Migration by State'!$C$3)</f>
        <v>177815</v>
      </c>
      <c r="DB180" s="105">
        <f>GETPIVOTDATA(" Tennessee",'Population Migration by State'!$B$5,"Year",'Population Migration by State'!$C$3)</f>
        <v>177815</v>
      </c>
      <c r="DC180" s="105">
        <f>GETPIVOTDATA(" Tennessee",'Population Migration by State'!$B$5,"Year",'Population Migration by State'!$C$3)</f>
        <v>177815</v>
      </c>
      <c r="DD180" s="114">
        <f>GETPIVOTDATA(" Tennessee",'Population Migration by State'!$B$5,"Year",'Population Migration by State'!$C$3)</f>
        <v>177815</v>
      </c>
      <c r="DE180" s="105">
        <f>GETPIVOTDATA(" North Carolina",'Population Migration by State'!$B$5,"Year",'Population Migration by State'!$C$3)</f>
        <v>275174</v>
      </c>
      <c r="DF180" s="105">
        <f>GETPIVOTDATA(" North Carolina",'Population Migration by State'!$B$5,"Year",'Population Migration by State'!$C$3)</f>
        <v>275174</v>
      </c>
      <c r="DG180" s="105">
        <f>GETPIVOTDATA(" North Carolina",'Population Migration by State'!$B$5,"Year",'Population Migration by State'!$C$3)</f>
        <v>275174</v>
      </c>
      <c r="DH180" s="105">
        <f>GETPIVOTDATA(" North Carolina",'Population Migration by State'!$B$5,"Year",'Population Migration by State'!$C$3)</f>
        <v>275174</v>
      </c>
      <c r="DI180" s="105">
        <f>GETPIVOTDATA(" North Carolina",'Population Migration by State'!$B$5,"Year",'Population Migration by State'!$C$3)</f>
        <v>275174</v>
      </c>
      <c r="DJ180" s="105">
        <f>GETPIVOTDATA(" North Carolina",'Population Migration by State'!$B$5,"Year",'Population Migration by State'!$C$3)</f>
        <v>275174</v>
      </c>
      <c r="DK180" s="105">
        <f>GETPIVOTDATA(" North Carolina",'Population Migration by State'!$B$5,"Year",'Population Migration by State'!$C$3)</f>
        <v>275174</v>
      </c>
      <c r="DL180" s="105">
        <f>GETPIVOTDATA(" North Carolina",'Population Migration by State'!$B$5,"Year",'Population Migration by State'!$C$3)</f>
        <v>275174</v>
      </c>
      <c r="DM180" s="105">
        <f>GETPIVOTDATA(" North Carolina",'Population Migration by State'!$B$5,"Year",'Population Migration by State'!$C$3)</f>
        <v>275174</v>
      </c>
      <c r="DN180" s="105">
        <f>GETPIVOTDATA(" North Carolina",'Population Migration by State'!$B$5,"Year",'Population Migration by State'!$C$3)</f>
        <v>275174</v>
      </c>
      <c r="DO180" s="105">
        <f>GETPIVOTDATA(" North Carolina",'Population Migration by State'!$B$5,"Year",'Population Migration by State'!$C$3)</f>
        <v>275174</v>
      </c>
      <c r="DP180" s="105">
        <f>GETPIVOTDATA(" North Carolina",'Population Migration by State'!$B$5,"Year",'Population Migration by State'!$C$3)</f>
        <v>275174</v>
      </c>
      <c r="DQ180" s="105">
        <f>GETPIVOTDATA(" North Carolina",'Population Migration by State'!$B$5,"Year",'Population Migration by State'!$C$3)</f>
        <v>275174</v>
      </c>
      <c r="DR180" s="105">
        <f>GETPIVOTDATA(" North Carolina",'Population Migration by State'!$B$5,"Year",'Population Migration by State'!$C$3)</f>
        <v>275174</v>
      </c>
      <c r="DS180" s="105">
        <f>GETPIVOTDATA(" North Carolina",'Population Migration by State'!$B$5,"Year",'Population Migration by State'!$C$3)</f>
        <v>275174</v>
      </c>
      <c r="DT180" s="105">
        <f>GETPIVOTDATA(" North Carolina",'Population Migration by State'!$B$5,"Year",'Population Migration by State'!$C$3)</f>
        <v>275174</v>
      </c>
      <c r="DU180" s="105">
        <f>GETPIVOTDATA(" North Carolina",'Population Migration by State'!$B$5,"Year",'Population Migration by State'!$C$3)</f>
        <v>275174</v>
      </c>
      <c r="DV180" s="92"/>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217"/>
    </row>
    <row r="181" spans="2:216" x14ac:dyDescent="0.25">
      <c r="B181" s="221"/>
      <c r="C181" s="56"/>
      <c r="D181" s="56"/>
      <c r="E181" s="105"/>
      <c r="F181" s="105"/>
      <c r="G181" s="105"/>
      <c r="H181" s="105"/>
      <c r="I181" s="105"/>
      <c r="J181" s="105"/>
      <c r="K181" s="105"/>
      <c r="L181" s="105"/>
      <c r="M181" s="105"/>
      <c r="N181" s="105"/>
      <c r="O181" s="105"/>
      <c r="P181" s="105"/>
      <c r="Q181" s="105"/>
      <c r="R181" s="92">
        <f>GETPIVOTDATA(" California",'Population Migration by State'!$B$5,"Year",'Population Migration by State'!$C$3)</f>
        <v>495964</v>
      </c>
      <c r="S181" s="105">
        <f>GETPIVOTDATA(" California",'Population Migration by State'!$B$5,"Year",'Population Migration by State'!$C$3)</f>
        <v>495964</v>
      </c>
      <c r="T181" s="105">
        <f>GETPIVOTDATA(" California",'Population Migration by State'!$B$5,"Year",'Population Migration by State'!$C$3)</f>
        <v>495964</v>
      </c>
      <c r="U181" s="105">
        <f>GETPIVOTDATA(" California",'Population Migration by State'!$B$5,"Year",'Population Migration by State'!$C$3)</f>
        <v>495964</v>
      </c>
      <c r="V181" s="105">
        <f>GETPIVOTDATA(" California",'Population Migration by State'!$B$5,"Year",'Population Migration by State'!$C$3)</f>
        <v>495964</v>
      </c>
      <c r="W181" s="105">
        <f>GETPIVOTDATA(" California",'Population Migration by State'!$B$5,"Year",'Population Migration by State'!$C$3)</f>
        <v>495964</v>
      </c>
      <c r="X181" s="105">
        <f>GETPIVOTDATA(" California",'Population Migration by State'!$B$5,"Year",'Population Migration by State'!$C$3)</f>
        <v>495964</v>
      </c>
      <c r="Y181" s="105">
        <f>GETPIVOTDATA(" California",'Population Migration by State'!$B$5,"Year",'Population Migration by State'!$C$3)</f>
        <v>495964</v>
      </c>
      <c r="Z181" s="105">
        <f>GETPIVOTDATA(" California",'Population Migration by State'!$B$5,"Year",'Population Migration by State'!$C$3)</f>
        <v>495964</v>
      </c>
      <c r="AA181" s="105">
        <f>GETPIVOTDATA(" California",'Population Migration by State'!$B$5,"Year",'Population Migration by State'!$C$3)</f>
        <v>495964</v>
      </c>
      <c r="AB181" s="92">
        <f>GETPIVOTDATA(" Arizona",'Population Migration by State'!$B$5,"Year",'Population Migration by State'!$C$3)</f>
        <v>234248</v>
      </c>
      <c r="AC181" s="105">
        <f>GETPIVOTDATA(" Arizona",'Population Migration by State'!$B$5,"Year",'Population Migration by State'!$C$3)</f>
        <v>234248</v>
      </c>
      <c r="AD181" s="105">
        <f>GETPIVOTDATA(" Arizona",'Population Migration by State'!$B$5,"Year",'Population Migration by State'!$C$3)</f>
        <v>234248</v>
      </c>
      <c r="AE181" s="105">
        <f>GETPIVOTDATA(" Arizona",'Population Migration by State'!$B$5,"Year",'Population Migration by State'!$C$3)</f>
        <v>234248</v>
      </c>
      <c r="AF181" s="105">
        <f>GETPIVOTDATA(" Arizona",'Population Migration by State'!$B$5,"Year",'Population Migration by State'!$C$3)</f>
        <v>234248</v>
      </c>
      <c r="AG181" s="105">
        <f>GETPIVOTDATA(" Arizona",'Population Migration by State'!$B$5,"Year",'Population Migration by State'!$C$3)</f>
        <v>234248</v>
      </c>
      <c r="AH181" s="105">
        <f>GETPIVOTDATA(" Arizona",'Population Migration by State'!$B$5,"Year",'Population Migration by State'!$C$3)</f>
        <v>234248</v>
      </c>
      <c r="AI181" s="105">
        <f>GETPIVOTDATA(" Arizona",'Population Migration by State'!$B$5,"Year",'Population Migration by State'!$C$3)</f>
        <v>234248</v>
      </c>
      <c r="AJ181" s="105">
        <f>GETPIVOTDATA(" Arizona",'Population Migration by State'!$B$5,"Year",'Population Migration by State'!$C$3)</f>
        <v>234248</v>
      </c>
      <c r="AK181" s="105">
        <f>GETPIVOTDATA(" Arizona",'Population Migration by State'!$B$5,"Year",'Population Migration by State'!$C$3)</f>
        <v>234248</v>
      </c>
      <c r="AL181" s="105">
        <f>GETPIVOTDATA(" Arizona",'Population Migration by State'!$B$5,"Year",'Population Migration by State'!$C$3)</f>
        <v>234248</v>
      </c>
      <c r="AM181" s="105">
        <f>GETPIVOTDATA(" Arizona",'Population Migration by State'!$B$5,"Year",'Population Migration by State'!$C$3)</f>
        <v>234248</v>
      </c>
      <c r="AN181" s="105">
        <f>GETPIVOTDATA(" Arizona",'Population Migration by State'!$B$5,"Year",'Population Migration by State'!$C$3)</f>
        <v>234248</v>
      </c>
      <c r="AO181" s="92">
        <f>GETPIVOTDATA(" New Mexico",'Population Migration by State'!$B$5,"Year",'Population Migration by State'!$C$3)</f>
        <v>55122</v>
      </c>
      <c r="AP181" s="105">
        <f>GETPIVOTDATA(" New Mexico",'Population Migration by State'!$B$5,"Year",'Population Migration by State'!$C$3)</f>
        <v>55122</v>
      </c>
      <c r="AQ181" s="105">
        <f>GETPIVOTDATA(" New Mexico",'Population Migration by State'!$B$5,"Year",'Population Migration by State'!$C$3)</f>
        <v>55122</v>
      </c>
      <c r="AR181" s="105">
        <f>GETPIVOTDATA(" New Mexico",'Population Migration by State'!$B$5,"Year",'Population Migration by State'!$C$3)</f>
        <v>55122</v>
      </c>
      <c r="AS181" s="105">
        <f>GETPIVOTDATA(" New Mexico",'Population Migration by State'!$B$5,"Year",'Population Migration by State'!$C$3)</f>
        <v>55122</v>
      </c>
      <c r="AT181" s="105">
        <f>GETPIVOTDATA(" New Mexico",'Population Migration by State'!$B$5,"Year",'Population Migration by State'!$C$3)</f>
        <v>55122</v>
      </c>
      <c r="AU181" s="105">
        <f>GETPIVOTDATA(" New Mexico",'Population Migration by State'!$B$5,"Year",'Population Migration by State'!$C$3)</f>
        <v>55122</v>
      </c>
      <c r="AV181" s="105">
        <f>GETPIVOTDATA(" New Mexico",'Population Migration by State'!$B$5,"Year",'Population Migration by State'!$C$3)</f>
        <v>55122</v>
      </c>
      <c r="AW181" s="105">
        <f>GETPIVOTDATA(" New Mexico",'Population Migration by State'!$B$5,"Year",'Population Migration by State'!$C$3)</f>
        <v>55122</v>
      </c>
      <c r="AX181" s="105">
        <f>GETPIVOTDATA(" New Mexico",'Population Migration by State'!$B$5,"Year",'Population Migration by State'!$C$3)</f>
        <v>55122</v>
      </c>
      <c r="AY181" s="105">
        <f>GETPIVOTDATA(" New Mexico",'Population Migration by State'!$B$5,"Year",'Population Migration by State'!$C$3)</f>
        <v>55122</v>
      </c>
      <c r="AZ181" s="105">
        <f>GETPIVOTDATA(" New Mexico",'Population Migration by State'!$B$5,"Year",'Population Migration by State'!$C$3)</f>
        <v>55122</v>
      </c>
      <c r="BA181" s="105">
        <f>GETPIVOTDATA(" New Mexico",'Population Migration by State'!$B$5,"Year",'Population Migration by State'!$C$3)</f>
        <v>55122</v>
      </c>
      <c r="BB181" s="105">
        <f>GETPIVOTDATA(" New Mexico",'Population Migration by State'!$B$5,"Year",'Population Migration by State'!$C$3)</f>
        <v>55122</v>
      </c>
      <c r="BC181" s="92">
        <f>GETPIVOTDATA(" Texas",'Population Migration by State'!$B$5,"Year",'Population Migration by State'!$C$3)</f>
        <v>512187</v>
      </c>
      <c r="BD181" s="105">
        <f>GETPIVOTDATA(" Texas",'Population Migration by State'!$B$5,"Year",'Population Migration by State'!$C$3)</f>
        <v>512187</v>
      </c>
      <c r="BE181" s="105">
        <f>GETPIVOTDATA(" Texas",'Population Migration by State'!$B$5,"Year",'Population Migration by State'!$C$3)</f>
        <v>512187</v>
      </c>
      <c r="BF181" s="105">
        <f>GETPIVOTDATA(" Texas",'Population Migration by State'!$B$5,"Year",'Population Migration by State'!$C$3)</f>
        <v>512187</v>
      </c>
      <c r="BG181" s="105">
        <f>GETPIVOTDATA(" Texas",'Population Migration by State'!$B$5,"Year",'Population Migration by State'!$C$3)</f>
        <v>512187</v>
      </c>
      <c r="BH181" s="105">
        <f>GETPIVOTDATA(" Texas",'Population Migration by State'!$B$5,"Year",'Population Migration by State'!$C$3)</f>
        <v>512187</v>
      </c>
      <c r="BI181" s="105">
        <f>GETPIVOTDATA(" Texas",'Population Migration by State'!$B$5,"Year",'Population Migration by State'!$C$3)</f>
        <v>512187</v>
      </c>
      <c r="BJ181" s="92">
        <f>GETPIVOTDATA(" Oklahoma",'Population Migration by State'!$B$5,"Year",'Population Migration by State'!$C$3)</f>
        <v>108972</v>
      </c>
      <c r="BK181" s="105">
        <f>GETPIVOTDATA(" Oklahoma",'Population Migration by State'!$B$5,"Year",'Population Migration by State'!$C$3)</f>
        <v>108972</v>
      </c>
      <c r="BL181" s="105">
        <f>GETPIVOTDATA(" Oklahoma",'Population Migration by State'!$B$5,"Year",'Population Migration by State'!$C$3)</f>
        <v>108972</v>
      </c>
      <c r="BM181" s="121">
        <f>GETPIVOTDATA(" Oklahoma",'Population Migration by State'!$B$5,"Year",'Population Migration by State'!$C$3)</f>
        <v>108972</v>
      </c>
      <c r="BN181" s="121">
        <f>GETPIVOTDATA(" Oklahoma",'Population Migration by State'!$B$5,"Year",'Population Migration by State'!$C$3)</f>
        <v>108972</v>
      </c>
      <c r="BO181" s="105">
        <f>GETPIVOTDATA(" Oklahoma",'Population Migration by State'!$B$5,"Year",'Population Migration by State'!$C$3)</f>
        <v>108972</v>
      </c>
      <c r="BP181" s="105">
        <f>GETPIVOTDATA(" Oklahoma",'Population Migration by State'!$B$5,"Year",'Population Migration by State'!$C$3)</f>
        <v>108972</v>
      </c>
      <c r="BQ181" s="105">
        <f>GETPIVOTDATA(" Oklahoma",'Population Migration by State'!$B$5,"Year",'Population Migration by State'!$C$3)</f>
        <v>108972</v>
      </c>
      <c r="BR181" s="105">
        <f>GETPIVOTDATA(" Oklahoma",'Population Migration by State'!$B$5,"Year",'Population Migration by State'!$C$3)</f>
        <v>108972</v>
      </c>
      <c r="BS181" s="105">
        <f>GETPIVOTDATA(" Oklahoma",'Population Migration by State'!$B$5,"Year",'Population Migration by State'!$C$3)</f>
        <v>108972</v>
      </c>
      <c r="BT181" s="92">
        <f>GETPIVOTDATA(" Arkansas",'Population Migration by State'!$B$5,"Year",'Population Migration by State'!$C$3)</f>
        <v>76948</v>
      </c>
      <c r="BU181" s="105">
        <f>GETPIVOTDATA(" Arkansas",'Population Migration by State'!$B$5,"Year",'Population Migration by State'!$C$3)</f>
        <v>76948</v>
      </c>
      <c r="BV181" s="105">
        <f>GETPIVOTDATA(" Arkansas",'Population Migration by State'!$B$5,"Year",'Population Migration by State'!$C$3)</f>
        <v>76948</v>
      </c>
      <c r="BW181" s="105">
        <f>GETPIVOTDATA(" Arkansas",'Population Migration by State'!$B$5,"Year",'Population Migration by State'!$C$3)</f>
        <v>76948</v>
      </c>
      <c r="BX181" s="105">
        <f>GETPIVOTDATA(" Arkansas",'Population Migration by State'!$B$5,"Year",'Population Migration by State'!$C$3)</f>
        <v>76948</v>
      </c>
      <c r="BY181" s="105">
        <f>GETPIVOTDATA(" Arkansas",'Population Migration by State'!$B$5,"Year",'Population Migration by State'!$C$3)</f>
        <v>76948</v>
      </c>
      <c r="BZ181" s="105">
        <f>GETPIVOTDATA(" Arkansas",'Population Migration by State'!$B$5,"Year",'Population Migration by State'!$C$3)</f>
        <v>76948</v>
      </c>
      <c r="CA181" s="105">
        <f>GETPIVOTDATA(" Arkansas",'Population Migration by State'!$B$5,"Year",'Population Migration by State'!$C$3)</f>
        <v>76948</v>
      </c>
      <c r="CB181" s="105">
        <f>GETPIVOTDATA(" Arkansas",'Population Migration by State'!$B$5,"Year",'Population Migration by State'!$C$3)</f>
        <v>76948</v>
      </c>
      <c r="CC181" s="105">
        <f>GETPIVOTDATA(" Arkansas",'Population Migration by State'!$B$5,"Year",'Population Migration by State'!$C$3)</f>
        <v>76948</v>
      </c>
      <c r="CD181" s="105">
        <f>GETPIVOTDATA(" Arkansas",'Population Migration by State'!$B$5,"Year",'Population Migration by State'!$C$3)</f>
        <v>76948</v>
      </c>
      <c r="CE181" s="105">
        <f>GETPIVOTDATA(" Arkansas",'Population Migration by State'!$B$5,"Year",'Population Migration by State'!$C$3)</f>
        <v>76948</v>
      </c>
      <c r="CF181" s="105">
        <f>GETPIVOTDATA(" Arkansas",'Population Migration by State'!$B$5,"Year",'Population Migration by State'!$C$3)</f>
        <v>76948</v>
      </c>
      <c r="CG181" s="92">
        <f>GETPIVOTDATA(" Tennessee",'Population Migration by State'!$B$5,"Year",'Population Migration by State'!$C$3)</f>
        <v>177815</v>
      </c>
      <c r="CH181" s="105">
        <f>GETPIVOTDATA(" Tennessee",'Population Migration by State'!$B$5,"Year",'Population Migration by State'!$C$3)</f>
        <v>177815</v>
      </c>
      <c r="CI181" s="105">
        <f>GETPIVOTDATA(" Tennessee",'Population Migration by State'!$B$5,"Year",'Population Migration by State'!$C$3)</f>
        <v>177815</v>
      </c>
      <c r="CJ181" s="105">
        <f>GETPIVOTDATA(" Tennessee",'Population Migration by State'!$B$5,"Year",'Population Migration by State'!$C$3)</f>
        <v>177815</v>
      </c>
      <c r="CK181" s="105">
        <f>GETPIVOTDATA(" Tennessee",'Population Migration by State'!$B$5,"Year",'Population Migration by State'!$C$3)</f>
        <v>177815</v>
      </c>
      <c r="CL181" s="105">
        <f>GETPIVOTDATA(" Tennessee",'Population Migration by State'!$B$5,"Year",'Population Migration by State'!$C$3)</f>
        <v>177815</v>
      </c>
      <c r="CM181" s="105">
        <f>GETPIVOTDATA(" Tennessee",'Population Migration by State'!$B$5,"Year",'Population Migration by State'!$C$3)</f>
        <v>177815</v>
      </c>
      <c r="CN181" s="105">
        <f>GETPIVOTDATA(" Tennessee",'Population Migration by State'!$B$5,"Year",'Population Migration by State'!$C$3)</f>
        <v>177815</v>
      </c>
      <c r="CO181" s="105">
        <f>GETPIVOTDATA(" Tennessee",'Population Migration by State'!$B$5,"Year",'Population Migration by State'!$C$3)</f>
        <v>177815</v>
      </c>
      <c r="CP181" s="105">
        <f>GETPIVOTDATA(" Tennessee",'Population Migration by State'!$B$5,"Year",'Population Migration by State'!$C$3)</f>
        <v>177815</v>
      </c>
      <c r="CQ181" s="105">
        <f>GETPIVOTDATA(" Tennessee",'Population Migration by State'!$B$5,"Year",'Population Migration by State'!$C$3)</f>
        <v>177815</v>
      </c>
      <c r="CR181" s="105">
        <f>GETPIVOTDATA(" Tennessee",'Population Migration by State'!$B$5,"Year",'Population Migration by State'!$C$3)</f>
        <v>177815</v>
      </c>
      <c r="CS181" s="105">
        <f>GETPIVOTDATA(" Tennessee",'Population Migration by State'!$B$5,"Year",'Population Migration by State'!$C$3)</f>
        <v>177815</v>
      </c>
      <c r="CT181" s="105">
        <f>GETPIVOTDATA(" Tennessee",'Population Migration by State'!$B$5,"Year",'Population Migration by State'!$C$3)</f>
        <v>177815</v>
      </c>
      <c r="CU181" s="105">
        <f>GETPIVOTDATA(" Tennessee",'Population Migration by State'!$B$5,"Year",'Population Migration by State'!$C$3)</f>
        <v>177815</v>
      </c>
      <c r="CV181" s="105">
        <f>GETPIVOTDATA(" Tennessee",'Population Migration by State'!$B$5,"Year",'Population Migration by State'!$C$3)</f>
        <v>177815</v>
      </c>
      <c r="CW181" s="105">
        <f>GETPIVOTDATA(" Tennessee",'Population Migration by State'!$B$5,"Year",'Population Migration by State'!$C$3)</f>
        <v>177815</v>
      </c>
      <c r="CX181" s="105">
        <f>GETPIVOTDATA(" Tennessee",'Population Migration by State'!$B$5,"Year",'Population Migration by State'!$C$3)</f>
        <v>177815</v>
      </c>
      <c r="CY181" s="105">
        <f>GETPIVOTDATA(" Tennessee",'Population Migration by State'!$B$5,"Year",'Population Migration by State'!$C$3)</f>
        <v>177815</v>
      </c>
      <c r="CZ181" s="105">
        <f>GETPIVOTDATA(" Tennessee",'Population Migration by State'!$B$5,"Year",'Population Migration by State'!$C$3)</f>
        <v>177815</v>
      </c>
      <c r="DA181" s="105">
        <f>GETPIVOTDATA(" Tennessee",'Population Migration by State'!$B$5,"Year",'Population Migration by State'!$C$3)</f>
        <v>177815</v>
      </c>
      <c r="DB181" s="105">
        <f>GETPIVOTDATA(" Tennessee",'Population Migration by State'!$B$5,"Year",'Population Migration by State'!$C$3)</f>
        <v>177815</v>
      </c>
      <c r="DC181" s="105">
        <f>GETPIVOTDATA(" Tennessee",'Population Migration by State'!$B$5,"Year",'Population Migration by State'!$C$3)</f>
        <v>177815</v>
      </c>
      <c r="DD181" s="97"/>
      <c r="DE181" s="105">
        <f>GETPIVOTDATA(" North Carolina",'Population Migration by State'!$B$5,"Year",'Population Migration by State'!$C$3)</f>
        <v>275174</v>
      </c>
      <c r="DF181" s="105">
        <f>GETPIVOTDATA(" North Carolina",'Population Migration by State'!$B$5,"Year",'Population Migration by State'!$C$3)</f>
        <v>275174</v>
      </c>
      <c r="DG181" s="105">
        <f>GETPIVOTDATA(" North Carolina",'Population Migration by State'!$B$5,"Year",'Population Migration by State'!$C$3)</f>
        <v>275174</v>
      </c>
      <c r="DH181" s="105">
        <f>GETPIVOTDATA(" North Carolina",'Population Migration by State'!$B$5,"Year",'Population Migration by State'!$C$3)</f>
        <v>275174</v>
      </c>
      <c r="DI181" s="105">
        <f>GETPIVOTDATA(" North Carolina",'Population Migration by State'!$B$5,"Year",'Population Migration by State'!$C$3)</f>
        <v>275174</v>
      </c>
      <c r="DJ181" s="105">
        <f>GETPIVOTDATA(" North Carolina",'Population Migration by State'!$B$5,"Year",'Population Migration by State'!$C$3)</f>
        <v>275174</v>
      </c>
      <c r="DK181" s="105">
        <f>GETPIVOTDATA(" North Carolina",'Population Migration by State'!$B$5,"Year",'Population Migration by State'!$C$3)</f>
        <v>275174</v>
      </c>
      <c r="DL181" s="105">
        <f>GETPIVOTDATA(" North Carolina",'Population Migration by State'!$B$5,"Year",'Population Migration by State'!$C$3)</f>
        <v>275174</v>
      </c>
      <c r="DM181" s="105">
        <f>GETPIVOTDATA(" North Carolina",'Population Migration by State'!$B$5,"Year",'Population Migration by State'!$C$3)</f>
        <v>275174</v>
      </c>
      <c r="DN181" s="105">
        <f>GETPIVOTDATA(" North Carolina",'Population Migration by State'!$B$5,"Year",'Population Migration by State'!$C$3)</f>
        <v>275174</v>
      </c>
      <c r="DO181" s="105">
        <f>GETPIVOTDATA(" North Carolina",'Population Migration by State'!$B$5,"Year",'Population Migration by State'!$C$3)</f>
        <v>275174</v>
      </c>
      <c r="DP181" s="105">
        <f>GETPIVOTDATA(" North Carolina",'Population Migration by State'!$B$5,"Year",'Population Migration by State'!$C$3)</f>
        <v>275174</v>
      </c>
      <c r="DQ181" s="105">
        <f>GETPIVOTDATA(" North Carolina",'Population Migration by State'!$B$5,"Year",'Population Migration by State'!$C$3)</f>
        <v>275174</v>
      </c>
      <c r="DR181" s="105">
        <f>GETPIVOTDATA(" North Carolina",'Population Migration by State'!$B$5,"Year",'Population Migration by State'!$C$3)</f>
        <v>275174</v>
      </c>
      <c r="DS181" s="105">
        <f>GETPIVOTDATA(" North Carolina",'Population Migration by State'!$B$5,"Year",'Population Migration by State'!$C$3)</f>
        <v>275174</v>
      </c>
      <c r="DT181" s="105">
        <f>GETPIVOTDATA(" North Carolina",'Population Migration by State'!$B$5,"Year",'Population Migration by State'!$C$3)</f>
        <v>275174</v>
      </c>
      <c r="DU181" s="105">
        <f>GETPIVOTDATA(" North Carolina",'Population Migration by State'!$B$5,"Year",'Population Migration by State'!$C$3)</f>
        <v>275174</v>
      </c>
      <c r="DV181" s="99"/>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217"/>
    </row>
    <row r="182" spans="2:216" x14ac:dyDescent="0.25">
      <c r="B182" s="221"/>
      <c r="C182" s="56"/>
      <c r="D182" s="56"/>
      <c r="E182" s="105"/>
      <c r="F182" s="105"/>
      <c r="G182" s="105"/>
      <c r="H182" s="105"/>
      <c r="I182" s="105"/>
      <c r="J182" s="105"/>
      <c r="K182" s="105"/>
      <c r="L182" s="105"/>
      <c r="M182" s="105"/>
      <c r="N182" s="105"/>
      <c r="O182" s="105"/>
      <c r="P182" s="105"/>
      <c r="Q182" s="105"/>
      <c r="R182" s="92">
        <f>GETPIVOTDATA(" California",'Population Migration by State'!$B$5,"Year",'Population Migration by State'!$C$3)</f>
        <v>495964</v>
      </c>
      <c r="S182" s="105">
        <f>GETPIVOTDATA(" California",'Population Migration by State'!$B$5,"Year",'Population Migration by State'!$C$3)</f>
        <v>495964</v>
      </c>
      <c r="T182" s="105">
        <f>GETPIVOTDATA(" California",'Population Migration by State'!$B$5,"Year",'Population Migration by State'!$C$3)</f>
        <v>495964</v>
      </c>
      <c r="U182" s="105">
        <f>GETPIVOTDATA(" California",'Population Migration by State'!$B$5,"Year",'Population Migration by State'!$C$3)</f>
        <v>495964</v>
      </c>
      <c r="V182" s="105">
        <f>GETPIVOTDATA(" California",'Population Migration by State'!$B$5,"Year",'Population Migration by State'!$C$3)</f>
        <v>495964</v>
      </c>
      <c r="W182" s="105">
        <f>GETPIVOTDATA(" California",'Population Migration by State'!$B$5,"Year",'Population Migration by State'!$C$3)</f>
        <v>495964</v>
      </c>
      <c r="X182" s="105">
        <f>GETPIVOTDATA(" California",'Population Migration by State'!$B$5,"Year",'Population Migration by State'!$C$3)</f>
        <v>495964</v>
      </c>
      <c r="Y182" s="105">
        <f>GETPIVOTDATA(" California",'Population Migration by State'!$B$5,"Year",'Population Migration by State'!$C$3)</f>
        <v>495964</v>
      </c>
      <c r="Z182" s="105">
        <f>GETPIVOTDATA(" California",'Population Migration by State'!$B$5,"Year",'Population Migration by State'!$C$3)</f>
        <v>495964</v>
      </c>
      <c r="AA182" s="105">
        <f>GETPIVOTDATA(" California",'Population Migration by State'!$B$5,"Year",'Population Migration by State'!$C$3)</f>
        <v>495964</v>
      </c>
      <c r="AB182" s="92">
        <f>GETPIVOTDATA(" Arizona",'Population Migration by State'!$B$5,"Year",'Population Migration by State'!$C$3)</f>
        <v>234248</v>
      </c>
      <c r="AC182" s="105">
        <f>GETPIVOTDATA(" Arizona",'Population Migration by State'!$B$5,"Year",'Population Migration by State'!$C$3)</f>
        <v>234248</v>
      </c>
      <c r="AD182" s="105">
        <f>GETPIVOTDATA(" Arizona",'Population Migration by State'!$B$5,"Year",'Population Migration by State'!$C$3)</f>
        <v>234248</v>
      </c>
      <c r="AE182" s="105">
        <f>GETPIVOTDATA(" Arizona",'Population Migration by State'!$B$5,"Year",'Population Migration by State'!$C$3)</f>
        <v>234248</v>
      </c>
      <c r="AF182" s="105">
        <f>GETPIVOTDATA(" Arizona",'Population Migration by State'!$B$5,"Year",'Population Migration by State'!$C$3)</f>
        <v>234248</v>
      </c>
      <c r="AG182" s="105">
        <f>GETPIVOTDATA(" Arizona",'Population Migration by State'!$B$5,"Year",'Population Migration by State'!$C$3)</f>
        <v>234248</v>
      </c>
      <c r="AH182" s="105">
        <f>GETPIVOTDATA(" Arizona",'Population Migration by State'!$B$5,"Year",'Population Migration by State'!$C$3)</f>
        <v>234248</v>
      </c>
      <c r="AI182" s="105">
        <f>GETPIVOTDATA(" Arizona",'Population Migration by State'!$B$5,"Year",'Population Migration by State'!$C$3)</f>
        <v>234248</v>
      </c>
      <c r="AJ182" s="105">
        <f>GETPIVOTDATA(" Arizona",'Population Migration by State'!$B$5,"Year",'Population Migration by State'!$C$3)</f>
        <v>234248</v>
      </c>
      <c r="AK182" s="105">
        <f>GETPIVOTDATA(" Arizona",'Population Migration by State'!$B$5,"Year",'Population Migration by State'!$C$3)</f>
        <v>234248</v>
      </c>
      <c r="AL182" s="105">
        <f>GETPIVOTDATA(" Arizona",'Population Migration by State'!$B$5,"Year",'Population Migration by State'!$C$3)</f>
        <v>234248</v>
      </c>
      <c r="AM182" s="105">
        <f>GETPIVOTDATA(" Arizona",'Population Migration by State'!$B$5,"Year",'Population Migration by State'!$C$3)</f>
        <v>234248</v>
      </c>
      <c r="AN182" s="105">
        <f>GETPIVOTDATA(" Arizona",'Population Migration by State'!$B$5,"Year",'Population Migration by State'!$C$3)</f>
        <v>234248</v>
      </c>
      <c r="AO182" s="92">
        <f>GETPIVOTDATA(" New Mexico",'Population Migration by State'!$B$5,"Year",'Population Migration by State'!$C$3)</f>
        <v>55122</v>
      </c>
      <c r="AP182" s="105">
        <f>GETPIVOTDATA(" New Mexico",'Population Migration by State'!$B$5,"Year",'Population Migration by State'!$C$3)</f>
        <v>55122</v>
      </c>
      <c r="AQ182" s="105">
        <f>GETPIVOTDATA(" New Mexico",'Population Migration by State'!$B$5,"Year",'Population Migration by State'!$C$3)</f>
        <v>55122</v>
      </c>
      <c r="AR182" s="105">
        <f>GETPIVOTDATA(" New Mexico",'Population Migration by State'!$B$5,"Year",'Population Migration by State'!$C$3)</f>
        <v>55122</v>
      </c>
      <c r="AS182" s="105">
        <f>GETPIVOTDATA(" New Mexico",'Population Migration by State'!$B$5,"Year",'Population Migration by State'!$C$3)</f>
        <v>55122</v>
      </c>
      <c r="AT182" s="105">
        <f>GETPIVOTDATA(" New Mexico",'Population Migration by State'!$B$5,"Year",'Population Migration by State'!$C$3)</f>
        <v>55122</v>
      </c>
      <c r="AU182" s="105">
        <f>GETPIVOTDATA(" New Mexico",'Population Migration by State'!$B$5,"Year",'Population Migration by State'!$C$3)</f>
        <v>55122</v>
      </c>
      <c r="AV182" s="105">
        <f>GETPIVOTDATA(" New Mexico",'Population Migration by State'!$B$5,"Year",'Population Migration by State'!$C$3)</f>
        <v>55122</v>
      </c>
      <c r="AW182" s="105">
        <f>GETPIVOTDATA(" New Mexico",'Population Migration by State'!$B$5,"Year",'Population Migration by State'!$C$3)</f>
        <v>55122</v>
      </c>
      <c r="AX182" s="105">
        <f>GETPIVOTDATA(" New Mexico",'Population Migration by State'!$B$5,"Year",'Population Migration by State'!$C$3)</f>
        <v>55122</v>
      </c>
      <c r="AY182" s="105">
        <f>GETPIVOTDATA(" New Mexico",'Population Migration by State'!$B$5,"Year",'Population Migration by State'!$C$3)</f>
        <v>55122</v>
      </c>
      <c r="AZ182" s="105">
        <f>GETPIVOTDATA(" New Mexico",'Population Migration by State'!$B$5,"Year",'Population Migration by State'!$C$3)</f>
        <v>55122</v>
      </c>
      <c r="BA182" s="105">
        <f>GETPIVOTDATA(" New Mexico",'Population Migration by State'!$B$5,"Year",'Population Migration by State'!$C$3)</f>
        <v>55122</v>
      </c>
      <c r="BB182" s="105">
        <f>GETPIVOTDATA(" New Mexico",'Population Migration by State'!$B$5,"Year",'Population Migration by State'!$C$3)</f>
        <v>55122</v>
      </c>
      <c r="BC182" s="92">
        <f>GETPIVOTDATA(" Texas",'Population Migration by State'!$B$5,"Year",'Population Migration by State'!$C$3)</f>
        <v>512187</v>
      </c>
      <c r="BD182" s="105">
        <f>GETPIVOTDATA(" Texas",'Population Migration by State'!$B$5,"Year",'Population Migration by State'!$C$3)</f>
        <v>512187</v>
      </c>
      <c r="BE182" s="105">
        <f>GETPIVOTDATA(" Texas",'Population Migration by State'!$B$5,"Year",'Population Migration by State'!$C$3)</f>
        <v>512187</v>
      </c>
      <c r="BF182" s="105">
        <f>GETPIVOTDATA(" Texas",'Population Migration by State'!$B$5,"Year",'Population Migration by State'!$C$3)</f>
        <v>512187</v>
      </c>
      <c r="BG182" s="105">
        <f>GETPIVOTDATA(" Texas",'Population Migration by State'!$B$5,"Year",'Population Migration by State'!$C$3)</f>
        <v>512187</v>
      </c>
      <c r="BH182" s="105">
        <f>GETPIVOTDATA(" Texas",'Population Migration by State'!$B$5,"Year",'Population Migration by State'!$C$3)</f>
        <v>512187</v>
      </c>
      <c r="BI182" s="105">
        <f>GETPIVOTDATA(" Texas",'Population Migration by State'!$B$5,"Year",'Population Migration by State'!$C$3)</f>
        <v>512187</v>
      </c>
      <c r="BJ182" s="92">
        <f>GETPIVOTDATA(" Oklahoma",'Population Migration by State'!$B$5,"Year",'Population Migration by State'!$C$3)</f>
        <v>108972</v>
      </c>
      <c r="BK182" s="105">
        <f>GETPIVOTDATA(" Oklahoma",'Population Migration by State'!$B$5,"Year",'Population Migration by State'!$C$3)</f>
        <v>108972</v>
      </c>
      <c r="BL182" s="105">
        <f>GETPIVOTDATA(" Oklahoma",'Population Migration by State'!$B$5,"Year",'Population Migration by State'!$C$3)</f>
        <v>108972</v>
      </c>
      <c r="BM182" s="121">
        <f>GETPIVOTDATA(" Oklahoma",'Population Migration by State'!$B$5,"Year",'Population Migration by State'!$C$3)</f>
        <v>108972</v>
      </c>
      <c r="BN182" s="121">
        <f>GETPIVOTDATA(" Oklahoma",'Population Migration by State'!$B$5,"Year",'Population Migration by State'!$C$3)</f>
        <v>108972</v>
      </c>
      <c r="BO182" s="105">
        <f>GETPIVOTDATA(" Oklahoma",'Population Migration by State'!$B$5,"Year",'Population Migration by State'!$C$3)</f>
        <v>108972</v>
      </c>
      <c r="BP182" s="105">
        <f>GETPIVOTDATA(" Oklahoma",'Population Migration by State'!$B$5,"Year",'Population Migration by State'!$C$3)</f>
        <v>108972</v>
      </c>
      <c r="BQ182" s="105">
        <f>GETPIVOTDATA(" Oklahoma",'Population Migration by State'!$B$5,"Year",'Population Migration by State'!$C$3)</f>
        <v>108972</v>
      </c>
      <c r="BR182" s="105">
        <f>GETPIVOTDATA(" Oklahoma",'Population Migration by State'!$B$5,"Year",'Population Migration by State'!$C$3)</f>
        <v>108972</v>
      </c>
      <c r="BS182" s="105">
        <f>GETPIVOTDATA(" Oklahoma",'Population Migration by State'!$B$5,"Year",'Population Migration by State'!$C$3)</f>
        <v>108972</v>
      </c>
      <c r="BT182" s="92">
        <f>GETPIVOTDATA(" Arkansas",'Population Migration by State'!$B$5,"Year",'Population Migration by State'!$C$3)</f>
        <v>76948</v>
      </c>
      <c r="BU182" s="105">
        <f>GETPIVOTDATA(" Arkansas",'Population Migration by State'!$B$5,"Year",'Population Migration by State'!$C$3)</f>
        <v>76948</v>
      </c>
      <c r="BV182" s="105">
        <f>GETPIVOTDATA(" Arkansas",'Population Migration by State'!$B$5,"Year",'Population Migration by State'!$C$3)</f>
        <v>76948</v>
      </c>
      <c r="BW182" s="105">
        <f>GETPIVOTDATA(" Arkansas",'Population Migration by State'!$B$5,"Year",'Population Migration by State'!$C$3)</f>
        <v>76948</v>
      </c>
      <c r="BX182" s="105">
        <f>GETPIVOTDATA(" Arkansas",'Population Migration by State'!$B$5,"Year",'Population Migration by State'!$C$3)</f>
        <v>76948</v>
      </c>
      <c r="BY182" s="105">
        <f>GETPIVOTDATA(" Arkansas",'Population Migration by State'!$B$5,"Year",'Population Migration by State'!$C$3)</f>
        <v>76948</v>
      </c>
      <c r="BZ182" s="105">
        <f>GETPIVOTDATA(" Arkansas",'Population Migration by State'!$B$5,"Year",'Population Migration by State'!$C$3)</f>
        <v>76948</v>
      </c>
      <c r="CA182" s="105">
        <f>GETPIVOTDATA(" Arkansas",'Population Migration by State'!$B$5,"Year",'Population Migration by State'!$C$3)</f>
        <v>76948</v>
      </c>
      <c r="CB182" s="105">
        <f>GETPIVOTDATA(" Arkansas",'Population Migration by State'!$B$5,"Year",'Population Migration by State'!$C$3)</f>
        <v>76948</v>
      </c>
      <c r="CC182" s="105">
        <f>GETPIVOTDATA(" Arkansas",'Population Migration by State'!$B$5,"Year",'Population Migration by State'!$C$3)</f>
        <v>76948</v>
      </c>
      <c r="CD182" s="105">
        <f>GETPIVOTDATA(" Arkansas",'Population Migration by State'!$B$5,"Year",'Population Migration by State'!$C$3)</f>
        <v>76948</v>
      </c>
      <c r="CE182" s="105">
        <f>GETPIVOTDATA(" Arkansas",'Population Migration by State'!$B$5,"Year",'Population Migration by State'!$C$3)</f>
        <v>76948</v>
      </c>
      <c r="CF182" s="105">
        <f>GETPIVOTDATA(" Arkansas",'Population Migration by State'!$B$5,"Year",'Population Migration by State'!$C$3)</f>
        <v>76948</v>
      </c>
      <c r="CG182" s="92">
        <f>GETPIVOTDATA(" Tennessee",'Population Migration by State'!$B$5,"Year",'Population Migration by State'!$C$3)</f>
        <v>177815</v>
      </c>
      <c r="CH182" s="105">
        <f>GETPIVOTDATA(" Tennessee",'Population Migration by State'!$B$5,"Year",'Population Migration by State'!$C$3)</f>
        <v>177815</v>
      </c>
      <c r="CI182" s="105">
        <f>GETPIVOTDATA(" Tennessee",'Population Migration by State'!$B$5,"Year",'Population Migration by State'!$C$3)</f>
        <v>177815</v>
      </c>
      <c r="CJ182" s="105">
        <f>GETPIVOTDATA(" Tennessee",'Population Migration by State'!$B$5,"Year",'Population Migration by State'!$C$3)</f>
        <v>177815</v>
      </c>
      <c r="CK182" s="105">
        <f>GETPIVOTDATA(" Tennessee",'Population Migration by State'!$B$5,"Year",'Population Migration by State'!$C$3)</f>
        <v>177815</v>
      </c>
      <c r="CL182" s="105">
        <f>GETPIVOTDATA(" Tennessee",'Population Migration by State'!$B$5,"Year",'Population Migration by State'!$C$3)</f>
        <v>177815</v>
      </c>
      <c r="CM182" s="105">
        <f>GETPIVOTDATA(" Tennessee",'Population Migration by State'!$B$5,"Year",'Population Migration by State'!$C$3)</f>
        <v>177815</v>
      </c>
      <c r="CN182" s="105">
        <f>GETPIVOTDATA(" Tennessee",'Population Migration by State'!$B$5,"Year",'Population Migration by State'!$C$3)</f>
        <v>177815</v>
      </c>
      <c r="CO182" s="105">
        <f>GETPIVOTDATA(" Tennessee",'Population Migration by State'!$B$5,"Year",'Population Migration by State'!$C$3)</f>
        <v>177815</v>
      </c>
      <c r="CP182" s="105">
        <f>GETPIVOTDATA(" Tennessee",'Population Migration by State'!$B$5,"Year",'Population Migration by State'!$C$3)</f>
        <v>177815</v>
      </c>
      <c r="CQ182" s="105">
        <f>GETPIVOTDATA(" Tennessee",'Population Migration by State'!$B$5,"Year",'Population Migration by State'!$C$3)</f>
        <v>177815</v>
      </c>
      <c r="CR182" s="105">
        <f>GETPIVOTDATA(" Tennessee",'Population Migration by State'!$B$5,"Year",'Population Migration by State'!$C$3)</f>
        <v>177815</v>
      </c>
      <c r="CS182" s="105">
        <f>GETPIVOTDATA(" Tennessee",'Population Migration by State'!$B$5,"Year",'Population Migration by State'!$C$3)</f>
        <v>177815</v>
      </c>
      <c r="CT182" s="105">
        <f>GETPIVOTDATA(" Tennessee",'Population Migration by State'!$B$5,"Year",'Population Migration by State'!$C$3)</f>
        <v>177815</v>
      </c>
      <c r="CU182" s="105">
        <f>GETPIVOTDATA(" Tennessee",'Population Migration by State'!$B$5,"Year",'Population Migration by State'!$C$3)</f>
        <v>177815</v>
      </c>
      <c r="CV182" s="105">
        <f>GETPIVOTDATA(" Tennessee",'Population Migration by State'!$B$5,"Year",'Population Migration by State'!$C$3)</f>
        <v>177815</v>
      </c>
      <c r="CW182" s="105">
        <f>GETPIVOTDATA(" Tennessee",'Population Migration by State'!$B$5,"Year",'Population Migration by State'!$C$3)</f>
        <v>177815</v>
      </c>
      <c r="CX182" s="105">
        <f>GETPIVOTDATA(" Tennessee",'Population Migration by State'!$B$5,"Year",'Population Migration by State'!$C$3)</f>
        <v>177815</v>
      </c>
      <c r="CY182" s="105">
        <f>GETPIVOTDATA(" Tennessee",'Population Migration by State'!$B$5,"Year",'Population Migration by State'!$C$3)</f>
        <v>177815</v>
      </c>
      <c r="CZ182" s="105">
        <f>GETPIVOTDATA(" Tennessee",'Population Migration by State'!$B$5,"Year",'Population Migration by State'!$C$3)</f>
        <v>177815</v>
      </c>
      <c r="DA182" s="105">
        <f>GETPIVOTDATA(" Tennessee",'Population Migration by State'!$B$5,"Year",'Population Migration by State'!$C$3)</f>
        <v>177815</v>
      </c>
      <c r="DB182" s="105">
        <f>GETPIVOTDATA(" Tennessee",'Population Migration by State'!$B$5,"Year",'Population Migration by State'!$C$3)</f>
        <v>177815</v>
      </c>
      <c r="DC182" s="114">
        <f>GETPIVOTDATA(" Tennessee",'Population Migration by State'!$B$5,"Year",'Population Migration by State'!$C$3)</f>
        <v>177815</v>
      </c>
      <c r="DD182" s="105">
        <f>GETPIVOTDATA(" North Carolina",'Population Migration by State'!$B$5,"Year",'Population Migration by State'!$C$3)</f>
        <v>275174</v>
      </c>
      <c r="DE182" s="105">
        <f>GETPIVOTDATA(" North Carolina",'Population Migration by State'!$B$5,"Year",'Population Migration by State'!$C$3)</f>
        <v>275174</v>
      </c>
      <c r="DF182" s="105">
        <f>GETPIVOTDATA(" North Carolina",'Population Migration by State'!$B$5,"Year",'Population Migration by State'!$C$3)</f>
        <v>275174</v>
      </c>
      <c r="DG182" s="105">
        <f>GETPIVOTDATA(" North Carolina",'Population Migration by State'!$B$5,"Year",'Population Migration by State'!$C$3)</f>
        <v>275174</v>
      </c>
      <c r="DH182" s="105">
        <f>GETPIVOTDATA(" North Carolina",'Population Migration by State'!$B$5,"Year",'Population Migration by State'!$C$3)</f>
        <v>275174</v>
      </c>
      <c r="DI182" s="105">
        <f>GETPIVOTDATA(" North Carolina",'Population Migration by State'!$B$5,"Year",'Population Migration by State'!$C$3)</f>
        <v>275174</v>
      </c>
      <c r="DJ182" s="105">
        <f>GETPIVOTDATA(" North Carolina",'Population Migration by State'!$B$5,"Year",'Population Migration by State'!$C$3)</f>
        <v>275174</v>
      </c>
      <c r="DK182" s="105">
        <f>GETPIVOTDATA(" North Carolina",'Population Migration by State'!$B$5,"Year",'Population Migration by State'!$C$3)</f>
        <v>275174</v>
      </c>
      <c r="DL182" s="105">
        <f>GETPIVOTDATA(" North Carolina",'Population Migration by State'!$B$5,"Year",'Population Migration by State'!$C$3)</f>
        <v>275174</v>
      </c>
      <c r="DM182" s="105">
        <f>GETPIVOTDATA(" North Carolina",'Population Migration by State'!$B$5,"Year",'Population Migration by State'!$C$3)</f>
        <v>275174</v>
      </c>
      <c r="DN182" s="105">
        <f>GETPIVOTDATA(" North Carolina",'Population Migration by State'!$B$5,"Year",'Population Migration by State'!$C$3)</f>
        <v>275174</v>
      </c>
      <c r="DO182" s="105">
        <f>GETPIVOTDATA(" North Carolina",'Population Migration by State'!$B$5,"Year",'Population Migration by State'!$C$3)</f>
        <v>275174</v>
      </c>
      <c r="DP182" s="105">
        <f>GETPIVOTDATA(" North Carolina",'Population Migration by State'!$B$5,"Year",'Population Migration by State'!$C$3)</f>
        <v>275174</v>
      </c>
      <c r="DQ182" s="105">
        <f>GETPIVOTDATA(" North Carolina",'Population Migration by State'!$B$5,"Year",'Population Migration by State'!$C$3)</f>
        <v>275174</v>
      </c>
      <c r="DR182" s="105">
        <f>GETPIVOTDATA(" North Carolina",'Population Migration by State'!$B$5,"Year",'Population Migration by State'!$C$3)</f>
        <v>275174</v>
      </c>
      <c r="DS182" s="105">
        <f>GETPIVOTDATA(" North Carolina",'Population Migration by State'!$B$5,"Year",'Population Migration by State'!$C$3)</f>
        <v>275174</v>
      </c>
      <c r="DT182" s="105">
        <f>GETPIVOTDATA(" North Carolina",'Population Migration by State'!$B$5,"Year",'Population Migration by State'!$C$3)</f>
        <v>275174</v>
      </c>
      <c r="DU182" s="105">
        <f>GETPIVOTDATA(" North Carolina",'Population Migration by State'!$B$5,"Year",'Population Migration by State'!$C$3)</f>
        <v>275174</v>
      </c>
      <c r="DV182" s="105">
        <f>GETPIVOTDATA(" North Carolina",'Population Migration by State'!$B$5,"Year",'Population Migration by State'!$C$3)</f>
        <v>275174</v>
      </c>
      <c r="DW182" s="92"/>
      <c r="DX182" s="105"/>
      <c r="DY182" s="105"/>
      <c r="DZ182" s="105"/>
      <c r="EA182" s="105"/>
      <c r="EB182" s="105"/>
      <c r="EC182" s="105"/>
      <c r="ED182" s="105"/>
      <c r="EE182" s="105"/>
      <c r="EF182" s="105"/>
      <c r="EG182" s="105"/>
      <c r="EH182" s="105"/>
      <c r="EI182" s="105"/>
      <c r="EJ182" s="105"/>
      <c r="EK182" s="105"/>
      <c r="EL182" s="105"/>
      <c r="EM182" s="105"/>
      <c r="EN182" s="105"/>
      <c r="EO182" s="105"/>
      <c r="EP182" s="105"/>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217"/>
    </row>
    <row r="183" spans="2:216" ht="15.75" customHeight="1" x14ac:dyDescent="0.25">
      <c r="B183" s="221"/>
      <c r="C183" s="56"/>
      <c r="D183" s="56"/>
      <c r="E183" s="105"/>
      <c r="F183" s="105"/>
      <c r="G183" s="105"/>
      <c r="H183" s="105"/>
      <c r="I183" s="105"/>
      <c r="J183" s="105"/>
      <c r="K183" s="105"/>
      <c r="L183" s="105"/>
      <c r="M183" s="105"/>
      <c r="N183" s="105"/>
      <c r="O183" s="105"/>
      <c r="P183" s="105"/>
      <c r="Q183" s="105"/>
      <c r="R183" s="99"/>
      <c r="S183" s="105">
        <f>GETPIVOTDATA(" California",'Population Migration by State'!$B$5,"Year",'Population Migration by State'!$C$3)</f>
        <v>495964</v>
      </c>
      <c r="T183" s="105">
        <f>GETPIVOTDATA(" California",'Population Migration by State'!$B$5,"Year",'Population Migration by State'!$C$3)</f>
        <v>495964</v>
      </c>
      <c r="U183" s="105">
        <f>GETPIVOTDATA(" California",'Population Migration by State'!$B$5,"Year",'Population Migration by State'!$C$3)</f>
        <v>495964</v>
      </c>
      <c r="V183" s="105">
        <f>GETPIVOTDATA(" California",'Population Migration by State'!$B$5,"Year",'Population Migration by State'!$C$3)</f>
        <v>495964</v>
      </c>
      <c r="W183" s="105">
        <f>GETPIVOTDATA(" California",'Population Migration by State'!$B$5,"Year",'Population Migration by State'!$C$3)</f>
        <v>495964</v>
      </c>
      <c r="X183" s="105">
        <f>GETPIVOTDATA(" California",'Population Migration by State'!$B$5,"Year",'Population Migration by State'!$C$3)</f>
        <v>495964</v>
      </c>
      <c r="Y183" s="105">
        <f>GETPIVOTDATA(" California",'Population Migration by State'!$B$5,"Year",'Population Migration by State'!$C$3)</f>
        <v>495964</v>
      </c>
      <c r="Z183" s="105">
        <f>GETPIVOTDATA(" California",'Population Migration by State'!$B$5,"Year",'Population Migration by State'!$C$3)</f>
        <v>495964</v>
      </c>
      <c r="AA183" s="105">
        <f>GETPIVOTDATA(" California",'Population Migration by State'!$B$5,"Year",'Population Migration by State'!$C$3)</f>
        <v>495964</v>
      </c>
      <c r="AB183" s="92">
        <f>GETPIVOTDATA(" Arizona",'Population Migration by State'!$B$5,"Year",'Population Migration by State'!$C$3)</f>
        <v>234248</v>
      </c>
      <c r="AC183" s="105">
        <f>GETPIVOTDATA(" Arizona",'Population Migration by State'!$B$5,"Year",'Population Migration by State'!$C$3)</f>
        <v>234248</v>
      </c>
      <c r="AD183" s="105">
        <f>GETPIVOTDATA(" Arizona",'Population Migration by State'!$B$5,"Year",'Population Migration by State'!$C$3)</f>
        <v>234248</v>
      </c>
      <c r="AE183" s="105">
        <f>GETPIVOTDATA(" Arizona",'Population Migration by State'!$B$5,"Year",'Population Migration by State'!$C$3)</f>
        <v>234248</v>
      </c>
      <c r="AF183" s="105">
        <f>GETPIVOTDATA(" Arizona",'Population Migration by State'!$B$5,"Year",'Population Migration by State'!$C$3)</f>
        <v>234248</v>
      </c>
      <c r="AG183" s="105">
        <f>GETPIVOTDATA(" Arizona",'Population Migration by State'!$B$5,"Year",'Population Migration by State'!$C$3)</f>
        <v>234248</v>
      </c>
      <c r="AH183" s="105">
        <f>GETPIVOTDATA(" Arizona",'Population Migration by State'!$B$5,"Year",'Population Migration by State'!$C$3)</f>
        <v>234248</v>
      </c>
      <c r="AI183" s="105">
        <f>GETPIVOTDATA(" Arizona",'Population Migration by State'!$B$5,"Year",'Population Migration by State'!$C$3)</f>
        <v>234248</v>
      </c>
      <c r="AJ183" s="105">
        <f>GETPIVOTDATA(" Arizona",'Population Migration by State'!$B$5,"Year",'Population Migration by State'!$C$3)</f>
        <v>234248</v>
      </c>
      <c r="AK183" s="105">
        <f>GETPIVOTDATA(" Arizona",'Population Migration by State'!$B$5,"Year",'Population Migration by State'!$C$3)</f>
        <v>234248</v>
      </c>
      <c r="AL183" s="105">
        <f>GETPIVOTDATA(" Arizona",'Population Migration by State'!$B$5,"Year",'Population Migration by State'!$C$3)</f>
        <v>234248</v>
      </c>
      <c r="AM183" s="105">
        <f>GETPIVOTDATA(" Arizona",'Population Migration by State'!$B$5,"Year",'Population Migration by State'!$C$3)</f>
        <v>234248</v>
      </c>
      <c r="AN183" s="105">
        <f>GETPIVOTDATA(" Arizona",'Population Migration by State'!$B$5,"Year",'Population Migration by State'!$C$3)</f>
        <v>234248</v>
      </c>
      <c r="AO183" s="92">
        <f>GETPIVOTDATA(" New Mexico",'Population Migration by State'!$B$5,"Year",'Population Migration by State'!$C$3)</f>
        <v>55122</v>
      </c>
      <c r="AP183" s="105">
        <f>GETPIVOTDATA(" New Mexico",'Population Migration by State'!$B$5,"Year",'Population Migration by State'!$C$3)</f>
        <v>55122</v>
      </c>
      <c r="AQ183" s="105">
        <f>GETPIVOTDATA(" New Mexico",'Population Migration by State'!$B$5,"Year",'Population Migration by State'!$C$3)</f>
        <v>55122</v>
      </c>
      <c r="AR183" s="105">
        <f>GETPIVOTDATA(" New Mexico",'Population Migration by State'!$B$5,"Year",'Population Migration by State'!$C$3)</f>
        <v>55122</v>
      </c>
      <c r="AS183" s="105">
        <f>GETPIVOTDATA(" New Mexico",'Population Migration by State'!$B$5,"Year",'Population Migration by State'!$C$3)</f>
        <v>55122</v>
      </c>
      <c r="AT183" s="105">
        <f>GETPIVOTDATA(" New Mexico",'Population Migration by State'!$B$5,"Year",'Population Migration by State'!$C$3)</f>
        <v>55122</v>
      </c>
      <c r="AU183" s="105">
        <f>GETPIVOTDATA(" New Mexico",'Population Migration by State'!$B$5,"Year",'Population Migration by State'!$C$3)</f>
        <v>55122</v>
      </c>
      <c r="AV183" s="105">
        <f>GETPIVOTDATA(" New Mexico",'Population Migration by State'!$B$5,"Year",'Population Migration by State'!$C$3)</f>
        <v>55122</v>
      </c>
      <c r="AW183" s="105">
        <f>GETPIVOTDATA(" New Mexico",'Population Migration by State'!$B$5,"Year",'Population Migration by State'!$C$3)</f>
        <v>55122</v>
      </c>
      <c r="AX183" s="105">
        <f>GETPIVOTDATA(" New Mexico",'Population Migration by State'!$B$5,"Year",'Population Migration by State'!$C$3)</f>
        <v>55122</v>
      </c>
      <c r="AY183" s="105">
        <f>GETPIVOTDATA(" New Mexico",'Population Migration by State'!$B$5,"Year",'Population Migration by State'!$C$3)</f>
        <v>55122</v>
      </c>
      <c r="AZ183" s="105">
        <f>GETPIVOTDATA(" New Mexico",'Population Migration by State'!$B$5,"Year",'Population Migration by State'!$C$3)</f>
        <v>55122</v>
      </c>
      <c r="BA183" s="105">
        <f>GETPIVOTDATA(" New Mexico",'Population Migration by State'!$B$5,"Year",'Population Migration by State'!$C$3)</f>
        <v>55122</v>
      </c>
      <c r="BB183" s="105">
        <f>GETPIVOTDATA(" New Mexico",'Population Migration by State'!$B$5,"Year",'Population Migration by State'!$C$3)</f>
        <v>55122</v>
      </c>
      <c r="BC183" s="92">
        <f>GETPIVOTDATA(" Texas",'Population Migration by State'!$B$5,"Year",'Population Migration by State'!$C$3)</f>
        <v>512187</v>
      </c>
      <c r="BD183" s="105">
        <f>GETPIVOTDATA(" Texas",'Population Migration by State'!$B$5,"Year",'Population Migration by State'!$C$3)</f>
        <v>512187</v>
      </c>
      <c r="BE183" s="105">
        <f>GETPIVOTDATA(" Texas",'Population Migration by State'!$B$5,"Year",'Population Migration by State'!$C$3)</f>
        <v>512187</v>
      </c>
      <c r="BF183" s="105">
        <f>GETPIVOTDATA(" Texas",'Population Migration by State'!$B$5,"Year",'Population Migration by State'!$C$3)</f>
        <v>512187</v>
      </c>
      <c r="BG183" s="105">
        <f>GETPIVOTDATA(" Texas",'Population Migration by State'!$B$5,"Year",'Population Migration by State'!$C$3)</f>
        <v>512187</v>
      </c>
      <c r="BH183" s="105">
        <f>GETPIVOTDATA(" Texas",'Population Migration by State'!$B$5,"Year",'Population Migration by State'!$C$3)</f>
        <v>512187</v>
      </c>
      <c r="BI183" s="105">
        <f>GETPIVOTDATA(" Texas",'Population Migration by State'!$B$5,"Year",'Population Migration by State'!$C$3)</f>
        <v>512187</v>
      </c>
      <c r="BJ183" s="92">
        <f>GETPIVOTDATA(" Oklahoma",'Population Migration by State'!$B$5,"Year",'Population Migration by State'!$C$3)</f>
        <v>108972</v>
      </c>
      <c r="BK183" s="105">
        <f>GETPIVOTDATA(" Oklahoma",'Population Migration by State'!$B$5,"Year",'Population Migration by State'!$C$3)</f>
        <v>108972</v>
      </c>
      <c r="BL183" s="105">
        <f>GETPIVOTDATA(" Oklahoma",'Population Migration by State'!$B$5,"Year",'Population Migration by State'!$C$3)</f>
        <v>108972</v>
      </c>
      <c r="BM183" s="121">
        <f>GETPIVOTDATA(" Oklahoma",'Population Migration by State'!$B$5,"Year",'Population Migration by State'!$C$3)</f>
        <v>108972</v>
      </c>
      <c r="BN183" s="121">
        <f>GETPIVOTDATA(" Oklahoma",'Population Migration by State'!$B$5,"Year",'Population Migration by State'!$C$3)</f>
        <v>108972</v>
      </c>
      <c r="BO183" s="105">
        <f>GETPIVOTDATA(" Oklahoma",'Population Migration by State'!$B$5,"Year",'Population Migration by State'!$C$3)</f>
        <v>108972</v>
      </c>
      <c r="BP183" s="105">
        <f>GETPIVOTDATA(" Oklahoma",'Population Migration by State'!$B$5,"Year",'Population Migration by State'!$C$3)</f>
        <v>108972</v>
      </c>
      <c r="BQ183" s="105">
        <f>GETPIVOTDATA(" Oklahoma",'Population Migration by State'!$B$5,"Year",'Population Migration by State'!$C$3)</f>
        <v>108972</v>
      </c>
      <c r="BR183" s="105">
        <f>GETPIVOTDATA(" Oklahoma",'Population Migration by State'!$B$5,"Year",'Population Migration by State'!$C$3)</f>
        <v>108972</v>
      </c>
      <c r="BS183" s="105">
        <f>GETPIVOTDATA(" Oklahoma",'Population Migration by State'!$B$5,"Year",'Population Migration by State'!$C$3)</f>
        <v>108972</v>
      </c>
      <c r="BT183" s="92">
        <f>GETPIVOTDATA(" Arkansas",'Population Migration by State'!$B$5,"Year",'Population Migration by State'!$C$3)</f>
        <v>76948</v>
      </c>
      <c r="BU183" s="105">
        <f>GETPIVOTDATA(" Arkansas",'Population Migration by State'!$B$5,"Year",'Population Migration by State'!$C$3)</f>
        <v>76948</v>
      </c>
      <c r="BV183" s="105">
        <f>GETPIVOTDATA(" Arkansas",'Population Migration by State'!$B$5,"Year",'Population Migration by State'!$C$3)</f>
        <v>76948</v>
      </c>
      <c r="BW183" s="105">
        <f>GETPIVOTDATA(" Arkansas",'Population Migration by State'!$B$5,"Year",'Population Migration by State'!$C$3)</f>
        <v>76948</v>
      </c>
      <c r="BX183" s="105">
        <f>GETPIVOTDATA(" Arkansas",'Population Migration by State'!$B$5,"Year",'Population Migration by State'!$C$3)</f>
        <v>76948</v>
      </c>
      <c r="BY183" s="105">
        <f>GETPIVOTDATA(" Arkansas",'Population Migration by State'!$B$5,"Year",'Population Migration by State'!$C$3)</f>
        <v>76948</v>
      </c>
      <c r="BZ183" s="105">
        <f>GETPIVOTDATA(" Arkansas",'Population Migration by State'!$B$5,"Year",'Population Migration by State'!$C$3)</f>
        <v>76948</v>
      </c>
      <c r="CA183" s="105">
        <f>GETPIVOTDATA(" Arkansas",'Population Migration by State'!$B$5,"Year",'Population Migration by State'!$C$3)</f>
        <v>76948</v>
      </c>
      <c r="CB183" s="105">
        <f>GETPIVOTDATA(" Arkansas",'Population Migration by State'!$B$5,"Year",'Population Migration by State'!$C$3)</f>
        <v>76948</v>
      </c>
      <c r="CC183" s="105">
        <f>GETPIVOTDATA(" Arkansas",'Population Migration by State'!$B$5,"Year",'Population Migration by State'!$C$3)</f>
        <v>76948</v>
      </c>
      <c r="CD183" s="105">
        <f>GETPIVOTDATA(" Arkansas",'Population Migration by State'!$B$5,"Year",'Population Migration by State'!$C$3)</f>
        <v>76948</v>
      </c>
      <c r="CE183" s="105">
        <f>GETPIVOTDATA(" Arkansas",'Population Migration by State'!$B$5,"Year",'Population Migration by State'!$C$3)</f>
        <v>76948</v>
      </c>
      <c r="CF183" s="105">
        <f>GETPIVOTDATA(" Arkansas",'Population Migration by State'!$B$5,"Year",'Population Migration by State'!$C$3)</f>
        <v>76948</v>
      </c>
      <c r="CG183" s="92">
        <f>GETPIVOTDATA(" Tennessee",'Population Migration by State'!$B$5,"Year",'Population Migration by State'!$C$3)</f>
        <v>177815</v>
      </c>
      <c r="CH183" s="105">
        <f>GETPIVOTDATA(" Tennessee",'Population Migration by State'!$B$5,"Year",'Population Migration by State'!$C$3)</f>
        <v>177815</v>
      </c>
      <c r="CI183" s="105">
        <f>GETPIVOTDATA(" Tennessee",'Population Migration by State'!$B$5,"Year",'Population Migration by State'!$C$3)</f>
        <v>177815</v>
      </c>
      <c r="CJ183" s="105">
        <f>GETPIVOTDATA(" Tennessee",'Population Migration by State'!$B$5,"Year",'Population Migration by State'!$C$3)</f>
        <v>177815</v>
      </c>
      <c r="CK183" s="105">
        <f>GETPIVOTDATA(" Tennessee",'Population Migration by State'!$B$5,"Year",'Population Migration by State'!$C$3)</f>
        <v>177815</v>
      </c>
      <c r="CL183" s="105">
        <f>GETPIVOTDATA(" Tennessee",'Population Migration by State'!$B$5,"Year",'Population Migration by State'!$C$3)</f>
        <v>177815</v>
      </c>
      <c r="CM183" s="105">
        <f>GETPIVOTDATA(" Tennessee",'Population Migration by State'!$B$5,"Year",'Population Migration by State'!$C$3)</f>
        <v>177815</v>
      </c>
      <c r="CN183" s="105">
        <f>GETPIVOTDATA(" Tennessee",'Population Migration by State'!$B$5,"Year",'Population Migration by State'!$C$3)</f>
        <v>177815</v>
      </c>
      <c r="CO183" s="121">
        <f>GETPIVOTDATA(" Tennessee",'Population Migration by State'!$B$5,"Year",'Population Migration by State'!$C$3)</f>
        <v>177815</v>
      </c>
      <c r="CP183" s="121">
        <f>GETPIVOTDATA(" Tennessee",'Population Migration by State'!$B$5,"Year",'Population Migration by State'!$C$3)</f>
        <v>177815</v>
      </c>
      <c r="CQ183" s="121">
        <f>GETPIVOTDATA(" Tennessee",'Population Migration by State'!$B$5,"Year",'Population Migration by State'!$C$3)</f>
        <v>177815</v>
      </c>
      <c r="CR183" s="121">
        <f>GETPIVOTDATA(" Tennessee",'Population Migration by State'!$B$5,"Year",'Population Migration by State'!$C$3)</f>
        <v>177815</v>
      </c>
      <c r="CS183" s="105">
        <f>GETPIVOTDATA(" Tennessee",'Population Migration by State'!$B$5,"Year",'Population Migration by State'!$C$3)</f>
        <v>177815</v>
      </c>
      <c r="CT183" s="105">
        <f>GETPIVOTDATA(" Tennessee",'Population Migration by State'!$B$5,"Year",'Population Migration by State'!$C$3)</f>
        <v>177815</v>
      </c>
      <c r="CU183" s="105">
        <f>GETPIVOTDATA(" Tennessee",'Population Migration by State'!$B$5,"Year",'Population Migration by State'!$C$3)</f>
        <v>177815</v>
      </c>
      <c r="CV183" s="105">
        <f>GETPIVOTDATA(" Tennessee",'Population Migration by State'!$B$5,"Year",'Population Migration by State'!$C$3)</f>
        <v>177815</v>
      </c>
      <c r="CW183" s="105">
        <f>GETPIVOTDATA(" Tennessee",'Population Migration by State'!$B$5,"Year",'Population Migration by State'!$C$3)</f>
        <v>177815</v>
      </c>
      <c r="CX183" s="105">
        <f>GETPIVOTDATA(" Tennessee",'Population Migration by State'!$B$5,"Year",'Population Migration by State'!$C$3)</f>
        <v>177815</v>
      </c>
      <c r="CY183" s="105">
        <f>GETPIVOTDATA(" Tennessee",'Population Migration by State'!$B$5,"Year",'Population Migration by State'!$C$3)</f>
        <v>177815</v>
      </c>
      <c r="CZ183" s="105">
        <f>GETPIVOTDATA(" Tennessee",'Population Migration by State'!$B$5,"Year",'Population Migration by State'!$C$3)</f>
        <v>177815</v>
      </c>
      <c r="DA183" s="105">
        <f>GETPIVOTDATA(" Tennessee",'Population Migration by State'!$B$5,"Year",'Population Migration by State'!$C$3)</f>
        <v>177815</v>
      </c>
      <c r="DB183" s="105">
        <f>GETPIVOTDATA(" Tennessee",'Population Migration by State'!$B$5,"Year",'Population Migration by State'!$C$3)</f>
        <v>177815</v>
      </c>
      <c r="DC183" s="97"/>
      <c r="DD183" s="105">
        <f>GETPIVOTDATA(" North Carolina",'Population Migration by State'!$B$5,"Year",'Population Migration by State'!$C$3)</f>
        <v>275174</v>
      </c>
      <c r="DE183" s="105">
        <f>GETPIVOTDATA(" North Carolina",'Population Migration by State'!$B$5,"Year",'Population Migration by State'!$C$3)</f>
        <v>275174</v>
      </c>
      <c r="DF183" s="105">
        <f>GETPIVOTDATA(" North Carolina",'Population Migration by State'!$B$5,"Year",'Population Migration by State'!$C$3)</f>
        <v>275174</v>
      </c>
      <c r="DG183" s="105">
        <f>GETPIVOTDATA(" North Carolina",'Population Migration by State'!$B$5,"Year",'Population Migration by State'!$C$3)</f>
        <v>275174</v>
      </c>
      <c r="DH183" s="105">
        <f>GETPIVOTDATA(" North Carolina",'Population Migration by State'!$B$5,"Year",'Population Migration by State'!$C$3)</f>
        <v>275174</v>
      </c>
      <c r="DI183" s="105">
        <f>GETPIVOTDATA(" North Carolina",'Population Migration by State'!$B$5,"Year",'Population Migration by State'!$C$3)</f>
        <v>275174</v>
      </c>
      <c r="DJ183" s="105">
        <f>GETPIVOTDATA(" North Carolina",'Population Migration by State'!$B$5,"Year",'Population Migration by State'!$C$3)</f>
        <v>275174</v>
      </c>
      <c r="DK183" s="105">
        <f>GETPIVOTDATA(" North Carolina",'Population Migration by State'!$B$5,"Year",'Population Migration by State'!$C$3)</f>
        <v>275174</v>
      </c>
      <c r="DL183" s="105">
        <f>GETPIVOTDATA(" North Carolina",'Population Migration by State'!$B$5,"Year",'Population Migration by State'!$C$3)</f>
        <v>275174</v>
      </c>
      <c r="DM183" s="105">
        <f>GETPIVOTDATA(" North Carolina",'Population Migration by State'!$B$5,"Year",'Population Migration by State'!$C$3)</f>
        <v>275174</v>
      </c>
      <c r="DN183" s="105">
        <f>GETPIVOTDATA(" North Carolina",'Population Migration by State'!$B$5,"Year",'Population Migration by State'!$C$3)</f>
        <v>275174</v>
      </c>
      <c r="DO183" s="105">
        <f>GETPIVOTDATA(" North Carolina",'Population Migration by State'!$B$5,"Year",'Population Migration by State'!$C$3)</f>
        <v>275174</v>
      </c>
      <c r="DP183" s="105">
        <f>GETPIVOTDATA(" North Carolina",'Population Migration by State'!$B$5,"Year",'Population Migration by State'!$C$3)</f>
        <v>275174</v>
      </c>
      <c r="DQ183" s="105">
        <f>GETPIVOTDATA(" North Carolina",'Population Migration by State'!$B$5,"Year",'Population Migration by State'!$C$3)</f>
        <v>275174</v>
      </c>
      <c r="DR183" s="105">
        <f>GETPIVOTDATA(" North Carolina",'Population Migration by State'!$B$5,"Year",'Population Migration by State'!$C$3)</f>
        <v>275174</v>
      </c>
      <c r="DS183" s="105">
        <f>GETPIVOTDATA(" North Carolina",'Population Migration by State'!$B$5,"Year",'Population Migration by State'!$C$3)</f>
        <v>275174</v>
      </c>
      <c r="DT183" s="105">
        <f>GETPIVOTDATA(" North Carolina",'Population Migration by State'!$B$5,"Year",'Population Migration by State'!$C$3)</f>
        <v>275174</v>
      </c>
      <c r="DU183" s="105">
        <f>GETPIVOTDATA(" North Carolina",'Population Migration by State'!$B$5,"Year",'Population Migration by State'!$C$3)</f>
        <v>275174</v>
      </c>
      <c r="DV183" s="105">
        <f>GETPIVOTDATA(" North Carolina",'Population Migration by State'!$B$5,"Year",'Population Migration by State'!$C$3)</f>
        <v>275174</v>
      </c>
      <c r="DW183" s="99"/>
      <c r="DX183" s="105"/>
      <c r="DY183" s="105"/>
      <c r="DZ183" s="105"/>
      <c r="EA183" s="105"/>
      <c r="EB183" s="105"/>
      <c r="EC183" s="105"/>
      <c r="ED183" s="105"/>
      <c r="EE183" s="105"/>
      <c r="EF183" s="105"/>
      <c r="EG183" s="105"/>
      <c r="EH183" s="105"/>
      <c r="EI183" s="105"/>
      <c r="EJ183" s="105"/>
      <c r="EK183" s="105"/>
      <c r="EL183" s="105"/>
      <c r="EM183" s="105"/>
      <c r="EN183" s="105"/>
      <c r="EO183" s="105"/>
      <c r="EP183" s="105"/>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217"/>
    </row>
    <row r="184" spans="2:216" ht="15" customHeight="1" x14ac:dyDescent="0.25">
      <c r="B184" s="221"/>
      <c r="C184" s="56"/>
      <c r="D184" s="56"/>
      <c r="E184" s="105"/>
      <c r="F184" s="105"/>
      <c r="G184" s="105"/>
      <c r="H184" s="105"/>
      <c r="I184" s="105"/>
      <c r="J184" s="105"/>
      <c r="K184" s="105"/>
      <c r="L184" s="105"/>
      <c r="M184" s="105"/>
      <c r="N184" s="105"/>
      <c r="O184" s="105"/>
      <c r="P184" s="105"/>
      <c r="Q184" s="105"/>
      <c r="R184" s="105"/>
      <c r="S184" s="92">
        <f>GETPIVOTDATA(" California",'Population Migration by State'!$B$5,"Year",'Population Migration by State'!$C$3)</f>
        <v>495964</v>
      </c>
      <c r="T184" s="105">
        <f>GETPIVOTDATA(" California",'Population Migration by State'!$B$5,"Year",'Population Migration by State'!$C$3)</f>
        <v>495964</v>
      </c>
      <c r="U184" s="105">
        <f>GETPIVOTDATA(" California",'Population Migration by State'!$B$5,"Year",'Population Migration by State'!$C$3)</f>
        <v>495964</v>
      </c>
      <c r="V184" s="105">
        <f>GETPIVOTDATA(" California",'Population Migration by State'!$B$5,"Year",'Population Migration by State'!$C$3)</f>
        <v>495964</v>
      </c>
      <c r="W184" s="105">
        <f>GETPIVOTDATA(" California",'Population Migration by State'!$B$5,"Year",'Population Migration by State'!$C$3)</f>
        <v>495964</v>
      </c>
      <c r="X184" s="105">
        <f>GETPIVOTDATA(" California",'Population Migration by State'!$B$5,"Year",'Population Migration by State'!$C$3)</f>
        <v>495964</v>
      </c>
      <c r="Y184" s="105">
        <f>GETPIVOTDATA(" California",'Population Migration by State'!$B$5,"Year",'Population Migration by State'!$C$3)</f>
        <v>495964</v>
      </c>
      <c r="Z184" s="105">
        <f>GETPIVOTDATA(" California",'Population Migration by State'!$B$5,"Year",'Population Migration by State'!$C$3)</f>
        <v>495964</v>
      </c>
      <c r="AA184" s="105">
        <f>GETPIVOTDATA(" California",'Population Migration by State'!$B$5,"Year",'Population Migration by State'!$C$3)</f>
        <v>495964</v>
      </c>
      <c r="AB184" s="99"/>
      <c r="AC184" s="105">
        <f>GETPIVOTDATA(" Arizona",'Population Migration by State'!$B$5,"Year",'Population Migration by State'!$C$3)</f>
        <v>234248</v>
      </c>
      <c r="AD184" s="105">
        <f>GETPIVOTDATA(" Arizona",'Population Migration by State'!$B$5,"Year",'Population Migration by State'!$C$3)</f>
        <v>234248</v>
      </c>
      <c r="AE184" s="105">
        <f>GETPIVOTDATA(" Arizona",'Population Migration by State'!$B$5,"Year",'Population Migration by State'!$C$3)</f>
        <v>234248</v>
      </c>
      <c r="AF184" s="105">
        <f>GETPIVOTDATA(" Arizona",'Population Migration by State'!$B$5,"Year",'Population Migration by State'!$C$3)</f>
        <v>234248</v>
      </c>
      <c r="AG184" s="105">
        <f>GETPIVOTDATA(" Arizona",'Population Migration by State'!$B$5,"Year",'Population Migration by State'!$C$3)</f>
        <v>234248</v>
      </c>
      <c r="AH184" s="105">
        <f>GETPIVOTDATA(" Arizona",'Population Migration by State'!$B$5,"Year",'Population Migration by State'!$C$3)</f>
        <v>234248</v>
      </c>
      <c r="AI184" s="105">
        <f>GETPIVOTDATA(" Arizona",'Population Migration by State'!$B$5,"Year",'Population Migration by State'!$C$3)</f>
        <v>234248</v>
      </c>
      <c r="AJ184" s="105">
        <f>GETPIVOTDATA(" Arizona",'Population Migration by State'!$B$5,"Year",'Population Migration by State'!$C$3)</f>
        <v>234248</v>
      </c>
      <c r="AK184" s="105">
        <f>GETPIVOTDATA(" Arizona",'Population Migration by State'!$B$5,"Year",'Population Migration by State'!$C$3)</f>
        <v>234248</v>
      </c>
      <c r="AL184" s="105">
        <f>GETPIVOTDATA(" Arizona",'Population Migration by State'!$B$5,"Year",'Population Migration by State'!$C$3)</f>
        <v>234248</v>
      </c>
      <c r="AM184" s="105">
        <f>GETPIVOTDATA(" Arizona",'Population Migration by State'!$B$5,"Year",'Population Migration by State'!$C$3)</f>
        <v>234248</v>
      </c>
      <c r="AN184" s="105">
        <f>GETPIVOTDATA(" Arizona",'Population Migration by State'!$B$5,"Year",'Population Migration by State'!$C$3)</f>
        <v>234248</v>
      </c>
      <c r="AO184" s="92">
        <f>GETPIVOTDATA(" New Mexico",'Population Migration by State'!$B$5,"Year",'Population Migration by State'!$C$3)</f>
        <v>55122</v>
      </c>
      <c r="AP184" s="105">
        <f>GETPIVOTDATA(" New Mexico",'Population Migration by State'!$B$5,"Year",'Population Migration by State'!$C$3)</f>
        <v>55122</v>
      </c>
      <c r="AQ184" s="105">
        <f>GETPIVOTDATA(" New Mexico",'Population Migration by State'!$B$5,"Year",'Population Migration by State'!$C$3)</f>
        <v>55122</v>
      </c>
      <c r="AR184" s="105">
        <f>GETPIVOTDATA(" New Mexico",'Population Migration by State'!$B$5,"Year",'Population Migration by State'!$C$3)</f>
        <v>55122</v>
      </c>
      <c r="AS184" s="105">
        <f>GETPIVOTDATA(" New Mexico",'Population Migration by State'!$B$5,"Year",'Population Migration by State'!$C$3)</f>
        <v>55122</v>
      </c>
      <c r="AT184" s="105">
        <f>GETPIVOTDATA(" New Mexico",'Population Migration by State'!$B$5,"Year",'Population Migration by State'!$C$3)</f>
        <v>55122</v>
      </c>
      <c r="AU184" s="105">
        <f>GETPIVOTDATA(" New Mexico",'Population Migration by State'!$B$5,"Year",'Population Migration by State'!$C$3)</f>
        <v>55122</v>
      </c>
      <c r="AV184" s="105">
        <f>GETPIVOTDATA(" New Mexico",'Population Migration by State'!$B$5,"Year",'Population Migration by State'!$C$3)</f>
        <v>55122</v>
      </c>
      <c r="AW184" s="105">
        <f>GETPIVOTDATA(" New Mexico",'Population Migration by State'!$B$5,"Year",'Population Migration by State'!$C$3)</f>
        <v>55122</v>
      </c>
      <c r="AX184" s="105">
        <f>GETPIVOTDATA(" New Mexico",'Population Migration by State'!$B$5,"Year",'Population Migration by State'!$C$3)</f>
        <v>55122</v>
      </c>
      <c r="AY184" s="105">
        <f>GETPIVOTDATA(" New Mexico",'Population Migration by State'!$B$5,"Year",'Population Migration by State'!$C$3)</f>
        <v>55122</v>
      </c>
      <c r="AZ184" s="105">
        <f>GETPIVOTDATA(" New Mexico",'Population Migration by State'!$B$5,"Year",'Population Migration by State'!$C$3)</f>
        <v>55122</v>
      </c>
      <c r="BA184" s="105">
        <f>GETPIVOTDATA(" New Mexico",'Population Migration by State'!$B$5,"Year",'Population Migration by State'!$C$3)</f>
        <v>55122</v>
      </c>
      <c r="BB184" s="105">
        <f>GETPIVOTDATA(" New Mexico",'Population Migration by State'!$B$5,"Year",'Population Migration by State'!$C$3)</f>
        <v>55122</v>
      </c>
      <c r="BC184" s="92">
        <f>GETPIVOTDATA(" Texas",'Population Migration by State'!$B$5,"Year",'Population Migration by State'!$C$3)</f>
        <v>512187</v>
      </c>
      <c r="BD184" s="105">
        <f>GETPIVOTDATA(" Texas",'Population Migration by State'!$B$5,"Year",'Population Migration by State'!$C$3)</f>
        <v>512187</v>
      </c>
      <c r="BE184" s="105">
        <f>GETPIVOTDATA(" Texas",'Population Migration by State'!$B$5,"Year",'Population Migration by State'!$C$3)</f>
        <v>512187</v>
      </c>
      <c r="BF184" s="105">
        <f>GETPIVOTDATA(" Texas",'Population Migration by State'!$B$5,"Year",'Population Migration by State'!$C$3)</f>
        <v>512187</v>
      </c>
      <c r="BG184" s="105">
        <f>GETPIVOTDATA(" Texas",'Population Migration by State'!$B$5,"Year",'Population Migration by State'!$C$3)</f>
        <v>512187</v>
      </c>
      <c r="BH184" s="105">
        <f>GETPIVOTDATA(" Texas",'Population Migration by State'!$B$5,"Year",'Population Migration by State'!$C$3)</f>
        <v>512187</v>
      </c>
      <c r="BI184" s="105">
        <f>GETPIVOTDATA(" Texas",'Population Migration by State'!$B$5,"Year",'Population Migration by State'!$C$3)</f>
        <v>512187</v>
      </c>
      <c r="BJ184" s="92">
        <f>GETPIVOTDATA(" Oklahoma",'Population Migration by State'!$B$5,"Year",'Population Migration by State'!$C$3)</f>
        <v>108972</v>
      </c>
      <c r="BK184" s="105">
        <f>GETPIVOTDATA(" Oklahoma",'Population Migration by State'!$B$5,"Year",'Population Migration by State'!$C$3)</f>
        <v>108972</v>
      </c>
      <c r="BL184" s="105">
        <f>GETPIVOTDATA(" Oklahoma",'Population Migration by State'!$B$5,"Year",'Population Migration by State'!$C$3)</f>
        <v>108972</v>
      </c>
      <c r="BM184" s="121">
        <f>GETPIVOTDATA(" Oklahoma",'Population Migration by State'!$B$5,"Year",'Population Migration by State'!$C$3)</f>
        <v>108972</v>
      </c>
      <c r="BN184" s="121">
        <f>GETPIVOTDATA(" Oklahoma",'Population Migration by State'!$B$5,"Year",'Population Migration by State'!$C$3)</f>
        <v>108972</v>
      </c>
      <c r="BO184" s="105">
        <f>GETPIVOTDATA(" Oklahoma",'Population Migration by State'!$B$5,"Year",'Population Migration by State'!$C$3)</f>
        <v>108972</v>
      </c>
      <c r="BP184" s="105">
        <f>GETPIVOTDATA(" Oklahoma",'Population Migration by State'!$B$5,"Year",'Population Migration by State'!$C$3)</f>
        <v>108972</v>
      </c>
      <c r="BQ184" s="105">
        <f>GETPIVOTDATA(" Oklahoma",'Population Migration by State'!$B$5,"Year",'Population Migration by State'!$C$3)</f>
        <v>108972</v>
      </c>
      <c r="BR184" s="105">
        <f>GETPIVOTDATA(" Oklahoma",'Population Migration by State'!$B$5,"Year",'Population Migration by State'!$C$3)</f>
        <v>108972</v>
      </c>
      <c r="BS184" s="105">
        <f>GETPIVOTDATA(" Oklahoma",'Population Migration by State'!$B$5,"Year",'Population Migration by State'!$C$3)</f>
        <v>108972</v>
      </c>
      <c r="BT184" s="92">
        <f>GETPIVOTDATA(" Arkansas",'Population Migration by State'!$B$5,"Year",'Population Migration by State'!$C$3)</f>
        <v>76948</v>
      </c>
      <c r="BU184" s="105">
        <f>GETPIVOTDATA(" Arkansas",'Population Migration by State'!$B$5,"Year",'Population Migration by State'!$C$3)</f>
        <v>76948</v>
      </c>
      <c r="BV184" s="105">
        <f>GETPIVOTDATA(" Arkansas",'Population Migration by State'!$B$5,"Year",'Population Migration by State'!$C$3)</f>
        <v>76948</v>
      </c>
      <c r="BW184" s="105">
        <f>GETPIVOTDATA(" Arkansas",'Population Migration by State'!$B$5,"Year",'Population Migration by State'!$C$3)</f>
        <v>76948</v>
      </c>
      <c r="BX184" s="121">
        <f>GETPIVOTDATA(" Arkansas",'Population Migration by State'!$B$5,"Year",'Population Migration by State'!$C$3)</f>
        <v>76948</v>
      </c>
      <c r="BY184" s="121">
        <f>GETPIVOTDATA(" Arkansas",'Population Migration by State'!$B$5,"Year",'Population Migration by State'!$C$3)</f>
        <v>76948</v>
      </c>
      <c r="BZ184" s="121">
        <f>GETPIVOTDATA(" Arkansas",'Population Migration by State'!$B$5,"Year",'Population Migration by State'!$C$3)</f>
        <v>76948</v>
      </c>
      <c r="CA184" s="121">
        <f>GETPIVOTDATA(" Arkansas",'Population Migration by State'!$B$5,"Year",'Population Migration by State'!$C$3)</f>
        <v>76948</v>
      </c>
      <c r="CB184" s="105">
        <f>GETPIVOTDATA(" Arkansas",'Population Migration by State'!$B$5,"Year",'Population Migration by State'!$C$3)</f>
        <v>76948</v>
      </c>
      <c r="CC184" s="105">
        <f>GETPIVOTDATA(" Arkansas",'Population Migration by State'!$B$5,"Year",'Population Migration by State'!$C$3)</f>
        <v>76948</v>
      </c>
      <c r="CD184" s="105">
        <f>GETPIVOTDATA(" Arkansas",'Population Migration by State'!$B$5,"Year",'Population Migration by State'!$C$3)</f>
        <v>76948</v>
      </c>
      <c r="CE184" s="105">
        <f>GETPIVOTDATA(" Arkansas",'Population Migration by State'!$B$5,"Year",'Population Migration by State'!$C$3)</f>
        <v>76948</v>
      </c>
      <c r="CF184" s="105">
        <f>GETPIVOTDATA(" Arkansas",'Population Migration by State'!$B$5,"Year",'Population Migration by State'!$C$3)</f>
        <v>76948</v>
      </c>
      <c r="CG184" s="92">
        <f>GETPIVOTDATA(" Tennessee",'Population Migration by State'!$B$5,"Year",'Population Migration by State'!$C$3)</f>
        <v>177815</v>
      </c>
      <c r="CH184" s="105">
        <f>GETPIVOTDATA(" Tennessee",'Population Migration by State'!$B$5,"Year",'Population Migration by State'!$C$3)</f>
        <v>177815</v>
      </c>
      <c r="CI184" s="105">
        <f>GETPIVOTDATA(" Tennessee",'Population Migration by State'!$B$5,"Year",'Population Migration by State'!$C$3)</f>
        <v>177815</v>
      </c>
      <c r="CJ184" s="105">
        <f>GETPIVOTDATA(" Tennessee",'Population Migration by State'!$B$5,"Year",'Population Migration by State'!$C$3)</f>
        <v>177815</v>
      </c>
      <c r="CK184" s="105">
        <f>GETPIVOTDATA(" Tennessee",'Population Migration by State'!$B$5,"Year",'Population Migration by State'!$C$3)</f>
        <v>177815</v>
      </c>
      <c r="CL184" s="105">
        <f>GETPIVOTDATA(" Tennessee",'Population Migration by State'!$B$5,"Year",'Population Migration by State'!$C$3)</f>
        <v>177815</v>
      </c>
      <c r="CM184" s="105">
        <f>GETPIVOTDATA(" Tennessee",'Population Migration by State'!$B$5,"Year",'Population Migration by State'!$C$3)</f>
        <v>177815</v>
      </c>
      <c r="CN184" s="105">
        <f>GETPIVOTDATA(" Tennessee",'Population Migration by State'!$B$5,"Year",'Population Migration by State'!$C$3)</f>
        <v>177815</v>
      </c>
      <c r="CO184" s="121">
        <f>GETPIVOTDATA(" Tennessee",'Population Migration by State'!$B$5,"Year",'Population Migration by State'!$C$3)</f>
        <v>177815</v>
      </c>
      <c r="CP184" s="121">
        <f>GETPIVOTDATA(" Tennessee",'Population Migration by State'!$B$5,"Year",'Population Migration by State'!$C$3)</f>
        <v>177815</v>
      </c>
      <c r="CQ184" s="121">
        <f>GETPIVOTDATA(" Tennessee",'Population Migration by State'!$B$5,"Year",'Population Migration by State'!$C$3)</f>
        <v>177815</v>
      </c>
      <c r="CR184" s="121">
        <f>GETPIVOTDATA(" Tennessee",'Population Migration by State'!$B$5,"Year",'Population Migration by State'!$C$3)</f>
        <v>177815</v>
      </c>
      <c r="CS184" s="105">
        <f>GETPIVOTDATA(" Tennessee",'Population Migration by State'!$B$5,"Year",'Population Migration by State'!$C$3)</f>
        <v>177815</v>
      </c>
      <c r="CT184" s="105">
        <f>GETPIVOTDATA(" Tennessee",'Population Migration by State'!$B$5,"Year",'Population Migration by State'!$C$3)</f>
        <v>177815</v>
      </c>
      <c r="CU184" s="105">
        <f>GETPIVOTDATA(" Tennessee",'Population Migration by State'!$B$5,"Year",'Population Migration by State'!$C$3)</f>
        <v>177815</v>
      </c>
      <c r="CV184" s="105">
        <f>GETPIVOTDATA(" Tennessee",'Population Migration by State'!$B$5,"Year",'Population Migration by State'!$C$3)</f>
        <v>177815</v>
      </c>
      <c r="CW184" s="105">
        <f>GETPIVOTDATA(" Tennessee",'Population Migration by State'!$B$5,"Year",'Population Migration by State'!$C$3)</f>
        <v>177815</v>
      </c>
      <c r="CX184" s="105">
        <f>GETPIVOTDATA(" Tennessee",'Population Migration by State'!$B$5,"Year",'Population Migration by State'!$C$3)</f>
        <v>177815</v>
      </c>
      <c r="CY184" s="105">
        <f>GETPIVOTDATA(" Tennessee",'Population Migration by State'!$B$5,"Year",'Population Migration by State'!$C$3)</f>
        <v>177815</v>
      </c>
      <c r="CZ184" s="105">
        <f>GETPIVOTDATA(" Tennessee",'Population Migration by State'!$B$5,"Year",'Population Migration by State'!$C$3)</f>
        <v>177815</v>
      </c>
      <c r="DA184" s="105">
        <f>GETPIVOTDATA(" Tennessee",'Population Migration by State'!$B$5,"Year",'Population Migration by State'!$C$3)</f>
        <v>177815</v>
      </c>
      <c r="DB184" s="114">
        <f>GETPIVOTDATA(" Tennessee",'Population Migration by State'!$B$5,"Year",'Population Migration by State'!$C$3)</f>
        <v>177815</v>
      </c>
      <c r="DC184" s="105">
        <f>GETPIVOTDATA(" North Carolina",'Population Migration by State'!$B$5,"Year",'Population Migration by State'!$C$3)</f>
        <v>275174</v>
      </c>
      <c r="DD184" s="105">
        <f>GETPIVOTDATA(" North Carolina",'Population Migration by State'!$B$5,"Year",'Population Migration by State'!$C$3)</f>
        <v>275174</v>
      </c>
      <c r="DE184" s="105">
        <f>GETPIVOTDATA(" North Carolina",'Population Migration by State'!$B$5,"Year",'Population Migration by State'!$C$3)</f>
        <v>275174</v>
      </c>
      <c r="DF184" s="105">
        <f>GETPIVOTDATA(" North Carolina",'Population Migration by State'!$B$5,"Year",'Population Migration by State'!$C$3)</f>
        <v>275174</v>
      </c>
      <c r="DG184" s="105">
        <f>GETPIVOTDATA(" North Carolina",'Population Migration by State'!$B$5,"Year",'Population Migration by State'!$C$3)</f>
        <v>275174</v>
      </c>
      <c r="DH184" s="105">
        <f>GETPIVOTDATA(" North Carolina",'Population Migration by State'!$B$5,"Year",'Population Migration by State'!$C$3)</f>
        <v>275174</v>
      </c>
      <c r="DI184" s="121">
        <f>GETPIVOTDATA(" North Carolina",'Population Migration by State'!$B$5,"Year",'Population Migration by State'!$C$3)</f>
        <v>275174</v>
      </c>
      <c r="DJ184" s="121">
        <f>GETPIVOTDATA(" North Carolina",'Population Migration by State'!$B$5,"Year",'Population Migration by State'!$C$3)</f>
        <v>275174</v>
      </c>
      <c r="DK184" s="121">
        <f>GETPIVOTDATA(" North Carolina",'Population Migration by State'!$B$5,"Year",'Population Migration by State'!$C$3)</f>
        <v>275174</v>
      </c>
      <c r="DL184" s="121">
        <f>GETPIVOTDATA(" North Carolina",'Population Migration by State'!$B$5,"Year",'Population Migration by State'!$C$3)</f>
        <v>275174</v>
      </c>
      <c r="DM184" s="105">
        <f>GETPIVOTDATA(" North Carolina",'Population Migration by State'!$B$5,"Year",'Population Migration by State'!$C$3)</f>
        <v>275174</v>
      </c>
      <c r="DN184" s="105">
        <f>GETPIVOTDATA(" North Carolina",'Population Migration by State'!$B$5,"Year",'Population Migration by State'!$C$3)</f>
        <v>275174</v>
      </c>
      <c r="DO184" s="105">
        <f>GETPIVOTDATA(" North Carolina",'Population Migration by State'!$B$5,"Year",'Population Migration by State'!$C$3)</f>
        <v>275174</v>
      </c>
      <c r="DP184" s="105">
        <f>GETPIVOTDATA(" North Carolina",'Population Migration by State'!$B$5,"Year",'Population Migration by State'!$C$3)</f>
        <v>275174</v>
      </c>
      <c r="DQ184" s="105">
        <f>GETPIVOTDATA(" North Carolina",'Population Migration by State'!$B$5,"Year",'Population Migration by State'!$C$3)</f>
        <v>275174</v>
      </c>
      <c r="DR184" s="105">
        <f>GETPIVOTDATA(" North Carolina",'Population Migration by State'!$B$5,"Year",'Population Migration by State'!$C$3)</f>
        <v>275174</v>
      </c>
      <c r="DS184" s="105">
        <f>GETPIVOTDATA(" North Carolina",'Population Migration by State'!$B$5,"Year",'Population Migration by State'!$C$3)</f>
        <v>275174</v>
      </c>
      <c r="DT184" s="105">
        <f>GETPIVOTDATA(" North Carolina",'Population Migration by State'!$B$5,"Year",'Population Migration by State'!$C$3)</f>
        <v>275174</v>
      </c>
      <c r="DU184" s="105">
        <f>GETPIVOTDATA(" North Carolina",'Population Migration by State'!$B$5,"Year",'Population Migration by State'!$C$3)</f>
        <v>275174</v>
      </c>
      <c r="DV184" s="105">
        <f>GETPIVOTDATA(" North Carolina",'Population Migration by State'!$B$5,"Year",'Population Migration by State'!$C$3)</f>
        <v>275174</v>
      </c>
      <c r="DW184" s="114">
        <f>GETPIVOTDATA(" North Carolina",'Population Migration by State'!$B$5,"Year",'Population Migration by State'!$C$3)</f>
        <v>275174</v>
      </c>
      <c r="DX184" s="105"/>
      <c r="DY184" s="105"/>
      <c r="DZ184" s="105"/>
      <c r="EA184" s="105"/>
      <c r="EB184" s="105"/>
      <c r="EC184" s="105"/>
      <c r="ED184" s="105"/>
      <c r="EE184" s="105"/>
      <c r="EF184" s="105"/>
      <c r="EG184" s="105"/>
      <c r="EH184" s="105"/>
      <c r="EI184" s="105"/>
      <c r="EJ184" s="105"/>
      <c r="EK184" s="105"/>
      <c r="EL184" s="105"/>
      <c r="EM184" s="105"/>
      <c r="EN184" s="105"/>
      <c r="EO184" s="105"/>
      <c r="EP184" s="105"/>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217"/>
    </row>
    <row r="185" spans="2:216" ht="15" customHeight="1" thickBot="1" x14ac:dyDescent="0.3">
      <c r="B185" s="221"/>
      <c r="C185" s="56"/>
      <c r="D185" s="56"/>
      <c r="E185" s="105"/>
      <c r="F185" s="105"/>
      <c r="G185" s="105"/>
      <c r="H185" s="105"/>
      <c r="I185" s="105"/>
      <c r="J185" s="105"/>
      <c r="K185" s="105"/>
      <c r="L185" s="105"/>
      <c r="M185" s="105"/>
      <c r="N185" s="105"/>
      <c r="O185" s="105"/>
      <c r="P185" s="105"/>
      <c r="Q185" s="105"/>
      <c r="R185" s="105"/>
      <c r="S185" s="92">
        <f>GETPIVOTDATA(" California",'Population Migration by State'!$B$5,"Year",'Population Migration by State'!$C$3)</f>
        <v>495964</v>
      </c>
      <c r="T185" s="105">
        <f>GETPIVOTDATA(" California",'Population Migration by State'!$B$5,"Year",'Population Migration by State'!$C$3)</f>
        <v>495964</v>
      </c>
      <c r="U185" s="105">
        <f>GETPIVOTDATA(" California",'Population Migration by State'!$B$5,"Year",'Population Migration by State'!$C$3)</f>
        <v>495964</v>
      </c>
      <c r="V185" s="105">
        <f>GETPIVOTDATA(" California",'Population Migration by State'!$B$5,"Year",'Population Migration by State'!$C$3)</f>
        <v>495964</v>
      </c>
      <c r="W185" s="105">
        <f>GETPIVOTDATA(" California",'Population Migration by State'!$B$5,"Year",'Population Migration by State'!$C$3)</f>
        <v>495964</v>
      </c>
      <c r="X185" s="105">
        <f>GETPIVOTDATA(" California",'Population Migration by State'!$B$5,"Year",'Population Migration by State'!$C$3)</f>
        <v>495964</v>
      </c>
      <c r="Y185" s="105">
        <f>GETPIVOTDATA(" California",'Population Migration by State'!$B$5,"Year",'Population Migration by State'!$C$3)</f>
        <v>495964</v>
      </c>
      <c r="Z185" s="105">
        <f>GETPIVOTDATA(" California",'Population Migration by State'!$B$5,"Year",'Population Migration by State'!$C$3)</f>
        <v>495964</v>
      </c>
      <c r="AA185" s="105">
        <f>GETPIVOTDATA(" California",'Population Migration by State'!$B$5,"Year",'Population Migration by State'!$C$3)</f>
        <v>495964</v>
      </c>
      <c r="AB185" s="97"/>
      <c r="AC185" s="105">
        <f>GETPIVOTDATA(" Arizona",'Population Migration by State'!$B$5,"Year",'Population Migration by State'!$C$3)</f>
        <v>234248</v>
      </c>
      <c r="AD185" s="105">
        <f>GETPIVOTDATA(" Arizona",'Population Migration by State'!$B$5,"Year",'Population Migration by State'!$C$3)</f>
        <v>234248</v>
      </c>
      <c r="AE185" s="105">
        <f>GETPIVOTDATA(" Arizona",'Population Migration by State'!$B$5,"Year",'Population Migration by State'!$C$3)</f>
        <v>234248</v>
      </c>
      <c r="AF185" s="105">
        <f>GETPIVOTDATA(" Arizona",'Population Migration by State'!$B$5,"Year",'Population Migration by State'!$C$3)</f>
        <v>234248</v>
      </c>
      <c r="AG185" s="121">
        <f>GETPIVOTDATA(" Arizona",'Population Migration by State'!$B$5,"Year",'Population Migration by State'!$C$3)</f>
        <v>234248</v>
      </c>
      <c r="AH185" s="121">
        <f>GETPIVOTDATA(" Arizona",'Population Migration by State'!$B$5,"Year",'Population Migration by State'!$C$3)</f>
        <v>234248</v>
      </c>
      <c r="AI185" s="121">
        <f>GETPIVOTDATA(" Arizona",'Population Migration by State'!$B$5,"Year",'Population Migration by State'!$C$3)</f>
        <v>234248</v>
      </c>
      <c r="AJ185" s="121">
        <f>GETPIVOTDATA(" Arizona",'Population Migration by State'!$B$5,"Year",'Population Migration by State'!$C$3)</f>
        <v>234248</v>
      </c>
      <c r="AK185" s="105">
        <f>GETPIVOTDATA(" Arizona",'Population Migration by State'!$B$5,"Year",'Population Migration by State'!$C$3)</f>
        <v>234248</v>
      </c>
      <c r="AL185" s="105">
        <f>GETPIVOTDATA(" Arizona",'Population Migration by State'!$B$5,"Year",'Population Migration by State'!$C$3)</f>
        <v>234248</v>
      </c>
      <c r="AM185" s="105">
        <f>GETPIVOTDATA(" Arizona",'Population Migration by State'!$B$5,"Year",'Population Migration by State'!$C$3)</f>
        <v>234248</v>
      </c>
      <c r="AN185" s="105">
        <f>GETPIVOTDATA(" Arizona",'Population Migration by State'!$B$5,"Year",'Population Migration by State'!$C$3)</f>
        <v>234248</v>
      </c>
      <c r="AO185" s="92">
        <f>GETPIVOTDATA(" New Mexico",'Population Migration by State'!$B$5,"Year",'Population Migration by State'!$C$3)</f>
        <v>55122</v>
      </c>
      <c r="AP185" s="105">
        <f>GETPIVOTDATA(" New Mexico",'Population Migration by State'!$B$5,"Year",'Population Migration by State'!$C$3)</f>
        <v>55122</v>
      </c>
      <c r="AQ185" s="105">
        <f>GETPIVOTDATA(" New Mexico",'Population Migration by State'!$B$5,"Year",'Population Migration by State'!$C$3)</f>
        <v>55122</v>
      </c>
      <c r="AR185" s="105">
        <f>GETPIVOTDATA(" New Mexico",'Population Migration by State'!$B$5,"Year",'Population Migration by State'!$C$3)</f>
        <v>55122</v>
      </c>
      <c r="AS185" s="105">
        <f>GETPIVOTDATA(" New Mexico",'Population Migration by State'!$B$5,"Year",'Population Migration by State'!$C$3)</f>
        <v>55122</v>
      </c>
      <c r="AT185" s="121">
        <f>GETPIVOTDATA(" New Mexico",'Population Migration by State'!$B$5,"Year",'Population Migration by State'!$C$3)</f>
        <v>55122</v>
      </c>
      <c r="AU185" s="121">
        <f>GETPIVOTDATA(" New Mexico",'Population Migration by State'!$B$5,"Year",'Population Migration by State'!$C$3)</f>
        <v>55122</v>
      </c>
      <c r="AV185" s="121">
        <f>GETPIVOTDATA(" New Mexico",'Population Migration by State'!$B$5,"Year",'Population Migration by State'!$C$3)</f>
        <v>55122</v>
      </c>
      <c r="AW185" s="121">
        <f>GETPIVOTDATA(" New Mexico",'Population Migration by State'!$B$5,"Year",'Population Migration by State'!$C$3)</f>
        <v>55122</v>
      </c>
      <c r="AX185" s="105">
        <f>GETPIVOTDATA(" New Mexico",'Population Migration by State'!$B$5,"Year",'Population Migration by State'!$C$3)</f>
        <v>55122</v>
      </c>
      <c r="AY185" s="105">
        <f>GETPIVOTDATA(" New Mexico",'Population Migration by State'!$B$5,"Year",'Population Migration by State'!$C$3)</f>
        <v>55122</v>
      </c>
      <c r="AZ185" s="105">
        <f>GETPIVOTDATA(" New Mexico",'Population Migration by State'!$B$5,"Year",'Population Migration by State'!$C$3)</f>
        <v>55122</v>
      </c>
      <c r="BA185" s="105">
        <f>GETPIVOTDATA(" New Mexico",'Population Migration by State'!$B$5,"Year",'Population Migration by State'!$C$3)</f>
        <v>55122</v>
      </c>
      <c r="BB185" s="105">
        <f>GETPIVOTDATA(" New Mexico",'Population Migration by State'!$B$5,"Year",'Population Migration by State'!$C$3)</f>
        <v>55122</v>
      </c>
      <c r="BC185" s="92">
        <f>GETPIVOTDATA(" Texas",'Population Migration by State'!$B$5,"Year",'Population Migration by State'!$C$3)</f>
        <v>512187</v>
      </c>
      <c r="BD185" s="105">
        <f>GETPIVOTDATA(" Texas",'Population Migration by State'!$B$5,"Year",'Population Migration by State'!$C$3)</f>
        <v>512187</v>
      </c>
      <c r="BE185" s="105">
        <f>GETPIVOTDATA(" Texas",'Population Migration by State'!$B$5,"Year",'Population Migration by State'!$C$3)</f>
        <v>512187</v>
      </c>
      <c r="BF185" s="105">
        <f>GETPIVOTDATA(" Texas",'Population Migration by State'!$B$5,"Year",'Population Migration by State'!$C$3)</f>
        <v>512187</v>
      </c>
      <c r="BG185" s="105">
        <f>GETPIVOTDATA(" Texas",'Population Migration by State'!$B$5,"Year",'Population Migration by State'!$C$3)</f>
        <v>512187</v>
      </c>
      <c r="BH185" s="105">
        <f>GETPIVOTDATA(" Texas",'Population Migration by State'!$B$5,"Year",'Population Migration by State'!$C$3)</f>
        <v>512187</v>
      </c>
      <c r="BI185" s="105">
        <f>GETPIVOTDATA(" Texas",'Population Migration by State'!$B$5,"Year",'Population Migration by State'!$C$3)</f>
        <v>512187</v>
      </c>
      <c r="BJ185" s="92">
        <f>GETPIVOTDATA(" Oklahoma",'Population Migration by State'!$B$5,"Year",'Population Migration by State'!$C$3)</f>
        <v>108972</v>
      </c>
      <c r="BK185" s="105">
        <f>GETPIVOTDATA(" Oklahoma",'Population Migration by State'!$B$5,"Year",'Population Migration by State'!$C$3)</f>
        <v>108972</v>
      </c>
      <c r="BL185" s="105">
        <f>GETPIVOTDATA(" Oklahoma",'Population Migration by State'!$B$5,"Year",'Population Migration by State'!$C$3)</f>
        <v>108972</v>
      </c>
      <c r="BM185" s="105">
        <f>GETPIVOTDATA(" Oklahoma",'Population Migration by State'!$B$5,"Year",'Population Migration by State'!$C$3)</f>
        <v>108972</v>
      </c>
      <c r="BN185" s="105">
        <f>GETPIVOTDATA(" Oklahoma",'Population Migration by State'!$B$5,"Year",'Population Migration by State'!$C$3)</f>
        <v>108972</v>
      </c>
      <c r="BO185" s="105">
        <f>GETPIVOTDATA(" Oklahoma",'Population Migration by State'!$B$5,"Year",'Population Migration by State'!$C$3)</f>
        <v>108972</v>
      </c>
      <c r="BP185" s="105">
        <f>GETPIVOTDATA(" Oklahoma",'Population Migration by State'!$B$5,"Year",'Population Migration by State'!$C$3)</f>
        <v>108972</v>
      </c>
      <c r="BQ185" s="105">
        <f>GETPIVOTDATA(" Oklahoma",'Population Migration by State'!$B$5,"Year",'Population Migration by State'!$C$3)</f>
        <v>108972</v>
      </c>
      <c r="BR185" s="105">
        <f>GETPIVOTDATA(" Oklahoma",'Population Migration by State'!$B$5,"Year",'Population Migration by State'!$C$3)</f>
        <v>108972</v>
      </c>
      <c r="BS185" s="105">
        <f>GETPIVOTDATA(" Oklahoma",'Population Migration by State'!$B$5,"Year",'Population Migration by State'!$C$3)</f>
        <v>108972</v>
      </c>
      <c r="BT185" s="92">
        <f>GETPIVOTDATA(" Arkansas",'Population Migration by State'!$B$5,"Year",'Population Migration by State'!$C$3)</f>
        <v>76948</v>
      </c>
      <c r="BU185" s="105">
        <f>GETPIVOTDATA(" Arkansas",'Population Migration by State'!$B$5,"Year",'Population Migration by State'!$C$3)</f>
        <v>76948</v>
      </c>
      <c r="BV185" s="105">
        <f>GETPIVOTDATA(" Arkansas",'Population Migration by State'!$B$5,"Year",'Population Migration by State'!$C$3)</f>
        <v>76948</v>
      </c>
      <c r="BW185" s="105">
        <f>GETPIVOTDATA(" Arkansas",'Population Migration by State'!$B$5,"Year",'Population Migration by State'!$C$3)</f>
        <v>76948</v>
      </c>
      <c r="BX185" s="121">
        <f>GETPIVOTDATA(" Arkansas",'Population Migration by State'!$B$5,"Year",'Population Migration by State'!$C$3)</f>
        <v>76948</v>
      </c>
      <c r="BY185" s="121">
        <f>GETPIVOTDATA(" Arkansas",'Population Migration by State'!$B$5,"Year",'Population Migration by State'!$C$3)</f>
        <v>76948</v>
      </c>
      <c r="BZ185" s="121">
        <f>GETPIVOTDATA(" Arkansas",'Population Migration by State'!$B$5,"Year",'Population Migration by State'!$C$3)</f>
        <v>76948</v>
      </c>
      <c r="CA185" s="121">
        <f>GETPIVOTDATA(" Arkansas",'Population Migration by State'!$B$5,"Year",'Population Migration by State'!$C$3)</f>
        <v>76948</v>
      </c>
      <c r="CB185" s="105">
        <f>GETPIVOTDATA(" Arkansas",'Population Migration by State'!$B$5,"Year",'Population Migration by State'!$C$3)</f>
        <v>76948</v>
      </c>
      <c r="CC185" s="105">
        <f>GETPIVOTDATA(" Arkansas",'Population Migration by State'!$B$5,"Year",'Population Migration by State'!$C$3)</f>
        <v>76948</v>
      </c>
      <c r="CD185" s="105">
        <f>GETPIVOTDATA(" Arkansas",'Population Migration by State'!$B$5,"Year",'Population Migration by State'!$C$3)</f>
        <v>76948</v>
      </c>
      <c r="CE185" s="105">
        <f>GETPIVOTDATA(" Arkansas",'Population Migration by State'!$B$5,"Year",'Population Migration by State'!$C$3)</f>
        <v>76948</v>
      </c>
      <c r="CF185" s="105">
        <f>GETPIVOTDATA(" Arkansas",'Population Migration by State'!$B$5,"Year",'Population Migration by State'!$C$3)</f>
        <v>76948</v>
      </c>
      <c r="CG185" s="92">
        <f>GETPIVOTDATA(" Tennessee",'Population Migration by State'!$B$5,"Year",'Population Migration by State'!$C$3)</f>
        <v>177815</v>
      </c>
      <c r="CH185" s="105">
        <f>GETPIVOTDATA(" Tennessee",'Population Migration by State'!$B$5,"Year",'Population Migration by State'!$C$3)</f>
        <v>177815</v>
      </c>
      <c r="CI185" s="105">
        <f>GETPIVOTDATA(" Tennessee",'Population Migration by State'!$B$5,"Year",'Population Migration by State'!$C$3)</f>
        <v>177815</v>
      </c>
      <c r="CJ185" s="105">
        <f>GETPIVOTDATA(" Tennessee",'Population Migration by State'!$B$5,"Year",'Population Migration by State'!$C$3)</f>
        <v>177815</v>
      </c>
      <c r="CK185" s="105">
        <f>GETPIVOTDATA(" Tennessee",'Population Migration by State'!$B$5,"Year",'Population Migration by State'!$C$3)</f>
        <v>177815</v>
      </c>
      <c r="CL185" s="105">
        <f>GETPIVOTDATA(" Tennessee",'Population Migration by State'!$B$5,"Year",'Population Migration by State'!$C$3)</f>
        <v>177815</v>
      </c>
      <c r="CM185" s="105">
        <f>GETPIVOTDATA(" Tennessee",'Population Migration by State'!$B$5,"Year",'Population Migration by State'!$C$3)</f>
        <v>177815</v>
      </c>
      <c r="CN185" s="105">
        <f>GETPIVOTDATA(" Tennessee",'Population Migration by State'!$B$5,"Year",'Population Migration by State'!$C$3)</f>
        <v>177815</v>
      </c>
      <c r="CO185" s="121">
        <f>GETPIVOTDATA(" Tennessee",'Population Migration by State'!$B$5,"Year",'Population Migration by State'!$C$3)</f>
        <v>177815</v>
      </c>
      <c r="CP185" s="121">
        <f>GETPIVOTDATA(" Tennessee",'Population Migration by State'!$B$5,"Year",'Population Migration by State'!$C$3)</f>
        <v>177815</v>
      </c>
      <c r="CQ185" s="121">
        <f>GETPIVOTDATA(" Tennessee",'Population Migration by State'!$B$5,"Year",'Population Migration by State'!$C$3)</f>
        <v>177815</v>
      </c>
      <c r="CR185" s="121">
        <f>GETPIVOTDATA(" Tennessee",'Population Migration by State'!$B$5,"Year",'Population Migration by State'!$C$3)</f>
        <v>177815</v>
      </c>
      <c r="CS185" s="105">
        <f>GETPIVOTDATA(" Tennessee",'Population Migration by State'!$B$5,"Year",'Population Migration by State'!$C$3)</f>
        <v>177815</v>
      </c>
      <c r="CT185" s="105">
        <f>GETPIVOTDATA(" Tennessee",'Population Migration by State'!$B$5,"Year",'Population Migration by State'!$C$3)</f>
        <v>177815</v>
      </c>
      <c r="CU185" s="105">
        <f>GETPIVOTDATA(" Tennessee",'Population Migration by State'!$B$5,"Year",'Population Migration by State'!$C$3)</f>
        <v>177815</v>
      </c>
      <c r="CV185" s="105">
        <f>GETPIVOTDATA(" Tennessee",'Population Migration by State'!$B$5,"Year",'Population Migration by State'!$C$3)</f>
        <v>177815</v>
      </c>
      <c r="CW185" s="105">
        <f>GETPIVOTDATA(" Tennessee",'Population Migration by State'!$B$5,"Year",'Population Migration by State'!$C$3)</f>
        <v>177815</v>
      </c>
      <c r="CX185" s="105">
        <f>GETPIVOTDATA(" Tennessee",'Population Migration by State'!$B$5,"Year",'Population Migration by State'!$C$3)</f>
        <v>177815</v>
      </c>
      <c r="CY185" s="105">
        <f>GETPIVOTDATA(" Tennessee",'Population Migration by State'!$B$5,"Year",'Population Migration by State'!$C$3)</f>
        <v>177815</v>
      </c>
      <c r="CZ185" s="105">
        <f>GETPIVOTDATA(" Tennessee",'Population Migration by State'!$B$5,"Year",'Population Migration by State'!$C$3)</f>
        <v>177815</v>
      </c>
      <c r="DA185" s="105">
        <f>GETPIVOTDATA(" Tennessee",'Population Migration by State'!$B$5,"Year",'Population Migration by State'!$C$3)</f>
        <v>177815</v>
      </c>
      <c r="DB185" s="97"/>
      <c r="DC185" s="105">
        <f>GETPIVOTDATA(" North Carolina",'Population Migration by State'!$B$5,"Year",'Population Migration by State'!$C$3)</f>
        <v>275174</v>
      </c>
      <c r="DD185" s="105">
        <f>GETPIVOTDATA(" North Carolina",'Population Migration by State'!$B$5,"Year",'Population Migration by State'!$C$3)</f>
        <v>275174</v>
      </c>
      <c r="DE185" s="105">
        <f>GETPIVOTDATA(" North Carolina",'Population Migration by State'!$B$5,"Year",'Population Migration by State'!$C$3)</f>
        <v>275174</v>
      </c>
      <c r="DF185" s="105">
        <f>GETPIVOTDATA(" North Carolina",'Population Migration by State'!$B$5,"Year",'Population Migration by State'!$C$3)</f>
        <v>275174</v>
      </c>
      <c r="DG185" s="105">
        <f>GETPIVOTDATA(" North Carolina",'Population Migration by State'!$B$5,"Year",'Population Migration by State'!$C$3)</f>
        <v>275174</v>
      </c>
      <c r="DH185" s="105">
        <f>GETPIVOTDATA(" North Carolina",'Population Migration by State'!$B$5,"Year",'Population Migration by State'!$C$3)</f>
        <v>275174</v>
      </c>
      <c r="DI185" s="121">
        <f>GETPIVOTDATA(" North Carolina",'Population Migration by State'!$B$5,"Year",'Population Migration by State'!$C$3)</f>
        <v>275174</v>
      </c>
      <c r="DJ185" s="121">
        <f>GETPIVOTDATA(" North Carolina",'Population Migration by State'!$B$5,"Year",'Population Migration by State'!$C$3)</f>
        <v>275174</v>
      </c>
      <c r="DK185" s="121">
        <f>GETPIVOTDATA(" North Carolina",'Population Migration by State'!$B$5,"Year",'Population Migration by State'!$C$3)</f>
        <v>275174</v>
      </c>
      <c r="DL185" s="121">
        <f>GETPIVOTDATA(" North Carolina",'Population Migration by State'!$B$5,"Year",'Population Migration by State'!$C$3)</f>
        <v>275174</v>
      </c>
      <c r="DM185" s="105">
        <f>GETPIVOTDATA(" North Carolina",'Population Migration by State'!$B$5,"Year",'Population Migration by State'!$C$3)</f>
        <v>275174</v>
      </c>
      <c r="DN185" s="105">
        <f>GETPIVOTDATA(" North Carolina",'Population Migration by State'!$B$5,"Year",'Population Migration by State'!$C$3)</f>
        <v>275174</v>
      </c>
      <c r="DO185" s="105">
        <f>GETPIVOTDATA(" North Carolina",'Population Migration by State'!$B$5,"Year",'Population Migration by State'!$C$3)</f>
        <v>275174</v>
      </c>
      <c r="DP185" s="105">
        <f>GETPIVOTDATA(" North Carolina",'Population Migration by State'!$B$5,"Year",'Population Migration by State'!$C$3)</f>
        <v>275174</v>
      </c>
      <c r="DQ185" s="105">
        <f>GETPIVOTDATA(" North Carolina",'Population Migration by State'!$B$5,"Year",'Population Migration by State'!$C$3)</f>
        <v>275174</v>
      </c>
      <c r="DR185" s="105">
        <f>GETPIVOTDATA(" North Carolina",'Population Migration by State'!$B$5,"Year",'Population Migration by State'!$C$3)</f>
        <v>275174</v>
      </c>
      <c r="DS185" s="105">
        <f>GETPIVOTDATA(" North Carolina",'Population Migration by State'!$B$5,"Year",'Population Migration by State'!$C$3)</f>
        <v>275174</v>
      </c>
      <c r="DT185" s="105">
        <f>GETPIVOTDATA(" North Carolina",'Population Migration by State'!$B$5,"Year",'Population Migration by State'!$C$3)</f>
        <v>275174</v>
      </c>
      <c r="DU185" s="105">
        <f>GETPIVOTDATA(" North Carolina",'Population Migration by State'!$B$5,"Year",'Population Migration by State'!$C$3)</f>
        <v>275174</v>
      </c>
      <c r="DV185" s="105">
        <f>GETPIVOTDATA(" North Carolina",'Population Migration by State'!$B$5,"Year",'Population Migration by State'!$C$3)</f>
        <v>275174</v>
      </c>
      <c r="DW185" s="114">
        <f>GETPIVOTDATA(" North Carolina",'Population Migration by State'!$B$5,"Year",'Population Migration by State'!$C$3)</f>
        <v>275174</v>
      </c>
      <c r="DX185" s="105"/>
      <c r="DY185" s="105"/>
      <c r="DZ185" s="105"/>
      <c r="EA185" s="105"/>
      <c r="EB185" s="105"/>
      <c r="EC185" s="105"/>
      <c r="ED185" s="105"/>
      <c r="EE185" s="105"/>
      <c r="EF185" s="105"/>
      <c r="EG185" s="105"/>
      <c r="EH185" s="105"/>
      <c r="EI185" s="105"/>
      <c r="EJ185" s="105"/>
      <c r="EK185" s="105"/>
      <c r="EL185" s="105"/>
      <c r="EM185" s="105"/>
      <c r="EN185" s="105"/>
      <c r="EO185" s="105"/>
      <c r="EP185" s="105"/>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217"/>
    </row>
    <row r="186" spans="2:216" ht="15.75" customHeight="1" thickTop="1" x14ac:dyDescent="0.25">
      <c r="B186" s="221"/>
      <c r="C186" s="56"/>
      <c r="D186" s="56"/>
      <c r="E186" s="105"/>
      <c r="F186" s="105"/>
      <c r="G186" s="105"/>
      <c r="H186" s="105"/>
      <c r="I186" s="105"/>
      <c r="J186" s="105"/>
      <c r="K186" s="105"/>
      <c r="L186" s="105"/>
      <c r="M186" s="105"/>
      <c r="N186" s="105"/>
      <c r="O186" s="105"/>
      <c r="P186" s="105"/>
      <c r="Q186" s="105"/>
      <c r="R186" s="105"/>
      <c r="S186" s="92">
        <f>GETPIVOTDATA(" California",'Population Migration by State'!$B$5,"Year",'Population Migration by State'!$C$3)</f>
        <v>495964</v>
      </c>
      <c r="T186" s="105">
        <f>GETPIVOTDATA(" California",'Population Migration by State'!$B$5,"Year",'Population Migration by State'!$C$3)</f>
        <v>495964</v>
      </c>
      <c r="U186" s="105">
        <f>GETPIVOTDATA(" California",'Population Migration by State'!$B$5,"Year",'Population Migration by State'!$C$3)</f>
        <v>495964</v>
      </c>
      <c r="V186" s="105">
        <f>GETPIVOTDATA(" California",'Population Migration by State'!$B$5,"Year",'Population Migration by State'!$C$3)</f>
        <v>495964</v>
      </c>
      <c r="W186" s="105">
        <f>GETPIVOTDATA(" California",'Population Migration by State'!$B$5,"Year",'Population Migration by State'!$C$3)</f>
        <v>495964</v>
      </c>
      <c r="X186" s="105">
        <f>GETPIVOTDATA(" California",'Population Migration by State'!$B$5,"Year",'Population Migration by State'!$C$3)</f>
        <v>495964</v>
      </c>
      <c r="Y186" s="105">
        <f>GETPIVOTDATA(" California",'Population Migration by State'!$B$5,"Year",'Population Migration by State'!$C$3)</f>
        <v>495964</v>
      </c>
      <c r="Z186" s="105">
        <f>GETPIVOTDATA(" California",'Population Migration by State'!$B$5,"Year",'Population Migration by State'!$C$3)</f>
        <v>495964</v>
      </c>
      <c r="AA186" s="95">
        <f>GETPIVOTDATA(" Arizona",'Population Migration by State'!$B$5,"Year",'Population Migration by State'!$C$3)</f>
        <v>234248</v>
      </c>
      <c r="AB186" s="105">
        <f>GETPIVOTDATA(" Arizona",'Population Migration by State'!$B$5,"Year",'Population Migration by State'!$C$3)</f>
        <v>234248</v>
      </c>
      <c r="AC186" s="105">
        <f>GETPIVOTDATA(" Arizona",'Population Migration by State'!$B$5,"Year",'Population Migration by State'!$C$3)</f>
        <v>234248</v>
      </c>
      <c r="AD186" s="105">
        <f>GETPIVOTDATA(" Arizona",'Population Migration by State'!$B$5,"Year",'Population Migration by State'!$C$3)</f>
        <v>234248</v>
      </c>
      <c r="AE186" s="105">
        <f>GETPIVOTDATA(" Arizona",'Population Migration by State'!$B$5,"Year",'Population Migration by State'!$C$3)</f>
        <v>234248</v>
      </c>
      <c r="AF186" s="105">
        <f>GETPIVOTDATA(" Arizona",'Population Migration by State'!$B$5,"Year",'Population Migration by State'!$C$3)</f>
        <v>234248</v>
      </c>
      <c r="AG186" s="121">
        <f>GETPIVOTDATA(" Arizona",'Population Migration by State'!$B$5,"Year",'Population Migration by State'!$C$3)</f>
        <v>234248</v>
      </c>
      <c r="AH186" s="121">
        <f>GETPIVOTDATA(" Arizona",'Population Migration by State'!$B$5,"Year",'Population Migration by State'!$C$3)</f>
        <v>234248</v>
      </c>
      <c r="AI186" s="121">
        <f>GETPIVOTDATA(" Arizona",'Population Migration by State'!$B$5,"Year",'Population Migration by State'!$C$3)</f>
        <v>234248</v>
      </c>
      <c r="AJ186" s="121">
        <f>GETPIVOTDATA(" Arizona",'Population Migration by State'!$B$5,"Year",'Population Migration by State'!$C$3)</f>
        <v>234248</v>
      </c>
      <c r="AK186" s="105">
        <f>GETPIVOTDATA(" Arizona",'Population Migration by State'!$B$5,"Year",'Population Migration by State'!$C$3)</f>
        <v>234248</v>
      </c>
      <c r="AL186" s="105">
        <f>GETPIVOTDATA(" Arizona",'Population Migration by State'!$B$5,"Year",'Population Migration by State'!$C$3)</f>
        <v>234248</v>
      </c>
      <c r="AM186" s="105">
        <f>GETPIVOTDATA(" Arizona",'Population Migration by State'!$B$5,"Year",'Population Migration by State'!$C$3)</f>
        <v>234248</v>
      </c>
      <c r="AN186" s="105">
        <f>GETPIVOTDATA(" Arizona",'Population Migration by State'!$B$5,"Year",'Population Migration by State'!$C$3)</f>
        <v>234248</v>
      </c>
      <c r="AO186" s="92">
        <f>GETPIVOTDATA(" New Mexico",'Population Migration by State'!$B$5,"Year",'Population Migration by State'!$C$3)</f>
        <v>55122</v>
      </c>
      <c r="AP186" s="105">
        <f>GETPIVOTDATA(" New Mexico",'Population Migration by State'!$B$5,"Year",'Population Migration by State'!$C$3)</f>
        <v>55122</v>
      </c>
      <c r="AQ186" s="105">
        <f>GETPIVOTDATA(" New Mexico",'Population Migration by State'!$B$5,"Year",'Population Migration by State'!$C$3)</f>
        <v>55122</v>
      </c>
      <c r="AR186" s="105">
        <f>GETPIVOTDATA(" New Mexico",'Population Migration by State'!$B$5,"Year",'Population Migration by State'!$C$3)</f>
        <v>55122</v>
      </c>
      <c r="AS186" s="105">
        <f>GETPIVOTDATA(" New Mexico",'Population Migration by State'!$B$5,"Year",'Population Migration by State'!$C$3)</f>
        <v>55122</v>
      </c>
      <c r="AT186" s="121">
        <f>GETPIVOTDATA(" New Mexico",'Population Migration by State'!$B$5,"Year",'Population Migration by State'!$C$3)</f>
        <v>55122</v>
      </c>
      <c r="AU186" s="121">
        <f>GETPIVOTDATA(" New Mexico",'Population Migration by State'!$B$5,"Year",'Population Migration by State'!$C$3)</f>
        <v>55122</v>
      </c>
      <c r="AV186" s="121">
        <f>GETPIVOTDATA(" New Mexico",'Population Migration by State'!$B$5,"Year",'Population Migration by State'!$C$3)</f>
        <v>55122</v>
      </c>
      <c r="AW186" s="121">
        <f>GETPIVOTDATA(" New Mexico",'Population Migration by State'!$B$5,"Year",'Population Migration by State'!$C$3)</f>
        <v>55122</v>
      </c>
      <c r="AX186" s="105">
        <f>GETPIVOTDATA(" New Mexico",'Population Migration by State'!$B$5,"Year",'Population Migration by State'!$C$3)</f>
        <v>55122</v>
      </c>
      <c r="AY186" s="105">
        <f>GETPIVOTDATA(" New Mexico",'Population Migration by State'!$B$5,"Year",'Population Migration by State'!$C$3)</f>
        <v>55122</v>
      </c>
      <c r="AZ186" s="105">
        <f>GETPIVOTDATA(" New Mexico",'Population Migration by State'!$B$5,"Year",'Population Migration by State'!$C$3)</f>
        <v>55122</v>
      </c>
      <c r="BA186" s="105">
        <f>GETPIVOTDATA(" New Mexico",'Population Migration by State'!$B$5,"Year",'Population Migration by State'!$C$3)</f>
        <v>55122</v>
      </c>
      <c r="BB186" s="105">
        <f>GETPIVOTDATA(" New Mexico",'Population Migration by State'!$B$5,"Year",'Population Migration by State'!$C$3)</f>
        <v>55122</v>
      </c>
      <c r="BC186" s="92">
        <f>GETPIVOTDATA(" Texas",'Population Migration by State'!$B$5,"Year",'Population Migration by State'!$C$3)</f>
        <v>512187</v>
      </c>
      <c r="BD186" s="105">
        <f>GETPIVOTDATA(" Texas",'Population Migration by State'!$B$5,"Year",'Population Migration by State'!$C$3)</f>
        <v>512187</v>
      </c>
      <c r="BE186" s="105">
        <f>GETPIVOTDATA(" Texas",'Population Migration by State'!$B$5,"Year",'Population Migration by State'!$C$3)</f>
        <v>512187</v>
      </c>
      <c r="BF186" s="105">
        <f>GETPIVOTDATA(" Texas",'Population Migration by State'!$B$5,"Year",'Population Migration by State'!$C$3)</f>
        <v>512187</v>
      </c>
      <c r="BG186" s="105">
        <f>GETPIVOTDATA(" Texas",'Population Migration by State'!$B$5,"Year",'Population Migration by State'!$C$3)</f>
        <v>512187</v>
      </c>
      <c r="BH186" s="105">
        <f>GETPIVOTDATA(" Texas",'Population Migration by State'!$B$5,"Year",'Population Migration by State'!$C$3)</f>
        <v>512187</v>
      </c>
      <c r="BI186" s="105">
        <f>GETPIVOTDATA(" Texas",'Population Migration by State'!$B$5,"Year",'Population Migration by State'!$C$3)</f>
        <v>512187</v>
      </c>
      <c r="BJ186" s="92">
        <f>GETPIVOTDATA(" Oklahoma",'Population Migration by State'!$B$5,"Year",'Population Migration by State'!$C$3)</f>
        <v>108972</v>
      </c>
      <c r="BK186" s="105">
        <f>GETPIVOTDATA(" Oklahoma",'Population Migration by State'!$B$5,"Year",'Population Migration by State'!$C$3)</f>
        <v>108972</v>
      </c>
      <c r="BL186" s="105">
        <f>GETPIVOTDATA(" Oklahoma",'Population Migration by State'!$B$5,"Year",'Population Migration by State'!$C$3)</f>
        <v>108972</v>
      </c>
      <c r="BM186" s="105">
        <f>GETPIVOTDATA(" Oklahoma",'Population Migration by State'!$B$5,"Year",'Population Migration by State'!$C$3)</f>
        <v>108972</v>
      </c>
      <c r="BN186" s="105">
        <f>GETPIVOTDATA(" Oklahoma",'Population Migration by State'!$B$5,"Year",'Population Migration by State'!$C$3)</f>
        <v>108972</v>
      </c>
      <c r="BO186" s="105">
        <f>GETPIVOTDATA(" Oklahoma",'Population Migration by State'!$B$5,"Year",'Population Migration by State'!$C$3)</f>
        <v>108972</v>
      </c>
      <c r="BP186" s="105">
        <f>GETPIVOTDATA(" Oklahoma",'Population Migration by State'!$B$5,"Year",'Population Migration by State'!$C$3)</f>
        <v>108972</v>
      </c>
      <c r="BQ186" s="105">
        <f>GETPIVOTDATA(" Oklahoma",'Population Migration by State'!$B$5,"Year",'Population Migration by State'!$C$3)</f>
        <v>108972</v>
      </c>
      <c r="BR186" s="105">
        <f>GETPIVOTDATA(" Oklahoma",'Population Migration by State'!$B$5,"Year",'Population Migration by State'!$C$3)</f>
        <v>108972</v>
      </c>
      <c r="BS186" s="105">
        <f>GETPIVOTDATA(" Oklahoma",'Population Migration by State'!$B$5,"Year",'Population Migration by State'!$C$3)</f>
        <v>108972</v>
      </c>
      <c r="BT186" s="92">
        <f>GETPIVOTDATA(" Arkansas",'Population Migration by State'!$B$5,"Year",'Population Migration by State'!$C$3)</f>
        <v>76948</v>
      </c>
      <c r="BU186" s="105">
        <f>GETPIVOTDATA(" Arkansas",'Population Migration by State'!$B$5,"Year",'Population Migration by State'!$C$3)</f>
        <v>76948</v>
      </c>
      <c r="BV186" s="105">
        <f>GETPIVOTDATA(" Arkansas",'Population Migration by State'!$B$5,"Year",'Population Migration by State'!$C$3)</f>
        <v>76948</v>
      </c>
      <c r="BW186" s="105">
        <f>GETPIVOTDATA(" Arkansas",'Population Migration by State'!$B$5,"Year",'Population Migration by State'!$C$3)</f>
        <v>76948</v>
      </c>
      <c r="BX186" s="121">
        <f>GETPIVOTDATA(" Arkansas",'Population Migration by State'!$B$5,"Year",'Population Migration by State'!$C$3)</f>
        <v>76948</v>
      </c>
      <c r="BY186" s="121">
        <f>GETPIVOTDATA(" Arkansas",'Population Migration by State'!$B$5,"Year",'Population Migration by State'!$C$3)</f>
        <v>76948</v>
      </c>
      <c r="BZ186" s="121">
        <f>GETPIVOTDATA(" Arkansas",'Population Migration by State'!$B$5,"Year",'Population Migration by State'!$C$3)</f>
        <v>76948</v>
      </c>
      <c r="CA186" s="121">
        <f>GETPIVOTDATA(" Arkansas",'Population Migration by State'!$B$5,"Year",'Population Migration by State'!$C$3)</f>
        <v>76948</v>
      </c>
      <c r="CB186" s="105">
        <f>GETPIVOTDATA(" Arkansas",'Population Migration by State'!$B$5,"Year",'Population Migration by State'!$C$3)</f>
        <v>76948</v>
      </c>
      <c r="CC186" s="105">
        <f>GETPIVOTDATA(" Arkansas",'Population Migration by State'!$B$5,"Year",'Population Migration by State'!$C$3)</f>
        <v>76948</v>
      </c>
      <c r="CD186" s="105">
        <f>GETPIVOTDATA(" Arkansas",'Population Migration by State'!$B$5,"Year",'Population Migration by State'!$C$3)</f>
        <v>76948</v>
      </c>
      <c r="CE186" s="105">
        <f>GETPIVOTDATA(" Arkansas",'Population Migration by State'!$B$5,"Year",'Population Migration by State'!$C$3)</f>
        <v>76948</v>
      </c>
      <c r="CF186" s="97"/>
      <c r="CG186" s="105">
        <f>GETPIVOTDATA(" Tennessee",'Population Migration by State'!$B$5,"Year",'Population Migration by State'!$C$3)</f>
        <v>177815</v>
      </c>
      <c r="CH186" s="105">
        <f>GETPIVOTDATA(" Tennessee",'Population Migration by State'!$B$5,"Year",'Population Migration by State'!$C$3)</f>
        <v>177815</v>
      </c>
      <c r="CI186" s="105">
        <f>GETPIVOTDATA(" Tennessee",'Population Migration by State'!$B$5,"Year",'Population Migration by State'!$C$3)</f>
        <v>177815</v>
      </c>
      <c r="CJ186" s="105">
        <f>GETPIVOTDATA(" Tennessee",'Population Migration by State'!$B$5,"Year",'Population Migration by State'!$C$3)</f>
        <v>177815</v>
      </c>
      <c r="CK186" s="105">
        <f>GETPIVOTDATA(" Tennessee",'Population Migration by State'!$B$5,"Year",'Population Migration by State'!$C$3)</f>
        <v>177815</v>
      </c>
      <c r="CL186" s="105">
        <f>GETPIVOTDATA(" Tennessee",'Population Migration by State'!$B$5,"Year",'Population Migration by State'!$C$3)</f>
        <v>177815</v>
      </c>
      <c r="CM186" s="105">
        <f>GETPIVOTDATA(" Tennessee",'Population Migration by State'!$B$5,"Year",'Population Migration by State'!$C$3)</f>
        <v>177815</v>
      </c>
      <c r="CN186" s="105">
        <f>GETPIVOTDATA(" Tennessee",'Population Migration by State'!$B$5,"Year",'Population Migration by State'!$C$3)</f>
        <v>177815</v>
      </c>
      <c r="CO186" s="121">
        <f>GETPIVOTDATA(" Tennessee",'Population Migration by State'!$B$5,"Year",'Population Migration by State'!$C$3)</f>
        <v>177815</v>
      </c>
      <c r="CP186" s="121">
        <f>GETPIVOTDATA(" Tennessee",'Population Migration by State'!$B$5,"Year",'Population Migration by State'!$C$3)</f>
        <v>177815</v>
      </c>
      <c r="CQ186" s="121">
        <f>GETPIVOTDATA(" Tennessee",'Population Migration by State'!$B$5,"Year",'Population Migration by State'!$C$3)</f>
        <v>177815</v>
      </c>
      <c r="CR186" s="121">
        <f>GETPIVOTDATA(" Tennessee",'Population Migration by State'!$B$5,"Year",'Population Migration by State'!$C$3)</f>
        <v>177815</v>
      </c>
      <c r="CS186" s="105">
        <f>GETPIVOTDATA(" Tennessee",'Population Migration by State'!$B$5,"Year",'Population Migration by State'!$C$3)</f>
        <v>177815</v>
      </c>
      <c r="CT186" s="105">
        <f>GETPIVOTDATA(" Tennessee",'Population Migration by State'!$B$5,"Year",'Population Migration by State'!$C$3)</f>
        <v>177815</v>
      </c>
      <c r="CU186" s="105">
        <f>GETPIVOTDATA(" Tennessee",'Population Migration by State'!$B$5,"Year",'Population Migration by State'!$C$3)</f>
        <v>177815</v>
      </c>
      <c r="CV186" s="105">
        <f>GETPIVOTDATA(" Tennessee",'Population Migration by State'!$B$5,"Year",'Population Migration by State'!$C$3)</f>
        <v>177815</v>
      </c>
      <c r="CW186" s="105">
        <f>GETPIVOTDATA(" Tennessee",'Population Migration by State'!$B$5,"Year",'Population Migration by State'!$C$3)</f>
        <v>177815</v>
      </c>
      <c r="CX186" s="105">
        <f>GETPIVOTDATA(" Tennessee",'Population Migration by State'!$B$5,"Year",'Population Migration by State'!$C$3)</f>
        <v>177815</v>
      </c>
      <c r="CY186" s="105">
        <f>GETPIVOTDATA(" Tennessee",'Population Migration by State'!$B$5,"Year",'Population Migration by State'!$C$3)</f>
        <v>177815</v>
      </c>
      <c r="CZ186" s="105">
        <f>GETPIVOTDATA(" Tennessee",'Population Migration by State'!$B$5,"Year",'Population Migration by State'!$C$3)</f>
        <v>177815</v>
      </c>
      <c r="DA186" s="114">
        <f>GETPIVOTDATA(" Tennessee",'Population Migration by State'!$B$5,"Year",'Population Migration by State'!$C$3)</f>
        <v>177815</v>
      </c>
      <c r="DB186" s="105">
        <f>GETPIVOTDATA(" North Carolina",'Population Migration by State'!$B$5,"Year",'Population Migration by State'!$C$3)</f>
        <v>275174</v>
      </c>
      <c r="DC186" s="105">
        <f>GETPIVOTDATA(" North Carolina",'Population Migration by State'!$B$5,"Year",'Population Migration by State'!$C$3)</f>
        <v>275174</v>
      </c>
      <c r="DD186" s="105">
        <f>GETPIVOTDATA(" North Carolina",'Population Migration by State'!$B$5,"Year",'Population Migration by State'!$C$3)</f>
        <v>275174</v>
      </c>
      <c r="DE186" s="105">
        <f>GETPIVOTDATA(" North Carolina",'Population Migration by State'!$B$5,"Year",'Population Migration by State'!$C$3)</f>
        <v>275174</v>
      </c>
      <c r="DF186" s="105">
        <f>GETPIVOTDATA(" North Carolina",'Population Migration by State'!$B$5,"Year",'Population Migration by State'!$C$3)</f>
        <v>275174</v>
      </c>
      <c r="DG186" s="105">
        <f>GETPIVOTDATA(" North Carolina",'Population Migration by State'!$B$5,"Year",'Population Migration by State'!$C$3)</f>
        <v>275174</v>
      </c>
      <c r="DH186" s="105">
        <f>GETPIVOTDATA(" North Carolina",'Population Migration by State'!$B$5,"Year",'Population Migration by State'!$C$3)</f>
        <v>275174</v>
      </c>
      <c r="DI186" s="121">
        <f>GETPIVOTDATA(" North Carolina",'Population Migration by State'!$B$5,"Year",'Population Migration by State'!$C$3)</f>
        <v>275174</v>
      </c>
      <c r="DJ186" s="121">
        <f>GETPIVOTDATA(" North Carolina",'Population Migration by State'!$B$5,"Year",'Population Migration by State'!$C$3)</f>
        <v>275174</v>
      </c>
      <c r="DK186" s="121">
        <f>GETPIVOTDATA(" North Carolina",'Population Migration by State'!$B$5,"Year",'Population Migration by State'!$C$3)</f>
        <v>275174</v>
      </c>
      <c r="DL186" s="121">
        <f>GETPIVOTDATA(" North Carolina",'Population Migration by State'!$B$5,"Year",'Population Migration by State'!$C$3)</f>
        <v>275174</v>
      </c>
      <c r="DM186" s="105">
        <f>GETPIVOTDATA(" North Carolina",'Population Migration by State'!$B$5,"Year",'Population Migration by State'!$C$3)</f>
        <v>275174</v>
      </c>
      <c r="DN186" s="105">
        <f>GETPIVOTDATA(" North Carolina",'Population Migration by State'!$B$5,"Year",'Population Migration by State'!$C$3)</f>
        <v>275174</v>
      </c>
      <c r="DO186" s="105">
        <f>GETPIVOTDATA(" North Carolina",'Population Migration by State'!$B$5,"Year",'Population Migration by State'!$C$3)</f>
        <v>275174</v>
      </c>
      <c r="DP186" s="105">
        <f>GETPIVOTDATA(" North Carolina",'Population Migration by State'!$B$5,"Year",'Population Migration by State'!$C$3)</f>
        <v>275174</v>
      </c>
      <c r="DQ186" s="105">
        <f>GETPIVOTDATA(" North Carolina",'Population Migration by State'!$B$5,"Year",'Population Migration by State'!$C$3)</f>
        <v>275174</v>
      </c>
      <c r="DR186" s="105">
        <f>GETPIVOTDATA(" North Carolina",'Population Migration by State'!$B$5,"Year",'Population Migration by State'!$C$3)</f>
        <v>275174</v>
      </c>
      <c r="DS186" s="105">
        <f>GETPIVOTDATA(" North Carolina",'Population Migration by State'!$B$5,"Year",'Population Migration by State'!$C$3)</f>
        <v>275174</v>
      </c>
      <c r="DT186" s="105">
        <f>GETPIVOTDATA(" North Carolina",'Population Migration by State'!$B$5,"Year",'Population Migration by State'!$C$3)</f>
        <v>275174</v>
      </c>
      <c r="DU186" s="105">
        <f>GETPIVOTDATA(" North Carolina",'Population Migration by State'!$B$5,"Year",'Population Migration by State'!$C$3)</f>
        <v>275174</v>
      </c>
      <c r="DV186" s="105">
        <f>GETPIVOTDATA(" North Carolina",'Population Migration by State'!$B$5,"Year",'Population Migration by State'!$C$3)</f>
        <v>275174</v>
      </c>
      <c r="DW186" s="114">
        <f>GETPIVOTDATA(" North Carolina",'Population Migration by State'!$B$5,"Year",'Population Migration by State'!$C$3)</f>
        <v>275174</v>
      </c>
      <c r="DX186" s="105"/>
      <c r="DY186" s="105"/>
      <c r="DZ186" s="105"/>
      <c r="EA186" s="105"/>
      <c r="EB186" s="105"/>
      <c r="EC186" s="105"/>
      <c r="ED186" s="105"/>
      <c r="EE186" s="105"/>
      <c r="EF186" s="105"/>
      <c r="EG186" s="105"/>
      <c r="EH186" s="105"/>
      <c r="EI186" s="105"/>
      <c r="EJ186" s="105"/>
      <c r="EK186" s="105"/>
      <c r="EL186" s="105"/>
      <c r="EM186" s="105"/>
      <c r="EN186" s="105"/>
      <c r="EO186" s="105"/>
      <c r="EP186" s="105"/>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c r="FZ186" s="56"/>
      <c r="GA186" s="56"/>
      <c r="GB186" s="56"/>
      <c r="GC186" s="56"/>
      <c r="GD186" s="56"/>
      <c r="GE186" s="56"/>
      <c r="GF186" s="56"/>
      <c r="GG186" s="56"/>
      <c r="GH186" s="56"/>
      <c r="GI186" s="56"/>
      <c r="GJ186" s="56"/>
      <c r="GK186" s="56"/>
      <c r="GL186" s="56"/>
      <c r="GM186" s="56"/>
      <c r="GN186" s="56"/>
      <c r="GO186" s="56"/>
      <c r="GP186" s="56"/>
      <c r="GQ186" s="56"/>
      <c r="GR186" s="56"/>
      <c r="GS186" s="56"/>
      <c r="GT186" s="56"/>
      <c r="GU186" s="56"/>
      <c r="GV186" s="56"/>
      <c r="GW186" s="56"/>
      <c r="GX186" s="56"/>
      <c r="GY186" s="56"/>
      <c r="GZ186" s="56"/>
      <c r="HA186" s="56"/>
      <c r="HB186" s="56"/>
      <c r="HC186" s="56"/>
      <c r="HD186" s="56"/>
      <c r="HE186" s="56"/>
      <c r="HF186" s="56"/>
      <c r="HG186" s="56"/>
      <c r="HH186" s="217"/>
    </row>
    <row r="187" spans="2:216" ht="16.5" customHeight="1" x14ac:dyDescent="0.25">
      <c r="B187" s="221"/>
      <c r="C187" s="56"/>
      <c r="D187" s="56"/>
      <c r="E187" s="105"/>
      <c r="F187" s="105"/>
      <c r="G187" s="105"/>
      <c r="H187" s="105"/>
      <c r="I187" s="105"/>
      <c r="J187" s="105"/>
      <c r="K187" s="105"/>
      <c r="L187" s="105"/>
      <c r="M187" s="105"/>
      <c r="N187" s="105"/>
      <c r="O187" s="105"/>
      <c r="P187" s="105"/>
      <c r="Q187" s="105"/>
      <c r="R187" s="105"/>
      <c r="S187" s="92">
        <f>GETPIVOTDATA(" California",'Population Migration by State'!$B$5,"Year",'Population Migration by State'!$C$3)</f>
        <v>495964</v>
      </c>
      <c r="T187" s="105">
        <f>GETPIVOTDATA(" California",'Population Migration by State'!$B$5,"Year",'Population Migration by State'!$C$3)</f>
        <v>495964</v>
      </c>
      <c r="U187" s="105">
        <f>GETPIVOTDATA(" California",'Population Migration by State'!$B$5,"Year",'Population Migration by State'!$C$3)</f>
        <v>495964</v>
      </c>
      <c r="V187" s="105">
        <f>GETPIVOTDATA(" California",'Population Migration by State'!$B$5,"Year",'Population Migration by State'!$C$3)</f>
        <v>495964</v>
      </c>
      <c r="W187" s="105">
        <f>GETPIVOTDATA(" California",'Population Migration by State'!$B$5,"Year",'Population Migration by State'!$C$3)</f>
        <v>495964</v>
      </c>
      <c r="X187" s="105">
        <f>GETPIVOTDATA(" California",'Population Migration by State'!$B$5,"Year",'Population Migration by State'!$C$3)</f>
        <v>495964</v>
      </c>
      <c r="Y187" s="105">
        <f>GETPIVOTDATA(" California",'Population Migration by State'!$B$5,"Year",'Population Migration by State'!$C$3)</f>
        <v>495964</v>
      </c>
      <c r="Z187" s="105">
        <f>GETPIVOTDATA(" California",'Population Migration by State'!$B$5,"Year",'Population Migration by State'!$C$3)</f>
        <v>495964</v>
      </c>
      <c r="AA187" s="92">
        <f>GETPIVOTDATA(" Arizona",'Population Migration by State'!$B$5,"Year",'Population Migration by State'!$C$3)</f>
        <v>234248</v>
      </c>
      <c r="AB187" s="105">
        <f>GETPIVOTDATA(" Arizona",'Population Migration by State'!$B$5,"Year",'Population Migration by State'!$C$3)</f>
        <v>234248</v>
      </c>
      <c r="AC187" s="105">
        <f>GETPIVOTDATA(" Arizona",'Population Migration by State'!$B$5,"Year",'Population Migration by State'!$C$3)</f>
        <v>234248</v>
      </c>
      <c r="AD187" s="105">
        <f>GETPIVOTDATA(" Arizona",'Population Migration by State'!$B$5,"Year",'Population Migration by State'!$C$3)</f>
        <v>234248</v>
      </c>
      <c r="AE187" s="105">
        <f>GETPIVOTDATA(" Arizona",'Population Migration by State'!$B$5,"Year",'Population Migration by State'!$C$3)</f>
        <v>234248</v>
      </c>
      <c r="AF187" s="105">
        <f>GETPIVOTDATA(" Arizona",'Population Migration by State'!$B$5,"Year",'Population Migration by State'!$C$3)</f>
        <v>234248</v>
      </c>
      <c r="AG187" s="121">
        <f>GETPIVOTDATA(" Arizona",'Population Migration by State'!$B$5,"Year",'Population Migration by State'!$C$3)</f>
        <v>234248</v>
      </c>
      <c r="AH187" s="121">
        <f>GETPIVOTDATA(" Arizona",'Population Migration by State'!$B$5,"Year",'Population Migration by State'!$C$3)</f>
        <v>234248</v>
      </c>
      <c r="AI187" s="121">
        <f>GETPIVOTDATA(" Arizona",'Population Migration by State'!$B$5,"Year",'Population Migration by State'!$C$3)</f>
        <v>234248</v>
      </c>
      <c r="AJ187" s="121">
        <f>GETPIVOTDATA(" Arizona",'Population Migration by State'!$B$5,"Year",'Population Migration by State'!$C$3)</f>
        <v>234248</v>
      </c>
      <c r="AK187" s="105">
        <f>GETPIVOTDATA(" Arizona",'Population Migration by State'!$B$5,"Year",'Population Migration by State'!$C$3)</f>
        <v>234248</v>
      </c>
      <c r="AL187" s="105">
        <f>GETPIVOTDATA(" Arizona",'Population Migration by State'!$B$5,"Year",'Population Migration by State'!$C$3)</f>
        <v>234248</v>
      </c>
      <c r="AM187" s="105">
        <f>GETPIVOTDATA(" Arizona",'Population Migration by State'!$B$5,"Year",'Population Migration by State'!$C$3)</f>
        <v>234248</v>
      </c>
      <c r="AN187" s="105">
        <f>GETPIVOTDATA(" Arizona",'Population Migration by State'!$B$5,"Year",'Population Migration by State'!$C$3)</f>
        <v>234248</v>
      </c>
      <c r="AO187" s="92">
        <f>GETPIVOTDATA(" New Mexico",'Population Migration by State'!$B$5,"Year",'Population Migration by State'!$C$3)</f>
        <v>55122</v>
      </c>
      <c r="AP187" s="105">
        <f>GETPIVOTDATA(" New Mexico",'Population Migration by State'!$B$5,"Year",'Population Migration by State'!$C$3)</f>
        <v>55122</v>
      </c>
      <c r="AQ187" s="105">
        <f>GETPIVOTDATA(" New Mexico",'Population Migration by State'!$B$5,"Year",'Population Migration by State'!$C$3)</f>
        <v>55122</v>
      </c>
      <c r="AR187" s="105">
        <f>GETPIVOTDATA(" New Mexico",'Population Migration by State'!$B$5,"Year",'Population Migration by State'!$C$3)</f>
        <v>55122</v>
      </c>
      <c r="AS187" s="105">
        <f>GETPIVOTDATA(" New Mexico",'Population Migration by State'!$B$5,"Year",'Population Migration by State'!$C$3)</f>
        <v>55122</v>
      </c>
      <c r="AT187" s="121">
        <f>GETPIVOTDATA(" New Mexico",'Population Migration by State'!$B$5,"Year",'Population Migration by State'!$C$3)</f>
        <v>55122</v>
      </c>
      <c r="AU187" s="121">
        <f>GETPIVOTDATA(" New Mexico",'Population Migration by State'!$B$5,"Year",'Population Migration by State'!$C$3)</f>
        <v>55122</v>
      </c>
      <c r="AV187" s="121">
        <f>GETPIVOTDATA(" New Mexico",'Population Migration by State'!$B$5,"Year",'Population Migration by State'!$C$3)</f>
        <v>55122</v>
      </c>
      <c r="AW187" s="121">
        <f>GETPIVOTDATA(" New Mexico",'Population Migration by State'!$B$5,"Year",'Population Migration by State'!$C$3)</f>
        <v>55122</v>
      </c>
      <c r="AX187" s="105">
        <f>GETPIVOTDATA(" New Mexico",'Population Migration by State'!$B$5,"Year",'Population Migration by State'!$C$3)</f>
        <v>55122</v>
      </c>
      <c r="AY187" s="105">
        <f>GETPIVOTDATA(" New Mexico",'Population Migration by State'!$B$5,"Year",'Population Migration by State'!$C$3)</f>
        <v>55122</v>
      </c>
      <c r="AZ187" s="105">
        <f>GETPIVOTDATA(" New Mexico",'Population Migration by State'!$B$5,"Year",'Population Migration by State'!$C$3)</f>
        <v>55122</v>
      </c>
      <c r="BA187" s="105">
        <f>GETPIVOTDATA(" New Mexico",'Population Migration by State'!$B$5,"Year",'Population Migration by State'!$C$3)</f>
        <v>55122</v>
      </c>
      <c r="BB187" s="105">
        <f>GETPIVOTDATA(" New Mexico",'Population Migration by State'!$B$5,"Year",'Population Migration by State'!$C$3)</f>
        <v>55122</v>
      </c>
      <c r="BC187" s="92">
        <f>GETPIVOTDATA(" Texas",'Population Migration by State'!$B$5,"Year",'Population Migration by State'!$C$3)</f>
        <v>512187</v>
      </c>
      <c r="BD187" s="105">
        <f>GETPIVOTDATA(" Texas",'Population Migration by State'!$B$5,"Year",'Population Migration by State'!$C$3)</f>
        <v>512187</v>
      </c>
      <c r="BE187" s="105">
        <f>GETPIVOTDATA(" Texas",'Population Migration by State'!$B$5,"Year",'Population Migration by State'!$C$3)</f>
        <v>512187</v>
      </c>
      <c r="BF187" s="105">
        <f>GETPIVOTDATA(" Texas",'Population Migration by State'!$B$5,"Year",'Population Migration by State'!$C$3)</f>
        <v>512187</v>
      </c>
      <c r="BG187" s="105">
        <f>GETPIVOTDATA(" Texas",'Population Migration by State'!$B$5,"Year",'Population Migration by State'!$C$3)</f>
        <v>512187</v>
      </c>
      <c r="BH187" s="105">
        <f>GETPIVOTDATA(" Texas",'Population Migration by State'!$B$5,"Year",'Population Migration by State'!$C$3)</f>
        <v>512187</v>
      </c>
      <c r="BI187" s="105">
        <f>GETPIVOTDATA(" Texas",'Population Migration by State'!$B$5,"Year",'Population Migration by State'!$C$3)</f>
        <v>512187</v>
      </c>
      <c r="BJ187" s="92">
        <f>GETPIVOTDATA(" Oklahoma",'Population Migration by State'!$B$5,"Year",'Population Migration by State'!$C$3)</f>
        <v>108972</v>
      </c>
      <c r="BK187" s="105">
        <f>GETPIVOTDATA(" Oklahoma",'Population Migration by State'!$B$5,"Year",'Population Migration by State'!$C$3)</f>
        <v>108972</v>
      </c>
      <c r="BL187" s="105">
        <f>GETPIVOTDATA(" Oklahoma",'Population Migration by State'!$B$5,"Year",'Population Migration by State'!$C$3)</f>
        <v>108972</v>
      </c>
      <c r="BM187" s="105">
        <f>GETPIVOTDATA(" Oklahoma",'Population Migration by State'!$B$5,"Year",'Population Migration by State'!$C$3)</f>
        <v>108972</v>
      </c>
      <c r="BN187" s="105">
        <f>GETPIVOTDATA(" Oklahoma",'Population Migration by State'!$B$5,"Year",'Population Migration by State'!$C$3)</f>
        <v>108972</v>
      </c>
      <c r="BO187" s="105">
        <f>GETPIVOTDATA(" Oklahoma",'Population Migration by State'!$B$5,"Year",'Population Migration by State'!$C$3)</f>
        <v>108972</v>
      </c>
      <c r="BP187" s="105">
        <f>GETPIVOTDATA(" Oklahoma",'Population Migration by State'!$B$5,"Year",'Population Migration by State'!$C$3)</f>
        <v>108972</v>
      </c>
      <c r="BQ187" s="105">
        <f>GETPIVOTDATA(" Oklahoma",'Population Migration by State'!$B$5,"Year",'Population Migration by State'!$C$3)</f>
        <v>108972</v>
      </c>
      <c r="BR187" s="105">
        <f>GETPIVOTDATA(" Oklahoma",'Population Migration by State'!$B$5,"Year",'Population Migration by State'!$C$3)</f>
        <v>108972</v>
      </c>
      <c r="BS187" s="105">
        <f>GETPIVOTDATA(" Oklahoma",'Population Migration by State'!$B$5,"Year",'Population Migration by State'!$C$3)</f>
        <v>108972</v>
      </c>
      <c r="BT187" s="92">
        <f>GETPIVOTDATA(" Arkansas",'Population Migration by State'!$B$5,"Year",'Population Migration by State'!$C$3)</f>
        <v>76948</v>
      </c>
      <c r="BU187" s="105">
        <f>GETPIVOTDATA(" Arkansas",'Population Migration by State'!$B$5,"Year",'Population Migration by State'!$C$3)</f>
        <v>76948</v>
      </c>
      <c r="BV187" s="105">
        <f>GETPIVOTDATA(" Arkansas",'Population Migration by State'!$B$5,"Year",'Population Migration by State'!$C$3)</f>
        <v>76948</v>
      </c>
      <c r="BW187" s="105">
        <f>GETPIVOTDATA(" Arkansas",'Population Migration by State'!$B$5,"Year",'Population Migration by State'!$C$3)</f>
        <v>76948</v>
      </c>
      <c r="BX187" s="121">
        <f>GETPIVOTDATA(" Arkansas",'Population Migration by State'!$B$5,"Year",'Population Migration by State'!$C$3)</f>
        <v>76948</v>
      </c>
      <c r="BY187" s="121">
        <f>GETPIVOTDATA(" Arkansas",'Population Migration by State'!$B$5,"Year",'Population Migration by State'!$C$3)</f>
        <v>76948</v>
      </c>
      <c r="BZ187" s="121">
        <f>GETPIVOTDATA(" Arkansas",'Population Migration by State'!$B$5,"Year",'Population Migration by State'!$C$3)</f>
        <v>76948</v>
      </c>
      <c r="CA187" s="121">
        <f>GETPIVOTDATA(" Arkansas",'Population Migration by State'!$B$5,"Year",'Population Migration by State'!$C$3)</f>
        <v>76948</v>
      </c>
      <c r="CB187" s="105">
        <f>GETPIVOTDATA(" Arkansas",'Population Migration by State'!$B$5,"Year",'Population Migration by State'!$C$3)</f>
        <v>76948</v>
      </c>
      <c r="CC187" s="105">
        <f>GETPIVOTDATA(" Arkansas",'Population Migration by State'!$B$5,"Year",'Population Migration by State'!$C$3)</f>
        <v>76948</v>
      </c>
      <c r="CD187" s="105">
        <f>GETPIVOTDATA(" Arkansas",'Population Migration by State'!$B$5,"Year",'Population Migration by State'!$C$3)</f>
        <v>76948</v>
      </c>
      <c r="CE187" s="105">
        <f>GETPIVOTDATA(" Arkansas",'Population Migration by State'!$B$5,"Year",'Population Migration by State'!$C$3)</f>
        <v>76948</v>
      </c>
      <c r="CF187" s="92">
        <f>GETPIVOTDATA(" Tennessee",'Population Migration by State'!$B$5,"Year",'Population Migration by State'!$C$3)</f>
        <v>177815</v>
      </c>
      <c r="CG187" s="105">
        <f>GETPIVOTDATA(" Tennessee",'Population Migration by State'!$B$5,"Year",'Population Migration by State'!$C$3)</f>
        <v>177815</v>
      </c>
      <c r="CH187" s="105">
        <f>GETPIVOTDATA(" Tennessee",'Population Migration by State'!$B$5,"Year",'Population Migration by State'!$C$3)</f>
        <v>177815</v>
      </c>
      <c r="CI187" s="105">
        <f>GETPIVOTDATA(" Tennessee",'Population Migration by State'!$B$5,"Year",'Population Migration by State'!$C$3)</f>
        <v>177815</v>
      </c>
      <c r="CJ187" s="105">
        <f>GETPIVOTDATA(" Tennessee",'Population Migration by State'!$B$5,"Year",'Population Migration by State'!$C$3)</f>
        <v>177815</v>
      </c>
      <c r="CK187" s="105">
        <f>GETPIVOTDATA(" Tennessee",'Population Migration by State'!$B$5,"Year",'Population Migration by State'!$C$3)</f>
        <v>177815</v>
      </c>
      <c r="CL187" s="105">
        <f>GETPIVOTDATA(" Tennessee",'Population Migration by State'!$B$5,"Year",'Population Migration by State'!$C$3)</f>
        <v>177815</v>
      </c>
      <c r="CM187" s="105">
        <f>GETPIVOTDATA(" Tennessee",'Population Migration by State'!$B$5,"Year",'Population Migration by State'!$C$3)</f>
        <v>177815</v>
      </c>
      <c r="CN187" s="105">
        <f>GETPIVOTDATA(" Tennessee",'Population Migration by State'!$B$5,"Year",'Population Migration by State'!$C$3)</f>
        <v>177815</v>
      </c>
      <c r="CO187" s="121">
        <f>GETPIVOTDATA(" Tennessee",'Population Migration by State'!$B$5,"Year",'Population Migration by State'!$C$3)</f>
        <v>177815</v>
      </c>
      <c r="CP187" s="121">
        <f>GETPIVOTDATA(" Tennessee",'Population Migration by State'!$B$5,"Year",'Population Migration by State'!$C$3)</f>
        <v>177815</v>
      </c>
      <c r="CQ187" s="121">
        <f>GETPIVOTDATA(" Tennessee",'Population Migration by State'!$B$5,"Year",'Population Migration by State'!$C$3)</f>
        <v>177815</v>
      </c>
      <c r="CR187" s="121">
        <f>GETPIVOTDATA(" Tennessee",'Population Migration by State'!$B$5,"Year",'Population Migration by State'!$C$3)</f>
        <v>177815</v>
      </c>
      <c r="CS187" s="105">
        <f>GETPIVOTDATA(" Tennessee",'Population Migration by State'!$B$5,"Year",'Population Migration by State'!$C$3)</f>
        <v>177815</v>
      </c>
      <c r="CT187" s="105">
        <f>GETPIVOTDATA(" Tennessee",'Population Migration by State'!$B$5,"Year",'Population Migration by State'!$C$3)</f>
        <v>177815</v>
      </c>
      <c r="CU187" s="105">
        <f>GETPIVOTDATA(" Tennessee",'Population Migration by State'!$B$5,"Year",'Population Migration by State'!$C$3)</f>
        <v>177815</v>
      </c>
      <c r="CV187" s="105">
        <f>GETPIVOTDATA(" Tennessee",'Population Migration by State'!$B$5,"Year",'Population Migration by State'!$C$3)</f>
        <v>177815</v>
      </c>
      <c r="CW187" s="105">
        <f>GETPIVOTDATA(" Tennessee",'Population Migration by State'!$B$5,"Year",'Population Migration by State'!$C$3)</f>
        <v>177815</v>
      </c>
      <c r="CX187" s="105">
        <f>GETPIVOTDATA(" Tennessee",'Population Migration by State'!$B$5,"Year",'Population Migration by State'!$C$3)</f>
        <v>177815</v>
      </c>
      <c r="CY187" s="105">
        <f>GETPIVOTDATA(" Tennessee",'Population Migration by State'!$B$5,"Year",'Population Migration by State'!$C$3)</f>
        <v>177815</v>
      </c>
      <c r="CZ187" s="105">
        <f>GETPIVOTDATA(" Tennessee",'Population Migration by State'!$B$5,"Year",'Population Migration by State'!$C$3)</f>
        <v>177815</v>
      </c>
      <c r="DA187" s="97"/>
      <c r="DB187" s="105">
        <f>GETPIVOTDATA(" North Carolina",'Population Migration by State'!$B$5,"Year",'Population Migration by State'!$C$3)</f>
        <v>275174</v>
      </c>
      <c r="DC187" s="105">
        <f>GETPIVOTDATA(" North Carolina",'Population Migration by State'!$B$5,"Year",'Population Migration by State'!$C$3)</f>
        <v>275174</v>
      </c>
      <c r="DD187" s="105">
        <f>GETPIVOTDATA(" North Carolina",'Population Migration by State'!$B$5,"Year",'Population Migration by State'!$C$3)</f>
        <v>275174</v>
      </c>
      <c r="DE187" s="105">
        <f>GETPIVOTDATA(" North Carolina",'Population Migration by State'!$B$5,"Year",'Population Migration by State'!$C$3)</f>
        <v>275174</v>
      </c>
      <c r="DF187" s="105">
        <f>GETPIVOTDATA(" North Carolina",'Population Migration by State'!$B$5,"Year",'Population Migration by State'!$C$3)</f>
        <v>275174</v>
      </c>
      <c r="DG187" s="105">
        <f>GETPIVOTDATA(" North Carolina",'Population Migration by State'!$B$5,"Year",'Population Migration by State'!$C$3)</f>
        <v>275174</v>
      </c>
      <c r="DH187" s="105">
        <f>GETPIVOTDATA(" North Carolina",'Population Migration by State'!$B$5,"Year",'Population Migration by State'!$C$3)</f>
        <v>275174</v>
      </c>
      <c r="DI187" s="121">
        <f>GETPIVOTDATA(" North Carolina",'Population Migration by State'!$B$5,"Year",'Population Migration by State'!$C$3)</f>
        <v>275174</v>
      </c>
      <c r="DJ187" s="121">
        <f>GETPIVOTDATA(" North Carolina",'Population Migration by State'!$B$5,"Year",'Population Migration by State'!$C$3)</f>
        <v>275174</v>
      </c>
      <c r="DK187" s="121">
        <f>GETPIVOTDATA(" North Carolina",'Population Migration by State'!$B$5,"Year",'Population Migration by State'!$C$3)</f>
        <v>275174</v>
      </c>
      <c r="DL187" s="121">
        <f>GETPIVOTDATA(" North Carolina",'Population Migration by State'!$B$5,"Year",'Population Migration by State'!$C$3)</f>
        <v>275174</v>
      </c>
      <c r="DM187" s="105">
        <f>GETPIVOTDATA(" North Carolina",'Population Migration by State'!$B$5,"Year",'Population Migration by State'!$C$3)</f>
        <v>275174</v>
      </c>
      <c r="DN187" s="105">
        <f>GETPIVOTDATA(" North Carolina",'Population Migration by State'!$B$5,"Year",'Population Migration by State'!$C$3)</f>
        <v>275174</v>
      </c>
      <c r="DO187" s="105">
        <f>GETPIVOTDATA(" North Carolina",'Population Migration by State'!$B$5,"Year",'Population Migration by State'!$C$3)</f>
        <v>275174</v>
      </c>
      <c r="DP187" s="105">
        <f>GETPIVOTDATA(" North Carolina",'Population Migration by State'!$B$5,"Year",'Population Migration by State'!$C$3)</f>
        <v>275174</v>
      </c>
      <c r="DQ187" s="105">
        <f>GETPIVOTDATA(" North Carolina",'Population Migration by State'!$B$5,"Year",'Population Migration by State'!$C$3)</f>
        <v>275174</v>
      </c>
      <c r="DR187" s="105">
        <f>GETPIVOTDATA(" North Carolina",'Population Migration by State'!$B$5,"Year",'Population Migration by State'!$C$3)</f>
        <v>275174</v>
      </c>
      <c r="DS187" s="105">
        <f>GETPIVOTDATA(" North Carolina",'Population Migration by State'!$B$5,"Year",'Population Migration by State'!$C$3)</f>
        <v>275174</v>
      </c>
      <c r="DT187" s="105">
        <f>GETPIVOTDATA(" North Carolina",'Population Migration by State'!$B$5,"Year",'Population Migration by State'!$C$3)</f>
        <v>275174</v>
      </c>
      <c r="DU187" s="105">
        <f>GETPIVOTDATA(" North Carolina",'Population Migration by State'!$B$5,"Year",'Population Migration by State'!$C$3)</f>
        <v>275174</v>
      </c>
      <c r="DV187" s="105">
        <f>GETPIVOTDATA(" North Carolina",'Population Migration by State'!$B$5,"Year",'Population Migration by State'!$C$3)</f>
        <v>275174</v>
      </c>
      <c r="DW187" s="97"/>
      <c r="DX187" s="105"/>
      <c r="DY187" s="105"/>
      <c r="DZ187" s="105"/>
      <c r="EA187" s="105"/>
      <c r="EB187" s="105"/>
      <c r="EC187" s="105"/>
      <c r="ED187" s="105"/>
      <c r="EE187" s="105"/>
      <c r="EF187" s="105"/>
      <c r="EG187" s="105"/>
      <c r="EH187" s="105"/>
      <c r="EI187" s="105"/>
      <c r="EJ187" s="105"/>
      <c r="EK187" s="105"/>
      <c r="EL187" s="105"/>
      <c r="EM187" s="105"/>
      <c r="EN187" s="105"/>
      <c r="EO187" s="105"/>
      <c r="EP187" s="105"/>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c r="FV187" s="56"/>
      <c r="FW187" s="56"/>
      <c r="FX187" s="56"/>
      <c r="FY187" s="56"/>
      <c r="FZ187" s="56"/>
      <c r="GA187" s="56"/>
      <c r="GB187" s="56"/>
      <c r="GC187" s="56"/>
      <c r="GD187" s="56"/>
      <c r="GE187" s="56"/>
      <c r="GF187" s="56"/>
      <c r="GG187" s="56"/>
      <c r="GH187" s="56"/>
      <c r="GI187" s="56"/>
      <c r="GJ187" s="56"/>
      <c r="GK187" s="56"/>
      <c r="GL187" s="56"/>
      <c r="GM187" s="56"/>
      <c r="GN187" s="56"/>
      <c r="GO187" s="56"/>
      <c r="GP187" s="56"/>
      <c r="GQ187" s="56"/>
      <c r="GR187" s="56"/>
      <c r="GS187" s="56"/>
      <c r="GT187" s="56"/>
      <c r="GU187" s="56"/>
      <c r="GV187" s="56"/>
      <c r="GW187" s="56"/>
      <c r="GX187" s="56"/>
      <c r="GY187" s="56"/>
      <c r="GZ187" s="56"/>
      <c r="HA187" s="56"/>
      <c r="HB187" s="56"/>
      <c r="HC187" s="56"/>
      <c r="HD187" s="56"/>
      <c r="HE187" s="56"/>
      <c r="HF187" s="56"/>
      <c r="HG187" s="56"/>
      <c r="HH187" s="217"/>
    </row>
    <row r="188" spans="2:216" ht="16.5" customHeight="1" x14ac:dyDescent="0.25">
      <c r="B188" s="221"/>
      <c r="C188" s="56"/>
      <c r="D188" s="56"/>
      <c r="E188" s="105"/>
      <c r="F188" s="105"/>
      <c r="G188" s="105"/>
      <c r="H188" s="105"/>
      <c r="I188" s="105"/>
      <c r="J188" s="105"/>
      <c r="K188" s="105"/>
      <c r="L188" s="105"/>
      <c r="M188" s="105"/>
      <c r="N188" s="105"/>
      <c r="O188" s="105"/>
      <c r="P188" s="105"/>
      <c r="Q188" s="105"/>
      <c r="R188" s="105"/>
      <c r="S188" s="99"/>
      <c r="T188" s="105">
        <f>GETPIVOTDATA(" California",'Population Migration by State'!$B$5,"Year",'Population Migration by State'!$C$3)</f>
        <v>495964</v>
      </c>
      <c r="U188" s="105">
        <f>GETPIVOTDATA(" California",'Population Migration by State'!$B$5,"Year",'Population Migration by State'!$C$3)</f>
        <v>495964</v>
      </c>
      <c r="V188" s="105">
        <f>GETPIVOTDATA(" California",'Population Migration by State'!$B$5,"Year",'Population Migration by State'!$C$3)</f>
        <v>495964</v>
      </c>
      <c r="W188" s="105">
        <f>GETPIVOTDATA(" California",'Population Migration by State'!$B$5,"Year",'Population Migration by State'!$C$3)</f>
        <v>495964</v>
      </c>
      <c r="X188" s="105">
        <f>GETPIVOTDATA(" California",'Population Migration by State'!$B$5,"Year",'Population Migration by State'!$C$3)</f>
        <v>495964</v>
      </c>
      <c r="Y188" s="105">
        <f>GETPIVOTDATA(" California",'Population Migration by State'!$B$5,"Year",'Population Migration by State'!$C$3)</f>
        <v>495964</v>
      </c>
      <c r="Z188" s="105">
        <f>GETPIVOTDATA(" California",'Population Migration by State'!$B$5,"Year",'Population Migration by State'!$C$3)</f>
        <v>495964</v>
      </c>
      <c r="AA188" s="92">
        <f>GETPIVOTDATA(" Arizona",'Population Migration by State'!$B$5,"Year",'Population Migration by State'!$C$3)</f>
        <v>234248</v>
      </c>
      <c r="AB188" s="105">
        <f>GETPIVOTDATA(" Arizona",'Population Migration by State'!$B$5,"Year",'Population Migration by State'!$C$3)</f>
        <v>234248</v>
      </c>
      <c r="AC188" s="105">
        <f>GETPIVOTDATA(" Arizona",'Population Migration by State'!$B$5,"Year",'Population Migration by State'!$C$3)</f>
        <v>234248</v>
      </c>
      <c r="AD188" s="105">
        <f>GETPIVOTDATA(" Arizona",'Population Migration by State'!$B$5,"Year",'Population Migration by State'!$C$3)</f>
        <v>234248</v>
      </c>
      <c r="AE188" s="105">
        <f>GETPIVOTDATA(" Arizona",'Population Migration by State'!$B$5,"Year",'Population Migration by State'!$C$3)</f>
        <v>234248</v>
      </c>
      <c r="AF188" s="105">
        <f>GETPIVOTDATA(" Arizona",'Population Migration by State'!$B$5,"Year",'Population Migration by State'!$C$3)</f>
        <v>234248</v>
      </c>
      <c r="AG188" s="121">
        <f>GETPIVOTDATA(" Arizona",'Population Migration by State'!$B$5,"Year",'Population Migration by State'!$C$3)</f>
        <v>234248</v>
      </c>
      <c r="AH188" s="121">
        <f>GETPIVOTDATA(" Arizona",'Population Migration by State'!$B$5,"Year",'Population Migration by State'!$C$3)</f>
        <v>234248</v>
      </c>
      <c r="AI188" s="121">
        <f>GETPIVOTDATA(" Arizona",'Population Migration by State'!$B$5,"Year",'Population Migration by State'!$C$3)</f>
        <v>234248</v>
      </c>
      <c r="AJ188" s="121">
        <f>GETPIVOTDATA(" Arizona",'Population Migration by State'!$B$5,"Year",'Population Migration by State'!$C$3)</f>
        <v>234248</v>
      </c>
      <c r="AK188" s="105">
        <f>GETPIVOTDATA(" Arizona",'Population Migration by State'!$B$5,"Year",'Population Migration by State'!$C$3)</f>
        <v>234248</v>
      </c>
      <c r="AL188" s="105">
        <f>GETPIVOTDATA(" Arizona",'Population Migration by State'!$B$5,"Year",'Population Migration by State'!$C$3)</f>
        <v>234248</v>
      </c>
      <c r="AM188" s="105">
        <f>GETPIVOTDATA(" Arizona",'Population Migration by State'!$B$5,"Year",'Population Migration by State'!$C$3)</f>
        <v>234248</v>
      </c>
      <c r="AN188" s="105">
        <f>GETPIVOTDATA(" Arizona",'Population Migration by State'!$B$5,"Year",'Population Migration by State'!$C$3)</f>
        <v>234248</v>
      </c>
      <c r="AO188" s="92">
        <f>GETPIVOTDATA(" New Mexico",'Population Migration by State'!$B$5,"Year",'Population Migration by State'!$C$3)</f>
        <v>55122</v>
      </c>
      <c r="AP188" s="105">
        <f>GETPIVOTDATA(" New Mexico",'Population Migration by State'!$B$5,"Year",'Population Migration by State'!$C$3)</f>
        <v>55122</v>
      </c>
      <c r="AQ188" s="105">
        <f>GETPIVOTDATA(" New Mexico",'Population Migration by State'!$B$5,"Year",'Population Migration by State'!$C$3)</f>
        <v>55122</v>
      </c>
      <c r="AR188" s="105">
        <f>GETPIVOTDATA(" New Mexico",'Population Migration by State'!$B$5,"Year",'Population Migration by State'!$C$3)</f>
        <v>55122</v>
      </c>
      <c r="AS188" s="105">
        <f>GETPIVOTDATA(" New Mexico",'Population Migration by State'!$B$5,"Year",'Population Migration by State'!$C$3)</f>
        <v>55122</v>
      </c>
      <c r="AT188" s="121">
        <f>GETPIVOTDATA(" New Mexico",'Population Migration by State'!$B$5,"Year",'Population Migration by State'!$C$3)</f>
        <v>55122</v>
      </c>
      <c r="AU188" s="121">
        <f>GETPIVOTDATA(" New Mexico",'Population Migration by State'!$B$5,"Year",'Population Migration by State'!$C$3)</f>
        <v>55122</v>
      </c>
      <c r="AV188" s="121">
        <f>GETPIVOTDATA(" New Mexico",'Population Migration by State'!$B$5,"Year",'Population Migration by State'!$C$3)</f>
        <v>55122</v>
      </c>
      <c r="AW188" s="121">
        <f>GETPIVOTDATA(" New Mexico",'Population Migration by State'!$B$5,"Year",'Population Migration by State'!$C$3)</f>
        <v>55122</v>
      </c>
      <c r="AX188" s="105">
        <f>GETPIVOTDATA(" New Mexico",'Population Migration by State'!$B$5,"Year",'Population Migration by State'!$C$3)</f>
        <v>55122</v>
      </c>
      <c r="AY188" s="105">
        <f>GETPIVOTDATA(" New Mexico",'Population Migration by State'!$B$5,"Year",'Population Migration by State'!$C$3)</f>
        <v>55122</v>
      </c>
      <c r="AZ188" s="105">
        <f>GETPIVOTDATA(" New Mexico",'Population Migration by State'!$B$5,"Year",'Population Migration by State'!$C$3)</f>
        <v>55122</v>
      </c>
      <c r="BA188" s="105">
        <f>GETPIVOTDATA(" New Mexico",'Population Migration by State'!$B$5,"Year",'Population Migration by State'!$C$3)</f>
        <v>55122</v>
      </c>
      <c r="BB188" s="105">
        <f>GETPIVOTDATA(" New Mexico",'Population Migration by State'!$B$5,"Year",'Population Migration by State'!$C$3)</f>
        <v>55122</v>
      </c>
      <c r="BC188" s="92">
        <f>GETPIVOTDATA(" Texas",'Population Migration by State'!$B$5,"Year",'Population Migration by State'!$C$3)</f>
        <v>512187</v>
      </c>
      <c r="BD188" s="105">
        <f>GETPIVOTDATA(" Texas",'Population Migration by State'!$B$5,"Year",'Population Migration by State'!$C$3)</f>
        <v>512187</v>
      </c>
      <c r="BE188" s="105">
        <f>GETPIVOTDATA(" Texas",'Population Migration by State'!$B$5,"Year",'Population Migration by State'!$C$3)</f>
        <v>512187</v>
      </c>
      <c r="BF188" s="105">
        <f>GETPIVOTDATA(" Texas",'Population Migration by State'!$B$5,"Year",'Population Migration by State'!$C$3)</f>
        <v>512187</v>
      </c>
      <c r="BG188" s="105">
        <f>GETPIVOTDATA(" Texas",'Population Migration by State'!$B$5,"Year",'Population Migration by State'!$C$3)</f>
        <v>512187</v>
      </c>
      <c r="BH188" s="105">
        <f>GETPIVOTDATA(" Texas",'Population Migration by State'!$B$5,"Year",'Population Migration by State'!$C$3)</f>
        <v>512187</v>
      </c>
      <c r="BI188" s="105">
        <f>GETPIVOTDATA(" Texas",'Population Migration by State'!$B$5,"Year",'Population Migration by State'!$C$3)</f>
        <v>512187</v>
      </c>
      <c r="BJ188" s="92">
        <f>GETPIVOTDATA(" Oklahoma",'Population Migration by State'!$B$5,"Year",'Population Migration by State'!$C$3)</f>
        <v>108972</v>
      </c>
      <c r="BK188" s="105">
        <f>GETPIVOTDATA(" Oklahoma",'Population Migration by State'!$B$5,"Year",'Population Migration by State'!$C$3)</f>
        <v>108972</v>
      </c>
      <c r="BL188" s="105">
        <f>GETPIVOTDATA(" Oklahoma",'Population Migration by State'!$B$5,"Year",'Population Migration by State'!$C$3)</f>
        <v>108972</v>
      </c>
      <c r="BM188" s="105">
        <f>GETPIVOTDATA(" Oklahoma",'Population Migration by State'!$B$5,"Year",'Population Migration by State'!$C$3)</f>
        <v>108972</v>
      </c>
      <c r="BN188" s="105">
        <f>GETPIVOTDATA(" Oklahoma",'Population Migration by State'!$B$5,"Year",'Population Migration by State'!$C$3)</f>
        <v>108972</v>
      </c>
      <c r="BO188" s="105">
        <f>GETPIVOTDATA(" Oklahoma",'Population Migration by State'!$B$5,"Year",'Population Migration by State'!$C$3)</f>
        <v>108972</v>
      </c>
      <c r="BP188" s="105">
        <f>GETPIVOTDATA(" Oklahoma",'Population Migration by State'!$B$5,"Year",'Population Migration by State'!$C$3)</f>
        <v>108972</v>
      </c>
      <c r="BQ188" s="105">
        <f>GETPIVOTDATA(" Oklahoma",'Population Migration by State'!$B$5,"Year",'Population Migration by State'!$C$3)</f>
        <v>108972</v>
      </c>
      <c r="BR188" s="105">
        <f>GETPIVOTDATA(" Oklahoma",'Population Migration by State'!$B$5,"Year",'Population Migration by State'!$C$3)</f>
        <v>108972</v>
      </c>
      <c r="BS188" s="105">
        <f>GETPIVOTDATA(" Oklahoma",'Population Migration by State'!$B$5,"Year",'Population Migration by State'!$C$3)</f>
        <v>108972</v>
      </c>
      <c r="BT188" s="92">
        <f>GETPIVOTDATA(" Arkansas",'Population Migration by State'!$B$5,"Year",'Population Migration by State'!$C$3)</f>
        <v>76948</v>
      </c>
      <c r="BU188" s="105">
        <f>GETPIVOTDATA(" Arkansas",'Population Migration by State'!$B$5,"Year",'Population Migration by State'!$C$3)</f>
        <v>76948</v>
      </c>
      <c r="BV188" s="105">
        <f>GETPIVOTDATA(" Arkansas",'Population Migration by State'!$B$5,"Year",'Population Migration by State'!$C$3)</f>
        <v>76948</v>
      </c>
      <c r="BW188" s="105">
        <f>GETPIVOTDATA(" Arkansas",'Population Migration by State'!$B$5,"Year",'Population Migration by State'!$C$3)</f>
        <v>76948</v>
      </c>
      <c r="BX188" s="121">
        <f>GETPIVOTDATA(" Arkansas",'Population Migration by State'!$B$5,"Year",'Population Migration by State'!$C$3)</f>
        <v>76948</v>
      </c>
      <c r="BY188" s="121">
        <f>GETPIVOTDATA(" Arkansas",'Population Migration by State'!$B$5,"Year",'Population Migration by State'!$C$3)</f>
        <v>76948</v>
      </c>
      <c r="BZ188" s="121">
        <f>GETPIVOTDATA(" Arkansas",'Population Migration by State'!$B$5,"Year",'Population Migration by State'!$C$3)</f>
        <v>76948</v>
      </c>
      <c r="CA188" s="121">
        <f>GETPIVOTDATA(" Arkansas",'Population Migration by State'!$B$5,"Year",'Population Migration by State'!$C$3)</f>
        <v>76948</v>
      </c>
      <c r="CB188" s="105">
        <f>GETPIVOTDATA(" Arkansas",'Population Migration by State'!$B$5,"Year",'Population Migration by State'!$C$3)</f>
        <v>76948</v>
      </c>
      <c r="CC188" s="105">
        <f>GETPIVOTDATA(" Arkansas",'Population Migration by State'!$B$5,"Year",'Population Migration by State'!$C$3)</f>
        <v>76948</v>
      </c>
      <c r="CD188" s="105">
        <f>GETPIVOTDATA(" Arkansas",'Population Migration by State'!$B$5,"Year",'Population Migration by State'!$C$3)</f>
        <v>76948</v>
      </c>
      <c r="CE188" s="105">
        <f>GETPIVOTDATA(" Arkansas",'Population Migration by State'!$B$5,"Year",'Population Migration by State'!$C$3)</f>
        <v>76948</v>
      </c>
      <c r="CF188" s="92">
        <f>GETPIVOTDATA(" Tennessee",'Population Migration by State'!$B$5,"Year",'Population Migration by State'!$C$3)</f>
        <v>177815</v>
      </c>
      <c r="CG188" s="105">
        <f>GETPIVOTDATA(" Tennessee",'Population Migration by State'!$B$5,"Year",'Population Migration by State'!$C$3)</f>
        <v>177815</v>
      </c>
      <c r="CH188" s="105">
        <f>GETPIVOTDATA(" Tennessee",'Population Migration by State'!$B$5,"Year",'Population Migration by State'!$C$3)</f>
        <v>177815</v>
      </c>
      <c r="CI188" s="105">
        <f>GETPIVOTDATA(" Tennessee",'Population Migration by State'!$B$5,"Year",'Population Migration by State'!$C$3)</f>
        <v>177815</v>
      </c>
      <c r="CJ188" s="105">
        <f>GETPIVOTDATA(" Tennessee",'Population Migration by State'!$B$5,"Year",'Population Migration by State'!$C$3)</f>
        <v>177815</v>
      </c>
      <c r="CK188" s="105">
        <f>GETPIVOTDATA(" Tennessee",'Population Migration by State'!$B$5,"Year",'Population Migration by State'!$C$3)</f>
        <v>177815</v>
      </c>
      <c r="CL188" s="105">
        <f>GETPIVOTDATA(" Tennessee",'Population Migration by State'!$B$5,"Year",'Population Migration by State'!$C$3)</f>
        <v>177815</v>
      </c>
      <c r="CM188" s="105">
        <f>GETPIVOTDATA(" Tennessee",'Population Migration by State'!$B$5,"Year",'Population Migration by State'!$C$3)</f>
        <v>177815</v>
      </c>
      <c r="CN188" s="105">
        <f>GETPIVOTDATA(" Tennessee",'Population Migration by State'!$B$5,"Year",'Population Migration by State'!$C$3)</f>
        <v>177815</v>
      </c>
      <c r="CO188" s="121">
        <f>GETPIVOTDATA(" Tennessee",'Population Migration by State'!$B$5,"Year",'Population Migration by State'!$C$3)</f>
        <v>177815</v>
      </c>
      <c r="CP188" s="121">
        <f>GETPIVOTDATA(" Tennessee",'Population Migration by State'!$B$5,"Year",'Population Migration by State'!$C$3)</f>
        <v>177815</v>
      </c>
      <c r="CQ188" s="121">
        <f>GETPIVOTDATA(" Tennessee",'Population Migration by State'!$B$5,"Year",'Population Migration by State'!$C$3)</f>
        <v>177815</v>
      </c>
      <c r="CR188" s="121">
        <f>GETPIVOTDATA(" Tennessee",'Population Migration by State'!$B$5,"Year",'Population Migration by State'!$C$3)</f>
        <v>177815</v>
      </c>
      <c r="CS188" s="105">
        <f>GETPIVOTDATA(" Tennessee",'Population Migration by State'!$B$5,"Year",'Population Migration by State'!$C$3)</f>
        <v>177815</v>
      </c>
      <c r="CT188" s="105">
        <f>GETPIVOTDATA(" Tennessee",'Population Migration by State'!$B$5,"Year",'Population Migration by State'!$C$3)</f>
        <v>177815</v>
      </c>
      <c r="CU188" s="105">
        <f>GETPIVOTDATA(" Tennessee",'Population Migration by State'!$B$5,"Year",'Population Migration by State'!$C$3)</f>
        <v>177815</v>
      </c>
      <c r="CV188" s="105">
        <f>GETPIVOTDATA(" Tennessee",'Population Migration by State'!$B$5,"Year",'Population Migration by State'!$C$3)</f>
        <v>177815</v>
      </c>
      <c r="CW188" s="105">
        <f>GETPIVOTDATA(" Tennessee",'Population Migration by State'!$B$5,"Year",'Population Migration by State'!$C$3)</f>
        <v>177815</v>
      </c>
      <c r="CX188" s="105">
        <f>GETPIVOTDATA(" Tennessee",'Population Migration by State'!$B$5,"Year",'Population Migration by State'!$C$3)</f>
        <v>177815</v>
      </c>
      <c r="CY188" s="105">
        <f>GETPIVOTDATA(" Tennessee",'Population Migration by State'!$B$5,"Year",'Population Migration by State'!$C$3)</f>
        <v>177815</v>
      </c>
      <c r="CZ188" s="114">
        <f>GETPIVOTDATA(" Tennessee",'Population Migration by State'!$B$5,"Year",'Population Migration by State'!$C$3)</f>
        <v>177815</v>
      </c>
      <c r="DA188" s="105">
        <f>GETPIVOTDATA(" North Carolina",'Population Migration by State'!$B$5,"Year",'Population Migration by State'!$C$3)</f>
        <v>275174</v>
      </c>
      <c r="DB188" s="105">
        <f>GETPIVOTDATA(" North Carolina",'Population Migration by State'!$B$5,"Year",'Population Migration by State'!$C$3)</f>
        <v>275174</v>
      </c>
      <c r="DC188" s="105">
        <f>GETPIVOTDATA(" North Carolina",'Population Migration by State'!$B$5,"Year",'Population Migration by State'!$C$3)</f>
        <v>275174</v>
      </c>
      <c r="DD188" s="105">
        <f>GETPIVOTDATA(" North Carolina",'Population Migration by State'!$B$5,"Year",'Population Migration by State'!$C$3)</f>
        <v>275174</v>
      </c>
      <c r="DE188" s="105">
        <f>GETPIVOTDATA(" North Carolina",'Population Migration by State'!$B$5,"Year",'Population Migration by State'!$C$3)</f>
        <v>275174</v>
      </c>
      <c r="DF188" s="105">
        <f>GETPIVOTDATA(" North Carolina",'Population Migration by State'!$B$5,"Year",'Population Migration by State'!$C$3)</f>
        <v>275174</v>
      </c>
      <c r="DG188" s="105">
        <f>GETPIVOTDATA(" North Carolina",'Population Migration by State'!$B$5,"Year",'Population Migration by State'!$C$3)</f>
        <v>275174</v>
      </c>
      <c r="DH188" s="105">
        <f>GETPIVOTDATA(" North Carolina",'Population Migration by State'!$B$5,"Year",'Population Migration by State'!$C$3)</f>
        <v>275174</v>
      </c>
      <c r="DI188" s="121">
        <f>GETPIVOTDATA(" North Carolina",'Population Migration by State'!$B$5,"Year",'Population Migration by State'!$C$3)</f>
        <v>275174</v>
      </c>
      <c r="DJ188" s="121">
        <f>GETPIVOTDATA(" North Carolina",'Population Migration by State'!$B$5,"Year",'Population Migration by State'!$C$3)</f>
        <v>275174</v>
      </c>
      <c r="DK188" s="121">
        <f>GETPIVOTDATA(" North Carolina",'Population Migration by State'!$B$5,"Year",'Population Migration by State'!$C$3)</f>
        <v>275174</v>
      </c>
      <c r="DL188" s="121">
        <f>GETPIVOTDATA(" North Carolina",'Population Migration by State'!$B$5,"Year",'Population Migration by State'!$C$3)</f>
        <v>275174</v>
      </c>
      <c r="DM188" s="105">
        <f>GETPIVOTDATA(" North Carolina",'Population Migration by State'!$B$5,"Year",'Population Migration by State'!$C$3)</f>
        <v>275174</v>
      </c>
      <c r="DN188" s="105">
        <f>GETPIVOTDATA(" North Carolina",'Population Migration by State'!$B$5,"Year",'Population Migration by State'!$C$3)</f>
        <v>275174</v>
      </c>
      <c r="DO188" s="105">
        <f>GETPIVOTDATA(" North Carolina",'Population Migration by State'!$B$5,"Year",'Population Migration by State'!$C$3)</f>
        <v>275174</v>
      </c>
      <c r="DP188" s="105">
        <f>GETPIVOTDATA(" North Carolina",'Population Migration by State'!$B$5,"Year",'Population Migration by State'!$C$3)</f>
        <v>275174</v>
      </c>
      <c r="DQ188" s="105">
        <f>GETPIVOTDATA(" North Carolina",'Population Migration by State'!$B$5,"Year",'Population Migration by State'!$C$3)</f>
        <v>275174</v>
      </c>
      <c r="DR188" s="105">
        <f>GETPIVOTDATA(" North Carolina",'Population Migration by State'!$B$5,"Year",'Population Migration by State'!$C$3)</f>
        <v>275174</v>
      </c>
      <c r="DS188" s="105">
        <f>GETPIVOTDATA(" North Carolina",'Population Migration by State'!$B$5,"Year",'Population Migration by State'!$C$3)</f>
        <v>275174</v>
      </c>
      <c r="DT188" s="105">
        <f>GETPIVOTDATA(" North Carolina",'Population Migration by State'!$B$5,"Year",'Population Migration by State'!$C$3)</f>
        <v>275174</v>
      </c>
      <c r="DU188" s="105">
        <f>GETPIVOTDATA(" North Carolina",'Population Migration by State'!$B$5,"Year",'Population Migration by State'!$C$3)</f>
        <v>275174</v>
      </c>
      <c r="DV188" s="114">
        <f>GETPIVOTDATA(" North Carolina",'Population Migration by State'!$B$5,"Year",'Population Migration by State'!$C$3)</f>
        <v>275174</v>
      </c>
      <c r="DW188" s="105"/>
      <c r="DX188" s="105"/>
      <c r="DY188" s="105"/>
      <c r="DZ188" s="105"/>
      <c r="EA188" s="105"/>
      <c r="EB188" s="105"/>
      <c r="EC188" s="105"/>
      <c r="ED188" s="105"/>
      <c r="EE188" s="105"/>
      <c r="EF188" s="105"/>
      <c r="EG188" s="105"/>
      <c r="EH188" s="105"/>
      <c r="EI188" s="105"/>
      <c r="EJ188" s="105"/>
      <c r="EK188" s="105"/>
      <c r="EL188" s="105"/>
      <c r="EM188" s="105"/>
      <c r="EN188" s="105"/>
      <c r="EO188" s="105"/>
      <c r="EP188" s="105"/>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217"/>
    </row>
    <row r="189" spans="2:216" x14ac:dyDescent="0.25">
      <c r="B189" s="221"/>
      <c r="C189" s="56"/>
      <c r="D189" s="56"/>
      <c r="E189" s="105"/>
      <c r="F189" s="105"/>
      <c r="G189" s="105"/>
      <c r="H189" s="105"/>
      <c r="I189" s="105"/>
      <c r="J189" s="105"/>
      <c r="K189" s="105"/>
      <c r="L189" s="105"/>
      <c r="M189" s="105"/>
      <c r="N189" s="105"/>
      <c r="O189" s="105"/>
      <c r="P189" s="105"/>
      <c r="Q189" s="105"/>
      <c r="R189" s="105"/>
      <c r="S189" s="105"/>
      <c r="T189" s="92">
        <f>GETPIVOTDATA(" California",'Population Migration by State'!$B$5,"Year",'Population Migration by State'!$C$3)</f>
        <v>495964</v>
      </c>
      <c r="U189" s="105">
        <f>GETPIVOTDATA(" California",'Population Migration by State'!$B$5,"Year",'Population Migration by State'!$C$3)</f>
        <v>495964</v>
      </c>
      <c r="V189" s="105">
        <f>GETPIVOTDATA(" California",'Population Migration by State'!$B$5,"Year",'Population Migration by State'!$C$3)</f>
        <v>495964</v>
      </c>
      <c r="W189" s="105">
        <f>GETPIVOTDATA(" California",'Population Migration by State'!$B$5,"Year",'Population Migration by State'!$C$3)</f>
        <v>495964</v>
      </c>
      <c r="X189" s="105">
        <f>GETPIVOTDATA(" California",'Population Migration by State'!$B$5,"Year",'Population Migration by State'!$C$3)</f>
        <v>495964</v>
      </c>
      <c r="Y189" s="105">
        <f>GETPIVOTDATA(" California",'Population Migration by State'!$B$5,"Year",'Population Migration by State'!$C$3)</f>
        <v>495964</v>
      </c>
      <c r="Z189" s="105">
        <f>GETPIVOTDATA(" California",'Population Migration by State'!$B$5,"Year",'Population Migration by State'!$C$3)</f>
        <v>495964</v>
      </c>
      <c r="AA189" s="92">
        <f>GETPIVOTDATA(" Arizona",'Population Migration by State'!$B$5,"Year",'Population Migration by State'!$C$3)</f>
        <v>234248</v>
      </c>
      <c r="AB189" s="105">
        <f>GETPIVOTDATA(" Arizona",'Population Migration by State'!$B$5,"Year",'Population Migration by State'!$C$3)</f>
        <v>234248</v>
      </c>
      <c r="AC189" s="105">
        <f>GETPIVOTDATA(" Arizona",'Population Migration by State'!$B$5,"Year",'Population Migration by State'!$C$3)</f>
        <v>234248</v>
      </c>
      <c r="AD189" s="105">
        <f>GETPIVOTDATA(" Arizona",'Population Migration by State'!$B$5,"Year",'Population Migration by State'!$C$3)</f>
        <v>234248</v>
      </c>
      <c r="AE189" s="105">
        <f>GETPIVOTDATA(" Arizona",'Population Migration by State'!$B$5,"Year",'Population Migration by State'!$C$3)</f>
        <v>234248</v>
      </c>
      <c r="AF189" s="105">
        <f>GETPIVOTDATA(" Arizona",'Population Migration by State'!$B$5,"Year",'Population Migration by State'!$C$3)</f>
        <v>234248</v>
      </c>
      <c r="AG189" s="121">
        <f>GETPIVOTDATA(" Arizona",'Population Migration by State'!$B$5,"Year",'Population Migration by State'!$C$3)</f>
        <v>234248</v>
      </c>
      <c r="AH189" s="121">
        <f>GETPIVOTDATA(" Arizona",'Population Migration by State'!$B$5,"Year",'Population Migration by State'!$C$3)</f>
        <v>234248</v>
      </c>
      <c r="AI189" s="121">
        <f>GETPIVOTDATA(" Arizona",'Population Migration by State'!$B$5,"Year",'Population Migration by State'!$C$3)</f>
        <v>234248</v>
      </c>
      <c r="AJ189" s="121">
        <f>GETPIVOTDATA(" Arizona",'Population Migration by State'!$B$5,"Year",'Population Migration by State'!$C$3)</f>
        <v>234248</v>
      </c>
      <c r="AK189" s="105">
        <f>GETPIVOTDATA(" Arizona",'Population Migration by State'!$B$5,"Year",'Population Migration by State'!$C$3)</f>
        <v>234248</v>
      </c>
      <c r="AL189" s="105">
        <f>GETPIVOTDATA(" Arizona",'Population Migration by State'!$B$5,"Year",'Population Migration by State'!$C$3)</f>
        <v>234248</v>
      </c>
      <c r="AM189" s="105">
        <f>GETPIVOTDATA(" Arizona",'Population Migration by State'!$B$5,"Year",'Population Migration by State'!$C$3)</f>
        <v>234248</v>
      </c>
      <c r="AN189" s="105">
        <f>GETPIVOTDATA(" Arizona",'Population Migration by State'!$B$5,"Year",'Population Migration by State'!$C$3)</f>
        <v>234248</v>
      </c>
      <c r="AO189" s="92">
        <f>GETPIVOTDATA(" New Mexico",'Population Migration by State'!$B$5,"Year",'Population Migration by State'!$C$3)</f>
        <v>55122</v>
      </c>
      <c r="AP189" s="105">
        <f>GETPIVOTDATA(" New Mexico",'Population Migration by State'!$B$5,"Year",'Population Migration by State'!$C$3)</f>
        <v>55122</v>
      </c>
      <c r="AQ189" s="105">
        <f>GETPIVOTDATA(" New Mexico",'Population Migration by State'!$B$5,"Year",'Population Migration by State'!$C$3)</f>
        <v>55122</v>
      </c>
      <c r="AR189" s="105">
        <f>GETPIVOTDATA(" New Mexico",'Population Migration by State'!$B$5,"Year",'Population Migration by State'!$C$3)</f>
        <v>55122</v>
      </c>
      <c r="AS189" s="105">
        <f>GETPIVOTDATA(" New Mexico",'Population Migration by State'!$B$5,"Year",'Population Migration by State'!$C$3)</f>
        <v>55122</v>
      </c>
      <c r="AT189" s="121">
        <f>GETPIVOTDATA(" New Mexico",'Population Migration by State'!$B$5,"Year",'Population Migration by State'!$C$3)</f>
        <v>55122</v>
      </c>
      <c r="AU189" s="121">
        <f>GETPIVOTDATA(" New Mexico",'Population Migration by State'!$B$5,"Year",'Population Migration by State'!$C$3)</f>
        <v>55122</v>
      </c>
      <c r="AV189" s="121">
        <f>GETPIVOTDATA(" New Mexico",'Population Migration by State'!$B$5,"Year",'Population Migration by State'!$C$3)</f>
        <v>55122</v>
      </c>
      <c r="AW189" s="121">
        <f>GETPIVOTDATA(" New Mexico",'Population Migration by State'!$B$5,"Year",'Population Migration by State'!$C$3)</f>
        <v>55122</v>
      </c>
      <c r="AX189" s="105">
        <f>GETPIVOTDATA(" New Mexico",'Population Migration by State'!$B$5,"Year",'Population Migration by State'!$C$3)</f>
        <v>55122</v>
      </c>
      <c r="AY189" s="105">
        <f>GETPIVOTDATA(" New Mexico",'Population Migration by State'!$B$5,"Year",'Population Migration by State'!$C$3)</f>
        <v>55122</v>
      </c>
      <c r="AZ189" s="105">
        <f>GETPIVOTDATA(" New Mexico",'Population Migration by State'!$B$5,"Year",'Population Migration by State'!$C$3)</f>
        <v>55122</v>
      </c>
      <c r="BA189" s="105">
        <f>GETPIVOTDATA(" New Mexico",'Population Migration by State'!$B$5,"Year",'Population Migration by State'!$C$3)</f>
        <v>55122</v>
      </c>
      <c r="BB189" s="105">
        <f>GETPIVOTDATA(" New Mexico",'Population Migration by State'!$B$5,"Year",'Population Migration by State'!$C$3)</f>
        <v>55122</v>
      </c>
      <c r="BC189" s="92">
        <f>GETPIVOTDATA(" Texas",'Population Migration by State'!$B$5,"Year",'Population Migration by State'!$C$3)</f>
        <v>512187</v>
      </c>
      <c r="BD189" s="105">
        <f>GETPIVOTDATA(" Texas",'Population Migration by State'!$B$5,"Year",'Population Migration by State'!$C$3)</f>
        <v>512187</v>
      </c>
      <c r="BE189" s="105">
        <f>GETPIVOTDATA(" Texas",'Population Migration by State'!$B$5,"Year",'Population Migration by State'!$C$3)</f>
        <v>512187</v>
      </c>
      <c r="BF189" s="105">
        <f>GETPIVOTDATA(" Texas",'Population Migration by State'!$B$5,"Year",'Population Migration by State'!$C$3)</f>
        <v>512187</v>
      </c>
      <c r="BG189" s="105">
        <f>GETPIVOTDATA(" Texas",'Population Migration by State'!$B$5,"Year",'Population Migration by State'!$C$3)</f>
        <v>512187</v>
      </c>
      <c r="BH189" s="105">
        <f>GETPIVOTDATA(" Texas",'Population Migration by State'!$B$5,"Year",'Population Migration by State'!$C$3)</f>
        <v>512187</v>
      </c>
      <c r="BI189" s="105">
        <f>GETPIVOTDATA(" Texas",'Population Migration by State'!$B$5,"Year",'Population Migration by State'!$C$3)</f>
        <v>512187</v>
      </c>
      <c r="BJ189" s="92">
        <f>GETPIVOTDATA(" Oklahoma",'Population Migration by State'!$B$5,"Year",'Population Migration by State'!$C$3)</f>
        <v>108972</v>
      </c>
      <c r="BK189" s="105">
        <f>GETPIVOTDATA(" Oklahoma",'Population Migration by State'!$B$5,"Year",'Population Migration by State'!$C$3)</f>
        <v>108972</v>
      </c>
      <c r="BL189" s="105">
        <f>GETPIVOTDATA(" Oklahoma",'Population Migration by State'!$B$5,"Year",'Population Migration by State'!$C$3)</f>
        <v>108972</v>
      </c>
      <c r="BM189" s="105">
        <f>GETPIVOTDATA(" Oklahoma",'Population Migration by State'!$B$5,"Year",'Population Migration by State'!$C$3)</f>
        <v>108972</v>
      </c>
      <c r="BN189" s="105">
        <f>GETPIVOTDATA(" Oklahoma",'Population Migration by State'!$B$5,"Year",'Population Migration by State'!$C$3)</f>
        <v>108972</v>
      </c>
      <c r="BO189" s="105">
        <f>GETPIVOTDATA(" Oklahoma",'Population Migration by State'!$B$5,"Year",'Population Migration by State'!$C$3)</f>
        <v>108972</v>
      </c>
      <c r="BP189" s="105">
        <f>GETPIVOTDATA(" Oklahoma",'Population Migration by State'!$B$5,"Year",'Population Migration by State'!$C$3)</f>
        <v>108972</v>
      </c>
      <c r="BQ189" s="105">
        <f>GETPIVOTDATA(" Oklahoma",'Population Migration by State'!$B$5,"Year",'Population Migration by State'!$C$3)</f>
        <v>108972</v>
      </c>
      <c r="BR189" s="105">
        <f>GETPIVOTDATA(" Oklahoma",'Population Migration by State'!$B$5,"Year",'Population Migration by State'!$C$3)</f>
        <v>108972</v>
      </c>
      <c r="BS189" s="105">
        <f>GETPIVOTDATA(" Oklahoma",'Population Migration by State'!$B$5,"Year",'Population Migration by State'!$C$3)</f>
        <v>108972</v>
      </c>
      <c r="BT189" s="92">
        <f>GETPIVOTDATA(" Arkansas",'Population Migration by State'!$B$5,"Year",'Population Migration by State'!$C$3)</f>
        <v>76948</v>
      </c>
      <c r="BU189" s="105">
        <f>GETPIVOTDATA(" Arkansas",'Population Migration by State'!$B$5,"Year",'Population Migration by State'!$C$3)</f>
        <v>76948</v>
      </c>
      <c r="BV189" s="105">
        <f>GETPIVOTDATA(" Arkansas",'Population Migration by State'!$B$5,"Year",'Population Migration by State'!$C$3)</f>
        <v>76948</v>
      </c>
      <c r="BW189" s="105">
        <f>GETPIVOTDATA(" Arkansas",'Population Migration by State'!$B$5,"Year",'Population Migration by State'!$C$3)</f>
        <v>76948</v>
      </c>
      <c r="BX189" s="121">
        <f>GETPIVOTDATA(" Arkansas",'Population Migration by State'!$B$5,"Year",'Population Migration by State'!$C$3)</f>
        <v>76948</v>
      </c>
      <c r="BY189" s="121">
        <f>GETPIVOTDATA(" Arkansas",'Population Migration by State'!$B$5,"Year",'Population Migration by State'!$C$3)</f>
        <v>76948</v>
      </c>
      <c r="BZ189" s="121">
        <f>GETPIVOTDATA(" Arkansas",'Population Migration by State'!$B$5,"Year",'Population Migration by State'!$C$3)</f>
        <v>76948</v>
      </c>
      <c r="CA189" s="121">
        <f>GETPIVOTDATA(" Arkansas",'Population Migration by State'!$B$5,"Year",'Population Migration by State'!$C$3)</f>
        <v>76948</v>
      </c>
      <c r="CB189" s="105">
        <f>GETPIVOTDATA(" Arkansas",'Population Migration by State'!$B$5,"Year",'Population Migration by State'!$C$3)</f>
        <v>76948</v>
      </c>
      <c r="CC189" s="105">
        <f>GETPIVOTDATA(" Arkansas",'Population Migration by State'!$B$5,"Year",'Population Migration by State'!$C$3)</f>
        <v>76948</v>
      </c>
      <c r="CD189" s="105">
        <f>GETPIVOTDATA(" Arkansas",'Population Migration by State'!$B$5,"Year",'Population Migration by State'!$C$3)</f>
        <v>76948</v>
      </c>
      <c r="CE189" s="105">
        <f>GETPIVOTDATA(" Arkansas",'Population Migration by State'!$B$5,"Year",'Population Migration by State'!$C$3)</f>
        <v>76948</v>
      </c>
      <c r="CF189" s="92">
        <f>GETPIVOTDATA(" Tennessee",'Population Migration by State'!$B$5,"Year",'Population Migration by State'!$C$3)</f>
        <v>177815</v>
      </c>
      <c r="CG189" s="105">
        <f>GETPIVOTDATA(" Tennessee",'Population Migration by State'!$B$5,"Year",'Population Migration by State'!$C$3)</f>
        <v>177815</v>
      </c>
      <c r="CH189" s="105">
        <f>GETPIVOTDATA(" Tennessee",'Population Migration by State'!$B$5,"Year",'Population Migration by State'!$C$3)</f>
        <v>177815</v>
      </c>
      <c r="CI189" s="105">
        <f>GETPIVOTDATA(" Tennessee",'Population Migration by State'!$B$5,"Year",'Population Migration by State'!$C$3)</f>
        <v>177815</v>
      </c>
      <c r="CJ189" s="105">
        <f>GETPIVOTDATA(" Tennessee",'Population Migration by State'!$B$5,"Year",'Population Migration by State'!$C$3)</f>
        <v>177815</v>
      </c>
      <c r="CK189" s="105">
        <f>GETPIVOTDATA(" Tennessee",'Population Migration by State'!$B$5,"Year",'Population Migration by State'!$C$3)</f>
        <v>177815</v>
      </c>
      <c r="CL189" s="105">
        <f>GETPIVOTDATA(" Tennessee",'Population Migration by State'!$B$5,"Year",'Population Migration by State'!$C$3)</f>
        <v>177815</v>
      </c>
      <c r="CM189" s="105">
        <f>GETPIVOTDATA(" Tennessee",'Population Migration by State'!$B$5,"Year",'Population Migration by State'!$C$3)</f>
        <v>177815</v>
      </c>
      <c r="CN189" s="105">
        <f>GETPIVOTDATA(" Tennessee",'Population Migration by State'!$B$5,"Year",'Population Migration by State'!$C$3)</f>
        <v>177815</v>
      </c>
      <c r="CO189" s="105">
        <f>GETPIVOTDATA(" Tennessee",'Population Migration by State'!$B$5,"Year",'Population Migration by State'!$C$3)</f>
        <v>177815</v>
      </c>
      <c r="CP189" s="105">
        <f>GETPIVOTDATA(" Tennessee",'Population Migration by State'!$B$5,"Year",'Population Migration by State'!$C$3)</f>
        <v>177815</v>
      </c>
      <c r="CQ189" s="105">
        <f>GETPIVOTDATA(" Tennessee",'Population Migration by State'!$B$5,"Year",'Population Migration by State'!$C$3)</f>
        <v>177815</v>
      </c>
      <c r="CR189" s="105">
        <f>GETPIVOTDATA(" Tennessee",'Population Migration by State'!$B$5,"Year",'Population Migration by State'!$C$3)</f>
        <v>177815</v>
      </c>
      <c r="CS189" s="105">
        <f>GETPIVOTDATA(" Tennessee",'Population Migration by State'!$B$5,"Year",'Population Migration by State'!$C$3)</f>
        <v>177815</v>
      </c>
      <c r="CT189" s="105">
        <f>GETPIVOTDATA(" Tennessee",'Population Migration by State'!$B$5,"Year",'Population Migration by State'!$C$3)</f>
        <v>177815</v>
      </c>
      <c r="CU189" s="105">
        <f>GETPIVOTDATA(" Tennessee",'Population Migration by State'!$B$5,"Year",'Population Migration by State'!$C$3)</f>
        <v>177815</v>
      </c>
      <c r="CV189" s="105">
        <f>GETPIVOTDATA(" Tennessee",'Population Migration by State'!$B$5,"Year",'Population Migration by State'!$C$3)</f>
        <v>177815</v>
      </c>
      <c r="CW189" s="105">
        <f>GETPIVOTDATA(" Tennessee",'Population Migration by State'!$B$5,"Year",'Population Migration by State'!$C$3)</f>
        <v>177815</v>
      </c>
      <c r="CX189" s="105">
        <f>GETPIVOTDATA(" Tennessee",'Population Migration by State'!$B$5,"Year",'Population Migration by State'!$C$3)</f>
        <v>177815</v>
      </c>
      <c r="CY189" s="105">
        <f>GETPIVOTDATA(" Tennessee",'Population Migration by State'!$B$5,"Year",'Population Migration by State'!$C$3)</f>
        <v>177815</v>
      </c>
      <c r="CZ189" s="97"/>
      <c r="DA189" s="105">
        <f>GETPIVOTDATA(" North Carolina",'Population Migration by State'!$B$5,"Year",'Population Migration by State'!$C$3)</f>
        <v>275174</v>
      </c>
      <c r="DB189" s="105">
        <f>GETPIVOTDATA(" North Carolina",'Population Migration by State'!$B$5,"Year",'Population Migration by State'!$C$3)</f>
        <v>275174</v>
      </c>
      <c r="DC189" s="105">
        <f>GETPIVOTDATA(" North Carolina",'Population Migration by State'!$B$5,"Year",'Population Migration by State'!$C$3)</f>
        <v>275174</v>
      </c>
      <c r="DD189" s="105">
        <f>GETPIVOTDATA(" North Carolina",'Population Migration by State'!$B$5,"Year",'Population Migration by State'!$C$3)</f>
        <v>275174</v>
      </c>
      <c r="DE189" s="105">
        <f>GETPIVOTDATA(" North Carolina",'Population Migration by State'!$B$5,"Year",'Population Migration by State'!$C$3)</f>
        <v>275174</v>
      </c>
      <c r="DF189" s="105">
        <f>GETPIVOTDATA(" North Carolina",'Population Migration by State'!$B$5,"Year",'Population Migration by State'!$C$3)</f>
        <v>275174</v>
      </c>
      <c r="DG189" s="105">
        <f>GETPIVOTDATA(" North Carolina",'Population Migration by State'!$B$5,"Year",'Population Migration by State'!$C$3)</f>
        <v>275174</v>
      </c>
      <c r="DH189" s="105">
        <f>GETPIVOTDATA(" North Carolina",'Population Migration by State'!$B$5,"Year",'Population Migration by State'!$C$3)</f>
        <v>275174</v>
      </c>
      <c r="DI189" s="121">
        <f>GETPIVOTDATA(" North Carolina",'Population Migration by State'!$B$5,"Year",'Population Migration by State'!$C$3)</f>
        <v>275174</v>
      </c>
      <c r="DJ189" s="121">
        <f>GETPIVOTDATA(" North Carolina",'Population Migration by State'!$B$5,"Year",'Population Migration by State'!$C$3)</f>
        <v>275174</v>
      </c>
      <c r="DK189" s="121">
        <f>GETPIVOTDATA(" North Carolina",'Population Migration by State'!$B$5,"Year",'Population Migration by State'!$C$3)</f>
        <v>275174</v>
      </c>
      <c r="DL189" s="121">
        <f>GETPIVOTDATA(" North Carolina",'Population Migration by State'!$B$5,"Year",'Population Migration by State'!$C$3)</f>
        <v>275174</v>
      </c>
      <c r="DM189" s="105">
        <f>GETPIVOTDATA(" North Carolina",'Population Migration by State'!$B$5,"Year",'Population Migration by State'!$C$3)</f>
        <v>275174</v>
      </c>
      <c r="DN189" s="105">
        <f>GETPIVOTDATA(" North Carolina",'Population Migration by State'!$B$5,"Year",'Population Migration by State'!$C$3)</f>
        <v>275174</v>
      </c>
      <c r="DO189" s="105">
        <f>GETPIVOTDATA(" North Carolina",'Population Migration by State'!$B$5,"Year",'Population Migration by State'!$C$3)</f>
        <v>275174</v>
      </c>
      <c r="DP189" s="105">
        <f>GETPIVOTDATA(" North Carolina",'Population Migration by State'!$B$5,"Year",'Population Migration by State'!$C$3)</f>
        <v>275174</v>
      </c>
      <c r="DQ189" s="105">
        <f>GETPIVOTDATA(" North Carolina",'Population Migration by State'!$B$5,"Year",'Population Migration by State'!$C$3)</f>
        <v>275174</v>
      </c>
      <c r="DR189" s="105">
        <f>GETPIVOTDATA(" North Carolina",'Population Migration by State'!$B$5,"Year",'Population Migration by State'!$C$3)</f>
        <v>275174</v>
      </c>
      <c r="DS189" s="105">
        <f>GETPIVOTDATA(" North Carolina",'Population Migration by State'!$B$5,"Year",'Population Migration by State'!$C$3)</f>
        <v>275174</v>
      </c>
      <c r="DT189" s="105">
        <f>GETPIVOTDATA(" North Carolina",'Population Migration by State'!$B$5,"Year",'Population Migration by State'!$C$3)</f>
        <v>275174</v>
      </c>
      <c r="DU189" s="105">
        <f>GETPIVOTDATA(" North Carolina",'Population Migration by State'!$B$5,"Year",'Population Migration by State'!$C$3)</f>
        <v>275174</v>
      </c>
      <c r="DV189" s="97"/>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c r="FZ189" s="56"/>
      <c r="GA189" s="56"/>
      <c r="GB189" s="56"/>
      <c r="GC189" s="56"/>
      <c r="GD189" s="56"/>
      <c r="GE189" s="56"/>
      <c r="GF189" s="56"/>
      <c r="GG189" s="56"/>
      <c r="GH189" s="56"/>
      <c r="GI189" s="56"/>
      <c r="GJ189" s="56"/>
      <c r="GK189" s="56"/>
      <c r="GL189" s="56"/>
      <c r="GM189" s="56"/>
      <c r="GN189" s="56"/>
      <c r="GO189" s="56"/>
      <c r="GP189" s="56"/>
      <c r="GQ189" s="56"/>
      <c r="GR189" s="56"/>
      <c r="GS189" s="56"/>
      <c r="GT189" s="56"/>
      <c r="GU189" s="56"/>
      <c r="GV189" s="56"/>
      <c r="GW189" s="56"/>
      <c r="GX189" s="56"/>
      <c r="GY189" s="56"/>
      <c r="GZ189" s="56"/>
      <c r="HA189" s="56"/>
      <c r="HB189" s="56"/>
      <c r="HC189" s="56"/>
      <c r="HD189" s="56"/>
      <c r="HE189" s="56"/>
      <c r="HF189" s="56"/>
      <c r="HG189" s="56"/>
      <c r="HH189" s="217"/>
    </row>
    <row r="190" spans="2:216" x14ac:dyDescent="0.25">
      <c r="B190" s="221"/>
      <c r="C190" s="56"/>
      <c r="D190" s="56"/>
      <c r="E190" s="105"/>
      <c r="F190" s="105"/>
      <c r="G190" s="105"/>
      <c r="H190" s="105"/>
      <c r="I190" s="105"/>
      <c r="J190" s="105"/>
      <c r="K190" s="105"/>
      <c r="L190" s="105"/>
      <c r="M190" s="105"/>
      <c r="N190" s="105"/>
      <c r="O190" s="105"/>
      <c r="P190" s="105"/>
      <c r="Q190" s="105"/>
      <c r="R190" s="105"/>
      <c r="S190" s="105"/>
      <c r="T190" s="92">
        <f>GETPIVOTDATA(" California",'Population Migration by State'!$B$5,"Year",'Population Migration by State'!$C$3)</f>
        <v>495964</v>
      </c>
      <c r="U190" s="105">
        <f>GETPIVOTDATA(" California",'Population Migration by State'!$B$5,"Year",'Population Migration by State'!$C$3)</f>
        <v>495964</v>
      </c>
      <c r="V190" s="105">
        <f>GETPIVOTDATA(" California",'Population Migration by State'!$B$5,"Year",'Population Migration by State'!$C$3)</f>
        <v>495964</v>
      </c>
      <c r="W190" s="105">
        <f>GETPIVOTDATA(" California",'Population Migration by State'!$B$5,"Year",'Population Migration by State'!$C$3)</f>
        <v>495964</v>
      </c>
      <c r="X190" s="105">
        <f>GETPIVOTDATA(" California",'Population Migration by State'!$B$5,"Year",'Population Migration by State'!$C$3)</f>
        <v>495964</v>
      </c>
      <c r="Y190" s="105">
        <f>GETPIVOTDATA(" California",'Population Migration by State'!$B$5,"Year",'Population Migration by State'!$C$3)</f>
        <v>495964</v>
      </c>
      <c r="Z190" s="105">
        <f>GETPIVOTDATA(" California",'Population Migration by State'!$B$5,"Year",'Population Migration by State'!$C$3)</f>
        <v>495964</v>
      </c>
      <c r="AA190" s="92">
        <f>GETPIVOTDATA(" Arizona",'Population Migration by State'!$B$5,"Year",'Population Migration by State'!$C$3)</f>
        <v>234248</v>
      </c>
      <c r="AB190" s="105">
        <f>GETPIVOTDATA(" Arizona",'Population Migration by State'!$B$5,"Year",'Population Migration by State'!$C$3)</f>
        <v>234248</v>
      </c>
      <c r="AC190" s="105">
        <f>GETPIVOTDATA(" Arizona",'Population Migration by State'!$B$5,"Year",'Population Migration by State'!$C$3)</f>
        <v>234248</v>
      </c>
      <c r="AD190" s="105">
        <f>GETPIVOTDATA(" Arizona",'Population Migration by State'!$B$5,"Year",'Population Migration by State'!$C$3)</f>
        <v>234248</v>
      </c>
      <c r="AE190" s="105">
        <f>GETPIVOTDATA(" Arizona",'Population Migration by State'!$B$5,"Year",'Population Migration by State'!$C$3)</f>
        <v>234248</v>
      </c>
      <c r="AF190" s="105">
        <f>GETPIVOTDATA(" Arizona",'Population Migration by State'!$B$5,"Year",'Population Migration by State'!$C$3)</f>
        <v>234248</v>
      </c>
      <c r="AG190" s="121">
        <f>GETPIVOTDATA(" Arizona",'Population Migration by State'!$B$5,"Year",'Population Migration by State'!$C$3)</f>
        <v>234248</v>
      </c>
      <c r="AH190" s="121">
        <f>GETPIVOTDATA(" Arizona",'Population Migration by State'!$B$5,"Year",'Population Migration by State'!$C$3)</f>
        <v>234248</v>
      </c>
      <c r="AI190" s="121">
        <f>GETPIVOTDATA(" Arizona",'Population Migration by State'!$B$5,"Year",'Population Migration by State'!$C$3)</f>
        <v>234248</v>
      </c>
      <c r="AJ190" s="121">
        <f>GETPIVOTDATA(" Arizona",'Population Migration by State'!$B$5,"Year",'Population Migration by State'!$C$3)</f>
        <v>234248</v>
      </c>
      <c r="AK190" s="105">
        <f>GETPIVOTDATA(" Arizona",'Population Migration by State'!$B$5,"Year",'Population Migration by State'!$C$3)</f>
        <v>234248</v>
      </c>
      <c r="AL190" s="105">
        <f>GETPIVOTDATA(" Arizona",'Population Migration by State'!$B$5,"Year",'Population Migration by State'!$C$3)</f>
        <v>234248</v>
      </c>
      <c r="AM190" s="105">
        <f>GETPIVOTDATA(" Arizona",'Population Migration by State'!$B$5,"Year",'Population Migration by State'!$C$3)</f>
        <v>234248</v>
      </c>
      <c r="AN190" s="105">
        <f>GETPIVOTDATA(" Arizona",'Population Migration by State'!$B$5,"Year",'Population Migration by State'!$C$3)</f>
        <v>234248</v>
      </c>
      <c r="AO190" s="92">
        <f>GETPIVOTDATA(" New Mexico",'Population Migration by State'!$B$5,"Year",'Population Migration by State'!$C$3)</f>
        <v>55122</v>
      </c>
      <c r="AP190" s="105">
        <f>GETPIVOTDATA(" New Mexico",'Population Migration by State'!$B$5,"Year",'Population Migration by State'!$C$3)</f>
        <v>55122</v>
      </c>
      <c r="AQ190" s="105">
        <f>GETPIVOTDATA(" New Mexico",'Population Migration by State'!$B$5,"Year",'Population Migration by State'!$C$3)</f>
        <v>55122</v>
      </c>
      <c r="AR190" s="105">
        <f>GETPIVOTDATA(" New Mexico",'Population Migration by State'!$B$5,"Year",'Population Migration by State'!$C$3)</f>
        <v>55122</v>
      </c>
      <c r="AS190" s="105">
        <f>GETPIVOTDATA(" New Mexico",'Population Migration by State'!$B$5,"Year",'Population Migration by State'!$C$3)</f>
        <v>55122</v>
      </c>
      <c r="AT190" s="121">
        <f>GETPIVOTDATA(" New Mexico",'Population Migration by State'!$B$5,"Year",'Population Migration by State'!$C$3)</f>
        <v>55122</v>
      </c>
      <c r="AU190" s="121">
        <f>GETPIVOTDATA(" New Mexico",'Population Migration by State'!$B$5,"Year",'Population Migration by State'!$C$3)</f>
        <v>55122</v>
      </c>
      <c r="AV190" s="121">
        <f>GETPIVOTDATA(" New Mexico",'Population Migration by State'!$B$5,"Year",'Population Migration by State'!$C$3)</f>
        <v>55122</v>
      </c>
      <c r="AW190" s="121">
        <f>GETPIVOTDATA(" New Mexico",'Population Migration by State'!$B$5,"Year",'Population Migration by State'!$C$3)</f>
        <v>55122</v>
      </c>
      <c r="AX190" s="105">
        <f>GETPIVOTDATA(" New Mexico",'Population Migration by State'!$B$5,"Year",'Population Migration by State'!$C$3)</f>
        <v>55122</v>
      </c>
      <c r="AY190" s="105">
        <f>GETPIVOTDATA(" New Mexico",'Population Migration by State'!$B$5,"Year",'Population Migration by State'!$C$3)</f>
        <v>55122</v>
      </c>
      <c r="AZ190" s="105">
        <f>GETPIVOTDATA(" New Mexico",'Population Migration by State'!$B$5,"Year",'Population Migration by State'!$C$3)</f>
        <v>55122</v>
      </c>
      <c r="BA190" s="105">
        <f>GETPIVOTDATA(" New Mexico",'Population Migration by State'!$B$5,"Year",'Population Migration by State'!$C$3)</f>
        <v>55122</v>
      </c>
      <c r="BB190" s="105">
        <f>GETPIVOTDATA(" New Mexico",'Population Migration by State'!$B$5,"Year",'Population Migration by State'!$C$3)</f>
        <v>55122</v>
      </c>
      <c r="BC190" s="92">
        <f>GETPIVOTDATA(" Texas",'Population Migration by State'!$B$5,"Year",'Population Migration by State'!$C$3)</f>
        <v>512187</v>
      </c>
      <c r="BD190" s="105">
        <f>GETPIVOTDATA(" Texas",'Population Migration by State'!$B$5,"Year",'Population Migration by State'!$C$3)</f>
        <v>512187</v>
      </c>
      <c r="BE190" s="105">
        <f>GETPIVOTDATA(" Texas",'Population Migration by State'!$B$5,"Year",'Population Migration by State'!$C$3)</f>
        <v>512187</v>
      </c>
      <c r="BF190" s="105">
        <f>GETPIVOTDATA(" Texas",'Population Migration by State'!$B$5,"Year",'Population Migration by State'!$C$3)</f>
        <v>512187</v>
      </c>
      <c r="BG190" s="105">
        <f>GETPIVOTDATA(" Texas",'Population Migration by State'!$B$5,"Year",'Population Migration by State'!$C$3)</f>
        <v>512187</v>
      </c>
      <c r="BH190" s="105">
        <f>GETPIVOTDATA(" Texas",'Population Migration by State'!$B$5,"Year",'Population Migration by State'!$C$3)</f>
        <v>512187</v>
      </c>
      <c r="BI190" s="105">
        <f>GETPIVOTDATA(" Texas",'Population Migration by State'!$B$5,"Year",'Population Migration by State'!$C$3)</f>
        <v>512187</v>
      </c>
      <c r="BJ190" s="92">
        <f>GETPIVOTDATA(" Oklahoma",'Population Migration by State'!$B$5,"Year",'Population Migration by State'!$C$3)</f>
        <v>108972</v>
      </c>
      <c r="BK190" s="105">
        <f>GETPIVOTDATA(" Oklahoma",'Population Migration by State'!$B$5,"Year",'Population Migration by State'!$C$3)</f>
        <v>108972</v>
      </c>
      <c r="BL190" s="105">
        <f>GETPIVOTDATA(" Oklahoma",'Population Migration by State'!$B$5,"Year",'Population Migration by State'!$C$3)</f>
        <v>108972</v>
      </c>
      <c r="BM190" s="105">
        <f>GETPIVOTDATA(" Oklahoma",'Population Migration by State'!$B$5,"Year",'Population Migration by State'!$C$3)</f>
        <v>108972</v>
      </c>
      <c r="BN190" s="105">
        <f>GETPIVOTDATA(" Oklahoma",'Population Migration by State'!$B$5,"Year",'Population Migration by State'!$C$3)</f>
        <v>108972</v>
      </c>
      <c r="BO190" s="105">
        <f>GETPIVOTDATA(" Oklahoma",'Population Migration by State'!$B$5,"Year",'Population Migration by State'!$C$3)</f>
        <v>108972</v>
      </c>
      <c r="BP190" s="105">
        <f>GETPIVOTDATA(" Oklahoma",'Population Migration by State'!$B$5,"Year",'Population Migration by State'!$C$3)</f>
        <v>108972</v>
      </c>
      <c r="BQ190" s="105">
        <f>GETPIVOTDATA(" Oklahoma",'Population Migration by State'!$B$5,"Year",'Population Migration by State'!$C$3)</f>
        <v>108972</v>
      </c>
      <c r="BR190" s="105">
        <f>GETPIVOTDATA(" Oklahoma",'Population Migration by State'!$B$5,"Year",'Population Migration by State'!$C$3)</f>
        <v>108972</v>
      </c>
      <c r="BS190" s="105">
        <f>GETPIVOTDATA(" Oklahoma",'Population Migration by State'!$B$5,"Year",'Population Migration by State'!$C$3)</f>
        <v>108972</v>
      </c>
      <c r="BT190" s="92">
        <f>GETPIVOTDATA(" Arkansas",'Population Migration by State'!$B$5,"Year",'Population Migration by State'!$C$3)</f>
        <v>76948</v>
      </c>
      <c r="BU190" s="105">
        <f>GETPIVOTDATA(" Arkansas",'Population Migration by State'!$B$5,"Year",'Population Migration by State'!$C$3)</f>
        <v>76948</v>
      </c>
      <c r="BV190" s="105">
        <f>GETPIVOTDATA(" Arkansas",'Population Migration by State'!$B$5,"Year",'Population Migration by State'!$C$3)</f>
        <v>76948</v>
      </c>
      <c r="BW190" s="105">
        <f>GETPIVOTDATA(" Arkansas",'Population Migration by State'!$B$5,"Year",'Population Migration by State'!$C$3)</f>
        <v>76948</v>
      </c>
      <c r="BX190" s="105">
        <f>GETPIVOTDATA(" Arkansas",'Population Migration by State'!$B$5,"Year",'Population Migration by State'!$C$3)</f>
        <v>76948</v>
      </c>
      <c r="BY190" s="105">
        <f>GETPIVOTDATA(" Arkansas",'Population Migration by State'!$B$5,"Year",'Population Migration by State'!$C$3)</f>
        <v>76948</v>
      </c>
      <c r="BZ190" s="105">
        <f>GETPIVOTDATA(" Arkansas",'Population Migration by State'!$B$5,"Year",'Population Migration by State'!$C$3)</f>
        <v>76948</v>
      </c>
      <c r="CA190" s="105">
        <f>GETPIVOTDATA(" Arkansas",'Population Migration by State'!$B$5,"Year",'Population Migration by State'!$C$3)</f>
        <v>76948</v>
      </c>
      <c r="CB190" s="105">
        <f>GETPIVOTDATA(" Arkansas",'Population Migration by State'!$B$5,"Year",'Population Migration by State'!$C$3)</f>
        <v>76948</v>
      </c>
      <c r="CC190" s="105">
        <f>GETPIVOTDATA(" Arkansas",'Population Migration by State'!$B$5,"Year",'Population Migration by State'!$C$3)</f>
        <v>76948</v>
      </c>
      <c r="CD190" s="105">
        <f>GETPIVOTDATA(" Arkansas",'Population Migration by State'!$B$5,"Year",'Population Migration by State'!$C$3)</f>
        <v>76948</v>
      </c>
      <c r="CE190" s="105">
        <f>GETPIVOTDATA(" Arkansas",'Population Migration by State'!$B$5,"Year",'Population Migration by State'!$C$3)</f>
        <v>76948</v>
      </c>
      <c r="CF190" s="92">
        <f>GETPIVOTDATA(" Tennessee",'Population Migration by State'!$B$5,"Year",'Population Migration by State'!$C$3)</f>
        <v>177815</v>
      </c>
      <c r="CG190" s="105">
        <f>GETPIVOTDATA(" Tennessee",'Population Migration by State'!$B$5,"Year",'Population Migration by State'!$C$3)</f>
        <v>177815</v>
      </c>
      <c r="CH190" s="105">
        <f>GETPIVOTDATA(" Tennessee",'Population Migration by State'!$B$5,"Year",'Population Migration by State'!$C$3)</f>
        <v>177815</v>
      </c>
      <c r="CI190" s="105">
        <f>GETPIVOTDATA(" Tennessee",'Population Migration by State'!$B$5,"Year",'Population Migration by State'!$C$3)</f>
        <v>177815</v>
      </c>
      <c r="CJ190" s="105">
        <f>GETPIVOTDATA(" Tennessee",'Population Migration by State'!$B$5,"Year",'Population Migration by State'!$C$3)</f>
        <v>177815</v>
      </c>
      <c r="CK190" s="105">
        <f>GETPIVOTDATA(" Tennessee",'Population Migration by State'!$B$5,"Year",'Population Migration by State'!$C$3)</f>
        <v>177815</v>
      </c>
      <c r="CL190" s="105">
        <f>GETPIVOTDATA(" Tennessee",'Population Migration by State'!$B$5,"Year",'Population Migration by State'!$C$3)</f>
        <v>177815</v>
      </c>
      <c r="CM190" s="105">
        <f>GETPIVOTDATA(" Tennessee",'Population Migration by State'!$B$5,"Year",'Population Migration by State'!$C$3)</f>
        <v>177815</v>
      </c>
      <c r="CN190" s="105">
        <f>GETPIVOTDATA(" Tennessee",'Population Migration by State'!$B$5,"Year",'Population Migration by State'!$C$3)</f>
        <v>177815</v>
      </c>
      <c r="CO190" s="105">
        <f>GETPIVOTDATA(" Tennessee",'Population Migration by State'!$B$5,"Year",'Population Migration by State'!$C$3)</f>
        <v>177815</v>
      </c>
      <c r="CP190" s="105">
        <f>GETPIVOTDATA(" Tennessee",'Population Migration by State'!$B$5,"Year",'Population Migration by State'!$C$3)</f>
        <v>177815</v>
      </c>
      <c r="CQ190" s="105">
        <f>GETPIVOTDATA(" Tennessee",'Population Migration by State'!$B$5,"Year",'Population Migration by State'!$C$3)</f>
        <v>177815</v>
      </c>
      <c r="CR190" s="105">
        <f>GETPIVOTDATA(" Tennessee",'Population Migration by State'!$B$5,"Year",'Population Migration by State'!$C$3)</f>
        <v>177815</v>
      </c>
      <c r="CS190" s="105">
        <f>GETPIVOTDATA(" Tennessee",'Population Migration by State'!$B$5,"Year",'Population Migration by State'!$C$3)</f>
        <v>177815</v>
      </c>
      <c r="CT190" s="105">
        <f>GETPIVOTDATA(" Tennessee",'Population Migration by State'!$B$5,"Year",'Population Migration by State'!$C$3)</f>
        <v>177815</v>
      </c>
      <c r="CU190" s="105">
        <f>GETPIVOTDATA(" Tennessee",'Population Migration by State'!$B$5,"Year",'Population Migration by State'!$C$3)</f>
        <v>177815</v>
      </c>
      <c r="CV190" s="105">
        <f>GETPIVOTDATA(" Tennessee",'Population Migration by State'!$B$5,"Year",'Population Migration by State'!$C$3)</f>
        <v>177815</v>
      </c>
      <c r="CW190" s="105">
        <f>GETPIVOTDATA(" Tennessee",'Population Migration by State'!$B$5,"Year",'Population Migration by State'!$C$3)</f>
        <v>177815</v>
      </c>
      <c r="CX190" s="105">
        <f>GETPIVOTDATA(" Tennessee",'Population Migration by State'!$B$5,"Year",'Population Migration by State'!$C$3)</f>
        <v>177815</v>
      </c>
      <c r="CY190" s="114">
        <f>GETPIVOTDATA(" Tennessee",'Population Migration by State'!$B$5,"Year",'Population Migration by State'!$C$3)</f>
        <v>177815</v>
      </c>
      <c r="CZ190" s="105">
        <f>GETPIVOTDATA(" North Carolina",'Population Migration by State'!$B$5,"Year",'Population Migration by State'!$C$3)</f>
        <v>275174</v>
      </c>
      <c r="DA190" s="105">
        <f>GETPIVOTDATA(" North Carolina",'Population Migration by State'!$B$5,"Year",'Population Migration by State'!$C$3)</f>
        <v>275174</v>
      </c>
      <c r="DB190" s="105">
        <f>GETPIVOTDATA(" North Carolina",'Population Migration by State'!$B$5,"Year",'Population Migration by State'!$C$3)</f>
        <v>275174</v>
      </c>
      <c r="DC190" s="105">
        <f>GETPIVOTDATA(" North Carolina",'Population Migration by State'!$B$5,"Year",'Population Migration by State'!$C$3)</f>
        <v>275174</v>
      </c>
      <c r="DD190" s="105">
        <f>GETPIVOTDATA(" North Carolina",'Population Migration by State'!$B$5,"Year",'Population Migration by State'!$C$3)</f>
        <v>275174</v>
      </c>
      <c r="DE190" s="105">
        <f>GETPIVOTDATA(" North Carolina",'Population Migration by State'!$B$5,"Year",'Population Migration by State'!$C$3)</f>
        <v>275174</v>
      </c>
      <c r="DF190" s="105">
        <f>GETPIVOTDATA(" North Carolina",'Population Migration by State'!$B$5,"Year",'Population Migration by State'!$C$3)</f>
        <v>275174</v>
      </c>
      <c r="DG190" s="105">
        <f>GETPIVOTDATA(" North Carolina",'Population Migration by State'!$B$5,"Year",'Population Migration by State'!$C$3)</f>
        <v>275174</v>
      </c>
      <c r="DH190" s="105">
        <f>GETPIVOTDATA(" North Carolina",'Population Migration by State'!$B$5,"Year",'Population Migration by State'!$C$3)</f>
        <v>275174</v>
      </c>
      <c r="DI190" s="105">
        <f>GETPIVOTDATA(" North Carolina",'Population Migration by State'!$B$5,"Year",'Population Migration by State'!$C$3)</f>
        <v>275174</v>
      </c>
      <c r="DJ190" s="105">
        <f>GETPIVOTDATA(" North Carolina",'Population Migration by State'!$B$5,"Year",'Population Migration by State'!$C$3)</f>
        <v>275174</v>
      </c>
      <c r="DK190" s="105">
        <f>GETPIVOTDATA(" North Carolina",'Population Migration by State'!$B$5,"Year",'Population Migration by State'!$C$3)</f>
        <v>275174</v>
      </c>
      <c r="DL190" s="105">
        <f>GETPIVOTDATA(" North Carolina",'Population Migration by State'!$B$5,"Year",'Population Migration by State'!$C$3)</f>
        <v>275174</v>
      </c>
      <c r="DM190" s="105">
        <f>GETPIVOTDATA(" North Carolina",'Population Migration by State'!$B$5,"Year",'Population Migration by State'!$C$3)</f>
        <v>275174</v>
      </c>
      <c r="DN190" s="105">
        <f>GETPIVOTDATA(" North Carolina",'Population Migration by State'!$B$5,"Year",'Population Migration by State'!$C$3)</f>
        <v>275174</v>
      </c>
      <c r="DO190" s="105">
        <f>GETPIVOTDATA(" North Carolina",'Population Migration by State'!$B$5,"Year",'Population Migration by State'!$C$3)</f>
        <v>275174</v>
      </c>
      <c r="DP190" s="105">
        <f>GETPIVOTDATA(" North Carolina",'Population Migration by State'!$B$5,"Year",'Population Migration by State'!$C$3)</f>
        <v>275174</v>
      </c>
      <c r="DQ190" s="105">
        <f>GETPIVOTDATA(" North Carolina",'Population Migration by State'!$B$5,"Year",'Population Migration by State'!$C$3)</f>
        <v>275174</v>
      </c>
      <c r="DR190" s="105">
        <f>GETPIVOTDATA(" North Carolina",'Population Migration by State'!$B$5,"Year",'Population Migration by State'!$C$3)</f>
        <v>275174</v>
      </c>
      <c r="DS190" s="105">
        <f>GETPIVOTDATA(" North Carolina",'Population Migration by State'!$B$5,"Year",'Population Migration by State'!$C$3)</f>
        <v>275174</v>
      </c>
      <c r="DT190" s="105">
        <f>GETPIVOTDATA(" North Carolina",'Population Migration by State'!$B$5,"Year",'Population Migration by State'!$C$3)</f>
        <v>275174</v>
      </c>
      <c r="DU190" s="114">
        <f>GETPIVOTDATA(" North Carolina",'Population Migration by State'!$B$5,"Year",'Population Migration by State'!$C$3)</f>
        <v>275174</v>
      </c>
      <c r="DV190" s="105"/>
      <c r="DW190" s="105"/>
      <c r="DX190" s="105"/>
      <c r="DY190" s="105"/>
      <c r="DZ190" s="105"/>
      <c r="EA190" s="105"/>
      <c r="EB190" s="105"/>
      <c r="EC190" s="105"/>
      <c r="ED190" s="105"/>
      <c r="EE190" s="105"/>
      <c r="EF190" s="105"/>
      <c r="EG190" s="105"/>
      <c r="EH190" s="105"/>
      <c r="EI190" s="105"/>
      <c r="EJ190" s="105"/>
      <c r="EK190" s="105"/>
      <c r="EL190" s="105"/>
      <c r="EM190" s="105"/>
      <c r="EN190" s="105"/>
      <c r="EO190" s="105"/>
      <c r="EP190" s="105"/>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217"/>
    </row>
    <row r="191" spans="2:216" ht="15.75" thickBot="1" x14ac:dyDescent="0.3">
      <c r="B191" s="221"/>
      <c r="C191" s="56"/>
      <c r="D191" s="56"/>
      <c r="E191" s="105"/>
      <c r="F191" s="105"/>
      <c r="G191" s="105"/>
      <c r="H191" s="105"/>
      <c r="I191" s="105"/>
      <c r="J191" s="105"/>
      <c r="K191" s="105"/>
      <c r="L191" s="105"/>
      <c r="M191" s="105"/>
      <c r="N191" s="105"/>
      <c r="O191" s="105"/>
      <c r="P191" s="105"/>
      <c r="Q191" s="105"/>
      <c r="R191" s="105"/>
      <c r="S191" s="105"/>
      <c r="T191" s="92">
        <f>GETPIVOTDATA(" California",'Population Migration by State'!$B$5,"Year",'Population Migration by State'!$C$3)</f>
        <v>495964</v>
      </c>
      <c r="U191" s="105">
        <f>GETPIVOTDATA(" California",'Population Migration by State'!$B$5,"Year",'Population Migration by State'!$C$3)</f>
        <v>495964</v>
      </c>
      <c r="V191" s="105">
        <f>GETPIVOTDATA(" California",'Population Migration by State'!$B$5,"Year",'Population Migration by State'!$C$3)</f>
        <v>495964</v>
      </c>
      <c r="W191" s="105">
        <f>GETPIVOTDATA(" California",'Population Migration by State'!$B$5,"Year",'Population Migration by State'!$C$3)</f>
        <v>495964</v>
      </c>
      <c r="X191" s="105">
        <f>GETPIVOTDATA(" California",'Population Migration by State'!$B$5,"Year",'Population Migration by State'!$C$3)</f>
        <v>495964</v>
      </c>
      <c r="Y191" s="105">
        <f>GETPIVOTDATA(" California",'Population Migration by State'!$B$5,"Year",'Population Migration by State'!$C$3)</f>
        <v>495964</v>
      </c>
      <c r="Z191" s="105">
        <f>GETPIVOTDATA(" California",'Population Migration by State'!$B$5,"Year",'Population Migration by State'!$C$3)</f>
        <v>495964</v>
      </c>
      <c r="AA191" s="92">
        <f>GETPIVOTDATA(" Arizona",'Population Migration by State'!$B$5,"Year",'Population Migration by State'!$C$3)</f>
        <v>234248</v>
      </c>
      <c r="AB191" s="105">
        <f>GETPIVOTDATA(" Arizona",'Population Migration by State'!$B$5,"Year",'Population Migration by State'!$C$3)</f>
        <v>234248</v>
      </c>
      <c r="AC191" s="105">
        <f>GETPIVOTDATA(" Arizona",'Population Migration by State'!$B$5,"Year",'Population Migration by State'!$C$3)</f>
        <v>234248</v>
      </c>
      <c r="AD191" s="105">
        <f>GETPIVOTDATA(" Arizona",'Population Migration by State'!$B$5,"Year",'Population Migration by State'!$C$3)</f>
        <v>234248</v>
      </c>
      <c r="AE191" s="105">
        <f>GETPIVOTDATA(" Arizona",'Population Migration by State'!$B$5,"Year",'Population Migration by State'!$C$3)</f>
        <v>234248</v>
      </c>
      <c r="AF191" s="105">
        <f>GETPIVOTDATA(" Arizona",'Population Migration by State'!$B$5,"Year",'Population Migration by State'!$C$3)</f>
        <v>234248</v>
      </c>
      <c r="AG191" s="105">
        <f>GETPIVOTDATA(" Arizona",'Population Migration by State'!$B$5,"Year",'Population Migration by State'!$C$3)</f>
        <v>234248</v>
      </c>
      <c r="AH191" s="105">
        <f>GETPIVOTDATA(" Arizona",'Population Migration by State'!$B$5,"Year",'Population Migration by State'!$C$3)</f>
        <v>234248</v>
      </c>
      <c r="AI191" s="105">
        <f>GETPIVOTDATA(" Arizona",'Population Migration by State'!$B$5,"Year",'Population Migration by State'!$C$3)</f>
        <v>234248</v>
      </c>
      <c r="AJ191" s="105">
        <f>GETPIVOTDATA(" Arizona",'Population Migration by State'!$B$5,"Year",'Population Migration by State'!$C$3)</f>
        <v>234248</v>
      </c>
      <c r="AK191" s="105">
        <f>GETPIVOTDATA(" Arizona",'Population Migration by State'!$B$5,"Year",'Population Migration by State'!$C$3)</f>
        <v>234248</v>
      </c>
      <c r="AL191" s="105">
        <f>GETPIVOTDATA(" Arizona",'Population Migration by State'!$B$5,"Year",'Population Migration by State'!$C$3)</f>
        <v>234248</v>
      </c>
      <c r="AM191" s="105">
        <f>GETPIVOTDATA(" Arizona",'Population Migration by State'!$B$5,"Year",'Population Migration by State'!$C$3)</f>
        <v>234248</v>
      </c>
      <c r="AN191" s="105">
        <f>GETPIVOTDATA(" Arizona",'Population Migration by State'!$B$5,"Year",'Population Migration by State'!$C$3)</f>
        <v>234248</v>
      </c>
      <c r="AO191" s="92">
        <f>GETPIVOTDATA(" New Mexico",'Population Migration by State'!$B$5,"Year",'Population Migration by State'!$C$3)</f>
        <v>55122</v>
      </c>
      <c r="AP191" s="105">
        <f>GETPIVOTDATA(" New Mexico",'Population Migration by State'!$B$5,"Year",'Population Migration by State'!$C$3)</f>
        <v>55122</v>
      </c>
      <c r="AQ191" s="105">
        <f>GETPIVOTDATA(" New Mexico",'Population Migration by State'!$B$5,"Year",'Population Migration by State'!$C$3)</f>
        <v>55122</v>
      </c>
      <c r="AR191" s="105">
        <f>GETPIVOTDATA(" New Mexico",'Population Migration by State'!$B$5,"Year",'Population Migration by State'!$C$3)</f>
        <v>55122</v>
      </c>
      <c r="AS191" s="105">
        <f>GETPIVOTDATA(" New Mexico",'Population Migration by State'!$B$5,"Year",'Population Migration by State'!$C$3)</f>
        <v>55122</v>
      </c>
      <c r="AT191" s="105">
        <f>GETPIVOTDATA(" New Mexico",'Population Migration by State'!$B$5,"Year",'Population Migration by State'!$C$3)</f>
        <v>55122</v>
      </c>
      <c r="AU191" s="105">
        <f>GETPIVOTDATA(" New Mexico",'Population Migration by State'!$B$5,"Year",'Population Migration by State'!$C$3)</f>
        <v>55122</v>
      </c>
      <c r="AV191" s="105">
        <f>GETPIVOTDATA(" New Mexico",'Population Migration by State'!$B$5,"Year",'Population Migration by State'!$C$3)</f>
        <v>55122</v>
      </c>
      <c r="AW191" s="105">
        <f>GETPIVOTDATA(" New Mexico",'Population Migration by State'!$B$5,"Year",'Population Migration by State'!$C$3)</f>
        <v>55122</v>
      </c>
      <c r="AX191" s="105">
        <f>GETPIVOTDATA(" New Mexico",'Population Migration by State'!$B$5,"Year",'Population Migration by State'!$C$3)</f>
        <v>55122</v>
      </c>
      <c r="AY191" s="105">
        <f>GETPIVOTDATA(" New Mexico",'Population Migration by State'!$B$5,"Year",'Population Migration by State'!$C$3)</f>
        <v>55122</v>
      </c>
      <c r="AZ191" s="105">
        <f>GETPIVOTDATA(" New Mexico",'Population Migration by State'!$B$5,"Year",'Population Migration by State'!$C$3)</f>
        <v>55122</v>
      </c>
      <c r="BA191" s="105">
        <f>GETPIVOTDATA(" New Mexico",'Population Migration by State'!$B$5,"Year",'Population Migration by State'!$C$3)</f>
        <v>55122</v>
      </c>
      <c r="BB191" s="105">
        <f>GETPIVOTDATA(" New Mexico",'Population Migration by State'!$B$5,"Year",'Population Migration by State'!$C$3)</f>
        <v>55122</v>
      </c>
      <c r="BC191" s="92">
        <f>GETPIVOTDATA(" Texas",'Population Migration by State'!$B$5,"Year",'Population Migration by State'!$C$3)</f>
        <v>512187</v>
      </c>
      <c r="BD191" s="105">
        <f>GETPIVOTDATA(" Texas",'Population Migration by State'!$B$5,"Year",'Population Migration by State'!$C$3)</f>
        <v>512187</v>
      </c>
      <c r="BE191" s="105">
        <f>GETPIVOTDATA(" Texas",'Population Migration by State'!$B$5,"Year",'Population Migration by State'!$C$3)</f>
        <v>512187</v>
      </c>
      <c r="BF191" s="105">
        <f>GETPIVOTDATA(" Texas",'Population Migration by State'!$B$5,"Year",'Population Migration by State'!$C$3)</f>
        <v>512187</v>
      </c>
      <c r="BG191" s="105">
        <f>GETPIVOTDATA(" Texas",'Population Migration by State'!$B$5,"Year",'Population Migration by State'!$C$3)</f>
        <v>512187</v>
      </c>
      <c r="BH191" s="105">
        <f>GETPIVOTDATA(" Texas",'Population Migration by State'!$B$5,"Year",'Population Migration by State'!$C$3)</f>
        <v>512187</v>
      </c>
      <c r="BI191" s="105">
        <f>GETPIVOTDATA(" Texas",'Population Migration by State'!$B$5,"Year",'Population Migration by State'!$C$3)</f>
        <v>512187</v>
      </c>
      <c r="BJ191" s="107">
        <f>GETPIVOTDATA(" Oklahoma",'Population Migration by State'!$B$5,"Year",'Population Migration by State'!$C$3)</f>
        <v>108972</v>
      </c>
      <c r="BK191" s="105">
        <f>GETPIVOTDATA(" Oklahoma",'Population Migration by State'!$B$5,"Year",'Population Migration by State'!$C$3)</f>
        <v>108972</v>
      </c>
      <c r="BL191" s="105">
        <f>GETPIVOTDATA(" Oklahoma",'Population Migration by State'!$B$5,"Year",'Population Migration by State'!$C$3)</f>
        <v>108972</v>
      </c>
      <c r="BM191" s="105">
        <f>GETPIVOTDATA(" Oklahoma",'Population Migration by State'!$B$5,"Year",'Population Migration by State'!$C$3)</f>
        <v>108972</v>
      </c>
      <c r="BN191" s="105">
        <f>GETPIVOTDATA(" Oklahoma",'Population Migration by State'!$B$5,"Year",'Population Migration by State'!$C$3)</f>
        <v>108972</v>
      </c>
      <c r="BO191" s="105">
        <f>GETPIVOTDATA(" Oklahoma",'Population Migration by State'!$B$5,"Year",'Population Migration by State'!$C$3)</f>
        <v>108972</v>
      </c>
      <c r="BP191" s="105">
        <f>GETPIVOTDATA(" Oklahoma",'Population Migration by State'!$B$5,"Year",'Population Migration by State'!$C$3)</f>
        <v>108972</v>
      </c>
      <c r="BQ191" s="105">
        <f>GETPIVOTDATA(" Oklahoma",'Population Migration by State'!$B$5,"Year",'Population Migration by State'!$C$3)</f>
        <v>108972</v>
      </c>
      <c r="BR191" s="105">
        <f>GETPIVOTDATA(" Oklahoma",'Population Migration by State'!$B$5,"Year",'Population Migration by State'!$C$3)</f>
        <v>108972</v>
      </c>
      <c r="BS191" s="105">
        <f>GETPIVOTDATA(" Oklahoma",'Population Migration by State'!$B$5,"Year",'Population Migration by State'!$C$3)</f>
        <v>108972</v>
      </c>
      <c r="BT191" s="92">
        <f>GETPIVOTDATA(" Arkansas",'Population Migration by State'!$B$5,"Year",'Population Migration by State'!$C$3)</f>
        <v>76948</v>
      </c>
      <c r="BU191" s="105">
        <f>GETPIVOTDATA(" Arkansas",'Population Migration by State'!$B$5,"Year",'Population Migration by State'!$C$3)</f>
        <v>76948</v>
      </c>
      <c r="BV191" s="105">
        <f>GETPIVOTDATA(" Arkansas",'Population Migration by State'!$B$5,"Year",'Population Migration by State'!$C$3)</f>
        <v>76948</v>
      </c>
      <c r="BW191" s="105">
        <f>GETPIVOTDATA(" Arkansas",'Population Migration by State'!$B$5,"Year",'Population Migration by State'!$C$3)</f>
        <v>76948</v>
      </c>
      <c r="BX191" s="105">
        <f>GETPIVOTDATA(" Arkansas",'Population Migration by State'!$B$5,"Year",'Population Migration by State'!$C$3)</f>
        <v>76948</v>
      </c>
      <c r="BY191" s="105">
        <f>GETPIVOTDATA(" Arkansas",'Population Migration by State'!$B$5,"Year",'Population Migration by State'!$C$3)</f>
        <v>76948</v>
      </c>
      <c r="BZ191" s="105">
        <f>GETPIVOTDATA(" Arkansas",'Population Migration by State'!$B$5,"Year",'Population Migration by State'!$C$3)</f>
        <v>76948</v>
      </c>
      <c r="CA191" s="105">
        <f>GETPIVOTDATA(" Arkansas",'Population Migration by State'!$B$5,"Year",'Population Migration by State'!$C$3)</f>
        <v>76948</v>
      </c>
      <c r="CB191" s="105">
        <f>GETPIVOTDATA(" Arkansas",'Population Migration by State'!$B$5,"Year",'Population Migration by State'!$C$3)</f>
        <v>76948</v>
      </c>
      <c r="CC191" s="105">
        <f>GETPIVOTDATA(" Arkansas",'Population Migration by State'!$B$5,"Year",'Population Migration by State'!$C$3)</f>
        <v>76948</v>
      </c>
      <c r="CD191" s="105">
        <f>GETPIVOTDATA(" Arkansas",'Population Migration by State'!$B$5,"Year",'Population Migration by State'!$C$3)</f>
        <v>76948</v>
      </c>
      <c r="CE191" s="105">
        <f>GETPIVOTDATA(" Arkansas",'Population Migration by State'!$B$5,"Year",'Population Migration by State'!$C$3)</f>
        <v>76948</v>
      </c>
      <c r="CF191" s="92">
        <f>GETPIVOTDATA(" Tennessee",'Population Migration by State'!$B$5,"Year",'Population Migration by State'!$C$3)</f>
        <v>177815</v>
      </c>
      <c r="CG191" s="105">
        <f>GETPIVOTDATA(" Tennessee",'Population Migration by State'!$B$5,"Year",'Population Migration by State'!$C$3)</f>
        <v>177815</v>
      </c>
      <c r="CH191" s="105">
        <f>GETPIVOTDATA(" Tennessee",'Population Migration by State'!$B$5,"Year",'Population Migration by State'!$C$3)</f>
        <v>177815</v>
      </c>
      <c r="CI191" s="105">
        <f>GETPIVOTDATA(" Tennessee",'Population Migration by State'!$B$5,"Year",'Population Migration by State'!$C$3)</f>
        <v>177815</v>
      </c>
      <c r="CJ191" s="105">
        <f>GETPIVOTDATA(" Tennessee",'Population Migration by State'!$B$5,"Year",'Population Migration by State'!$C$3)</f>
        <v>177815</v>
      </c>
      <c r="CK191" s="105">
        <f>GETPIVOTDATA(" Tennessee",'Population Migration by State'!$B$5,"Year",'Population Migration by State'!$C$3)</f>
        <v>177815</v>
      </c>
      <c r="CL191" s="105">
        <f>GETPIVOTDATA(" Tennessee",'Population Migration by State'!$B$5,"Year",'Population Migration by State'!$C$3)</f>
        <v>177815</v>
      </c>
      <c r="CM191" s="105">
        <f>GETPIVOTDATA(" Tennessee",'Population Migration by State'!$B$5,"Year",'Population Migration by State'!$C$3)</f>
        <v>177815</v>
      </c>
      <c r="CN191" s="105">
        <f>GETPIVOTDATA(" Tennessee",'Population Migration by State'!$B$5,"Year",'Population Migration by State'!$C$3)</f>
        <v>177815</v>
      </c>
      <c r="CO191" s="105">
        <f>GETPIVOTDATA(" Tennessee",'Population Migration by State'!$B$5,"Year",'Population Migration by State'!$C$3)</f>
        <v>177815</v>
      </c>
      <c r="CP191" s="105">
        <f>GETPIVOTDATA(" Tennessee",'Population Migration by State'!$B$5,"Year",'Population Migration by State'!$C$3)</f>
        <v>177815</v>
      </c>
      <c r="CQ191" s="105">
        <f>GETPIVOTDATA(" Tennessee",'Population Migration by State'!$B$5,"Year",'Population Migration by State'!$C$3)</f>
        <v>177815</v>
      </c>
      <c r="CR191" s="105">
        <f>GETPIVOTDATA(" Tennessee",'Population Migration by State'!$B$5,"Year",'Population Migration by State'!$C$3)</f>
        <v>177815</v>
      </c>
      <c r="CS191" s="105">
        <f>GETPIVOTDATA(" Tennessee",'Population Migration by State'!$B$5,"Year",'Population Migration by State'!$C$3)</f>
        <v>177815</v>
      </c>
      <c r="CT191" s="105">
        <f>GETPIVOTDATA(" Tennessee",'Population Migration by State'!$B$5,"Year",'Population Migration by State'!$C$3)</f>
        <v>177815</v>
      </c>
      <c r="CU191" s="105">
        <f>GETPIVOTDATA(" Tennessee",'Population Migration by State'!$B$5,"Year",'Population Migration by State'!$C$3)</f>
        <v>177815</v>
      </c>
      <c r="CV191" s="105">
        <f>GETPIVOTDATA(" Tennessee",'Population Migration by State'!$B$5,"Year",'Population Migration by State'!$C$3)</f>
        <v>177815</v>
      </c>
      <c r="CW191" s="105">
        <f>GETPIVOTDATA(" Tennessee",'Population Migration by State'!$B$5,"Year",'Population Migration by State'!$C$3)</f>
        <v>177815</v>
      </c>
      <c r="CX191" s="105">
        <f>GETPIVOTDATA(" Tennessee",'Population Migration by State'!$B$5,"Year",'Population Migration by State'!$C$3)</f>
        <v>177815</v>
      </c>
      <c r="CY191" s="97"/>
      <c r="CZ191" s="105">
        <f>GETPIVOTDATA(" North Carolina",'Population Migration by State'!$B$5,"Year",'Population Migration by State'!$C$3)</f>
        <v>275174</v>
      </c>
      <c r="DA191" s="105">
        <f>GETPIVOTDATA(" North Carolina",'Population Migration by State'!$B$5,"Year",'Population Migration by State'!$C$3)</f>
        <v>275174</v>
      </c>
      <c r="DB191" s="105">
        <f>GETPIVOTDATA(" North Carolina",'Population Migration by State'!$B$5,"Year",'Population Migration by State'!$C$3)</f>
        <v>275174</v>
      </c>
      <c r="DC191" s="105">
        <f>GETPIVOTDATA(" North Carolina",'Population Migration by State'!$B$5,"Year",'Population Migration by State'!$C$3)</f>
        <v>275174</v>
      </c>
      <c r="DD191" s="105">
        <f>GETPIVOTDATA(" North Carolina",'Population Migration by State'!$B$5,"Year",'Population Migration by State'!$C$3)</f>
        <v>275174</v>
      </c>
      <c r="DE191" s="105">
        <f>GETPIVOTDATA(" North Carolina",'Population Migration by State'!$B$5,"Year",'Population Migration by State'!$C$3)</f>
        <v>275174</v>
      </c>
      <c r="DF191" s="105">
        <f>GETPIVOTDATA(" North Carolina",'Population Migration by State'!$B$5,"Year",'Population Migration by State'!$C$3)</f>
        <v>275174</v>
      </c>
      <c r="DG191" s="105">
        <f>GETPIVOTDATA(" North Carolina",'Population Migration by State'!$B$5,"Year",'Population Migration by State'!$C$3)</f>
        <v>275174</v>
      </c>
      <c r="DH191" s="105">
        <f>GETPIVOTDATA(" North Carolina",'Population Migration by State'!$B$5,"Year",'Population Migration by State'!$C$3)</f>
        <v>275174</v>
      </c>
      <c r="DI191" s="105">
        <f>GETPIVOTDATA(" North Carolina",'Population Migration by State'!$B$5,"Year",'Population Migration by State'!$C$3)</f>
        <v>275174</v>
      </c>
      <c r="DJ191" s="105">
        <f>GETPIVOTDATA(" North Carolina",'Population Migration by State'!$B$5,"Year",'Population Migration by State'!$C$3)</f>
        <v>275174</v>
      </c>
      <c r="DK191" s="105">
        <f>GETPIVOTDATA(" North Carolina",'Population Migration by State'!$B$5,"Year",'Population Migration by State'!$C$3)</f>
        <v>275174</v>
      </c>
      <c r="DL191" s="105">
        <f>GETPIVOTDATA(" North Carolina",'Population Migration by State'!$B$5,"Year",'Population Migration by State'!$C$3)</f>
        <v>275174</v>
      </c>
      <c r="DM191" s="105">
        <f>GETPIVOTDATA(" North Carolina",'Population Migration by State'!$B$5,"Year",'Population Migration by State'!$C$3)</f>
        <v>275174</v>
      </c>
      <c r="DN191" s="105">
        <f>GETPIVOTDATA(" North Carolina",'Population Migration by State'!$B$5,"Year",'Population Migration by State'!$C$3)</f>
        <v>275174</v>
      </c>
      <c r="DO191" s="105">
        <f>GETPIVOTDATA(" North Carolina",'Population Migration by State'!$B$5,"Year",'Population Migration by State'!$C$3)</f>
        <v>275174</v>
      </c>
      <c r="DP191" s="105">
        <f>GETPIVOTDATA(" North Carolina",'Population Migration by State'!$B$5,"Year",'Population Migration by State'!$C$3)</f>
        <v>275174</v>
      </c>
      <c r="DQ191" s="105">
        <f>GETPIVOTDATA(" North Carolina",'Population Migration by State'!$B$5,"Year",'Population Migration by State'!$C$3)</f>
        <v>275174</v>
      </c>
      <c r="DR191" s="105">
        <f>GETPIVOTDATA(" North Carolina",'Population Migration by State'!$B$5,"Year",'Population Migration by State'!$C$3)</f>
        <v>275174</v>
      </c>
      <c r="DS191" s="105">
        <f>GETPIVOTDATA(" North Carolina",'Population Migration by State'!$B$5,"Year",'Population Migration by State'!$C$3)</f>
        <v>275174</v>
      </c>
      <c r="DT191" s="105">
        <f>GETPIVOTDATA(" North Carolina",'Population Migration by State'!$B$5,"Year",'Population Migration by State'!$C$3)</f>
        <v>275174</v>
      </c>
      <c r="DU191" s="97"/>
      <c r="DV191" s="105"/>
      <c r="DW191" s="105"/>
      <c r="DX191" s="105"/>
      <c r="DY191" s="105"/>
      <c r="DZ191" s="105"/>
      <c r="EA191" s="105"/>
      <c r="EB191" s="105"/>
      <c r="EC191" s="105"/>
      <c r="ED191" s="105"/>
      <c r="EE191" s="105"/>
      <c r="EF191" s="105"/>
      <c r="EG191" s="105"/>
      <c r="EH191" s="105"/>
      <c r="EI191" s="105"/>
      <c r="EJ191" s="105"/>
      <c r="EK191" s="105"/>
      <c r="EL191" s="105"/>
      <c r="EM191" s="105"/>
      <c r="EN191" s="105"/>
      <c r="EO191" s="105"/>
      <c r="EP191" s="105"/>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217"/>
    </row>
    <row r="192" spans="2:216" ht="16.5" thickTop="1" thickBot="1" x14ac:dyDescent="0.3">
      <c r="B192" s="221"/>
      <c r="C192" s="56"/>
      <c r="D192" s="56"/>
      <c r="E192" s="105"/>
      <c r="F192" s="105"/>
      <c r="G192" s="105"/>
      <c r="H192" s="105"/>
      <c r="I192" s="105"/>
      <c r="J192" s="105"/>
      <c r="K192" s="105"/>
      <c r="L192" s="105"/>
      <c r="M192" s="105"/>
      <c r="N192" s="105"/>
      <c r="O192" s="105"/>
      <c r="P192" s="105"/>
      <c r="Q192" s="105"/>
      <c r="R192" s="105"/>
      <c r="S192" s="105"/>
      <c r="T192" s="92">
        <f>GETPIVOTDATA(" California",'Population Migration by State'!$B$5,"Year",'Population Migration by State'!$C$3)</f>
        <v>495964</v>
      </c>
      <c r="U192" s="105">
        <f>GETPIVOTDATA(" California",'Population Migration by State'!$B$5,"Year",'Population Migration by State'!$C$3)</f>
        <v>495964</v>
      </c>
      <c r="V192" s="105">
        <f>GETPIVOTDATA(" California",'Population Migration by State'!$B$5,"Year",'Population Migration by State'!$C$3)</f>
        <v>495964</v>
      </c>
      <c r="W192" s="105">
        <f>GETPIVOTDATA(" California",'Population Migration by State'!$B$5,"Year",'Population Migration by State'!$C$3)</f>
        <v>495964</v>
      </c>
      <c r="X192" s="105">
        <f>GETPIVOTDATA(" California",'Population Migration by State'!$B$5,"Year",'Population Migration by State'!$C$3)</f>
        <v>495964</v>
      </c>
      <c r="Y192" s="105">
        <f>GETPIVOTDATA(" California",'Population Migration by State'!$B$5,"Year",'Population Migration by State'!$C$3)</f>
        <v>495964</v>
      </c>
      <c r="Z192" s="105">
        <f>GETPIVOTDATA(" California",'Population Migration by State'!$B$5,"Year",'Population Migration by State'!$C$3)</f>
        <v>495964</v>
      </c>
      <c r="AA192" s="92">
        <f>GETPIVOTDATA(" Arizona",'Population Migration by State'!$B$5,"Year",'Population Migration by State'!$C$3)</f>
        <v>234248</v>
      </c>
      <c r="AB192" s="105">
        <f>GETPIVOTDATA(" Arizona",'Population Migration by State'!$B$5,"Year",'Population Migration by State'!$C$3)</f>
        <v>234248</v>
      </c>
      <c r="AC192" s="105">
        <f>GETPIVOTDATA(" Arizona",'Population Migration by State'!$B$5,"Year",'Population Migration by State'!$C$3)</f>
        <v>234248</v>
      </c>
      <c r="AD192" s="105">
        <f>GETPIVOTDATA(" Arizona",'Population Migration by State'!$B$5,"Year",'Population Migration by State'!$C$3)</f>
        <v>234248</v>
      </c>
      <c r="AE192" s="105">
        <f>GETPIVOTDATA(" Arizona",'Population Migration by State'!$B$5,"Year",'Population Migration by State'!$C$3)</f>
        <v>234248</v>
      </c>
      <c r="AF192" s="105">
        <f>GETPIVOTDATA(" Arizona",'Population Migration by State'!$B$5,"Year",'Population Migration by State'!$C$3)</f>
        <v>234248</v>
      </c>
      <c r="AG192" s="105">
        <f>GETPIVOTDATA(" Arizona",'Population Migration by State'!$B$5,"Year",'Population Migration by State'!$C$3)</f>
        <v>234248</v>
      </c>
      <c r="AH192" s="105">
        <f>GETPIVOTDATA(" Arizona",'Population Migration by State'!$B$5,"Year",'Population Migration by State'!$C$3)</f>
        <v>234248</v>
      </c>
      <c r="AI192" s="105">
        <f>GETPIVOTDATA(" Arizona",'Population Migration by State'!$B$5,"Year",'Population Migration by State'!$C$3)</f>
        <v>234248</v>
      </c>
      <c r="AJ192" s="105">
        <f>GETPIVOTDATA(" Arizona",'Population Migration by State'!$B$5,"Year",'Population Migration by State'!$C$3)</f>
        <v>234248</v>
      </c>
      <c r="AK192" s="105">
        <f>GETPIVOTDATA(" Arizona",'Population Migration by State'!$B$5,"Year",'Population Migration by State'!$C$3)</f>
        <v>234248</v>
      </c>
      <c r="AL192" s="105">
        <f>GETPIVOTDATA(" Arizona",'Population Migration by State'!$B$5,"Year",'Population Migration by State'!$C$3)</f>
        <v>234248</v>
      </c>
      <c r="AM192" s="105">
        <f>GETPIVOTDATA(" Arizona",'Population Migration by State'!$B$5,"Year",'Population Migration by State'!$C$3)</f>
        <v>234248</v>
      </c>
      <c r="AN192" s="105">
        <f>GETPIVOTDATA(" Arizona",'Population Migration by State'!$B$5,"Year",'Population Migration by State'!$C$3)</f>
        <v>234248</v>
      </c>
      <c r="AO192" s="92">
        <f>GETPIVOTDATA(" New Mexico",'Population Migration by State'!$B$5,"Year",'Population Migration by State'!$C$3)</f>
        <v>55122</v>
      </c>
      <c r="AP192" s="105">
        <f>GETPIVOTDATA(" New Mexico",'Population Migration by State'!$B$5,"Year",'Population Migration by State'!$C$3)</f>
        <v>55122</v>
      </c>
      <c r="AQ192" s="105">
        <f>GETPIVOTDATA(" New Mexico",'Population Migration by State'!$B$5,"Year",'Population Migration by State'!$C$3)</f>
        <v>55122</v>
      </c>
      <c r="AR192" s="105">
        <f>GETPIVOTDATA(" New Mexico",'Population Migration by State'!$B$5,"Year",'Population Migration by State'!$C$3)</f>
        <v>55122</v>
      </c>
      <c r="AS192" s="105">
        <f>GETPIVOTDATA(" New Mexico",'Population Migration by State'!$B$5,"Year",'Population Migration by State'!$C$3)</f>
        <v>55122</v>
      </c>
      <c r="AT192" s="105">
        <f>GETPIVOTDATA(" New Mexico",'Population Migration by State'!$B$5,"Year",'Population Migration by State'!$C$3)</f>
        <v>55122</v>
      </c>
      <c r="AU192" s="105">
        <f>GETPIVOTDATA(" New Mexico",'Population Migration by State'!$B$5,"Year",'Population Migration by State'!$C$3)</f>
        <v>55122</v>
      </c>
      <c r="AV192" s="105">
        <f>GETPIVOTDATA(" New Mexico",'Population Migration by State'!$B$5,"Year",'Population Migration by State'!$C$3)</f>
        <v>55122</v>
      </c>
      <c r="AW192" s="105">
        <f>GETPIVOTDATA(" New Mexico",'Population Migration by State'!$B$5,"Year",'Population Migration by State'!$C$3)</f>
        <v>55122</v>
      </c>
      <c r="AX192" s="105">
        <f>GETPIVOTDATA(" New Mexico",'Population Migration by State'!$B$5,"Year",'Population Migration by State'!$C$3)</f>
        <v>55122</v>
      </c>
      <c r="AY192" s="105">
        <f>GETPIVOTDATA(" New Mexico",'Population Migration by State'!$B$5,"Year",'Population Migration by State'!$C$3)</f>
        <v>55122</v>
      </c>
      <c r="AZ192" s="105">
        <f>GETPIVOTDATA(" New Mexico",'Population Migration by State'!$B$5,"Year",'Population Migration by State'!$C$3)</f>
        <v>55122</v>
      </c>
      <c r="BA192" s="105">
        <f>GETPIVOTDATA(" New Mexico",'Population Migration by State'!$B$5,"Year",'Population Migration by State'!$C$3)</f>
        <v>55122</v>
      </c>
      <c r="BB192" s="105">
        <f>GETPIVOTDATA(" New Mexico",'Population Migration by State'!$B$5,"Year",'Population Migration by State'!$C$3)</f>
        <v>55122</v>
      </c>
      <c r="BC192" s="92">
        <f>GETPIVOTDATA(" Texas",'Population Migration by State'!$B$5,"Year",'Population Migration by State'!$C$3)</f>
        <v>512187</v>
      </c>
      <c r="BD192" s="105">
        <f>GETPIVOTDATA(" Texas",'Population Migration by State'!$B$5,"Year",'Population Migration by State'!$C$3)</f>
        <v>512187</v>
      </c>
      <c r="BE192" s="105">
        <f>GETPIVOTDATA(" Texas",'Population Migration by State'!$B$5,"Year",'Population Migration by State'!$C$3)</f>
        <v>512187</v>
      </c>
      <c r="BF192" s="105">
        <f>GETPIVOTDATA(" Texas",'Population Migration by State'!$B$5,"Year",'Population Migration by State'!$C$3)</f>
        <v>512187</v>
      </c>
      <c r="BG192" s="105">
        <f>GETPIVOTDATA(" Texas",'Population Migration by State'!$B$5,"Year",'Population Migration by State'!$C$3)</f>
        <v>512187</v>
      </c>
      <c r="BH192" s="105">
        <f>GETPIVOTDATA(" Texas",'Population Migration by State'!$B$5,"Year",'Population Migration by State'!$C$3)</f>
        <v>512187</v>
      </c>
      <c r="BI192" s="105">
        <f>GETPIVOTDATA(" Texas",'Population Migration by State'!$B$5,"Year",'Population Migration by State'!$C$3)</f>
        <v>512187</v>
      </c>
      <c r="BJ192" s="101">
        <f>GETPIVOTDATA(" Texas",'Population Migration by State'!$B$5,"Year",'Population Migration by State'!$C$3)</f>
        <v>512187</v>
      </c>
      <c r="BK192" s="99"/>
      <c r="BL192" s="105">
        <f>GETPIVOTDATA(" Oklahoma",'Population Migration by State'!$B$5,"Year",'Population Migration by State'!$C$3)</f>
        <v>108972</v>
      </c>
      <c r="BM192" s="105">
        <f>GETPIVOTDATA(" Oklahoma",'Population Migration by State'!$B$5,"Year",'Population Migration by State'!$C$3)</f>
        <v>108972</v>
      </c>
      <c r="BN192" s="105">
        <f>GETPIVOTDATA(" Oklahoma",'Population Migration by State'!$B$5,"Year",'Population Migration by State'!$C$3)</f>
        <v>108972</v>
      </c>
      <c r="BO192" s="105">
        <f>GETPIVOTDATA(" Oklahoma",'Population Migration by State'!$B$5,"Year",'Population Migration by State'!$C$3)</f>
        <v>108972</v>
      </c>
      <c r="BP192" s="105">
        <f>GETPIVOTDATA(" Oklahoma",'Population Migration by State'!$B$5,"Year",'Population Migration by State'!$C$3)</f>
        <v>108972</v>
      </c>
      <c r="BQ192" s="105">
        <f>GETPIVOTDATA(" Oklahoma",'Population Migration by State'!$B$5,"Year",'Population Migration by State'!$C$3)</f>
        <v>108972</v>
      </c>
      <c r="BR192" s="105">
        <f>GETPIVOTDATA(" Oklahoma",'Population Migration by State'!$B$5,"Year",'Population Migration by State'!$C$3)</f>
        <v>108972</v>
      </c>
      <c r="BS192" s="105">
        <f>GETPIVOTDATA(" Oklahoma",'Population Migration by State'!$B$5,"Year",'Population Migration by State'!$C$3)</f>
        <v>108972</v>
      </c>
      <c r="BT192" s="92">
        <f>GETPIVOTDATA(" Arkansas",'Population Migration by State'!$B$5,"Year",'Population Migration by State'!$C$3)</f>
        <v>76948</v>
      </c>
      <c r="BU192" s="105">
        <f>GETPIVOTDATA(" Arkansas",'Population Migration by State'!$B$5,"Year",'Population Migration by State'!$C$3)</f>
        <v>76948</v>
      </c>
      <c r="BV192" s="105">
        <f>GETPIVOTDATA(" Arkansas",'Population Migration by State'!$B$5,"Year",'Population Migration by State'!$C$3)</f>
        <v>76948</v>
      </c>
      <c r="BW192" s="105">
        <f>GETPIVOTDATA(" Arkansas",'Population Migration by State'!$B$5,"Year",'Population Migration by State'!$C$3)</f>
        <v>76948</v>
      </c>
      <c r="BX192" s="105">
        <f>GETPIVOTDATA(" Arkansas",'Population Migration by State'!$B$5,"Year",'Population Migration by State'!$C$3)</f>
        <v>76948</v>
      </c>
      <c r="BY192" s="105">
        <f>GETPIVOTDATA(" Arkansas",'Population Migration by State'!$B$5,"Year",'Population Migration by State'!$C$3)</f>
        <v>76948</v>
      </c>
      <c r="BZ192" s="105">
        <f>GETPIVOTDATA(" Arkansas",'Population Migration by State'!$B$5,"Year",'Population Migration by State'!$C$3)</f>
        <v>76948</v>
      </c>
      <c r="CA192" s="105">
        <f>GETPIVOTDATA(" Arkansas",'Population Migration by State'!$B$5,"Year",'Population Migration by State'!$C$3)</f>
        <v>76948</v>
      </c>
      <c r="CB192" s="105">
        <f>GETPIVOTDATA(" Arkansas",'Population Migration by State'!$B$5,"Year",'Population Migration by State'!$C$3)</f>
        <v>76948</v>
      </c>
      <c r="CC192" s="105">
        <f>GETPIVOTDATA(" Arkansas",'Population Migration by State'!$B$5,"Year",'Population Migration by State'!$C$3)</f>
        <v>76948</v>
      </c>
      <c r="CD192" s="105">
        <f>GETPIVOTDATA(" Arkansas",'Population Migration by State'!$B$5,"Year",'Population Migration by State'!$C$3)</f>
        <v>76948</v>
      </c>
      <c r="CE192" s="105">
        <f>GETPIVOTDATA(" Arkansas",'Population Migration by State'!$B$5,"Year",'Population Migration by State'!$C$3)</f>
        <v>76948</v>
      </c>
      <c r="CF192" s="92">
        <f>GETPIVOTDATA(" Tennessee",'Population Migration by State'!$B$5,"Year",'Population Migration by State'!$C$3)</f>
        <v>177815</v>
      </c>
      <c r="CG192" s="105">
        <f>GETPIVOTDATA(" Tennessee",'Population Migration by State'!$B$5,"Year",'Population Migration by State'!$C$3)</f>
        <v>177815</v>
      </c>
      <c r="CH192" s="105">
        <f>GETPIVOTDATA(" Tennessee",'Population Migration by State'!$B$5,"Year",'Population Migration by State'!$C$3)</f>
        <v>177815</v>
      </c>
      <c r="CI192" s="105">
        <f>GETPIVOTDATA(" Tennessee",'Population Migration by State'!$B$5,"Year",'Population Migration by State'!$C$3)</f>
        <v>177815</v>
      </c>
      <c r="CJ192" s="105">
        <f>GETPIVOTDATA(" Tennessee",'Population Migration by State'!$B$5,"Year",'Population Migration by State'!$C$3)</f>
        <v>177815</v>
      </c>
      <c r="CK192" s="105">
        <f>GETPIVOTDATA(" Tennessee",'Population Migration by State'!$B$5,"Year",'Population Migration by State'!$C$3)</f>
        <v>177815</v>
      </c>
      <c r="CL192" s="105">
        <f>GETPIVOTDATA(" Tennessee",'Population Migration by State'!$B$5,"Year",'Population Migration by State'!$C$3)</f>
        <v>177815</v>
      </c>
      <c r="CM192" s="105">
        <f>GETPIVOTDATA(" Tennessee",'Population Migration by State'!$B$5,"Year",'Population Migration by State'!$C$3)</f>
        <v>177815</v>
      </c>
      <c r="CN192" s="105">
        <f>GETPIVOTDATA(" Tennessee",'Population Migration by State'!$B$5,"Year",'Population Migration by State'!$C$3)</f>
        <v>177815</v>
      </c>
      <c r="CO192" s="105">
        <f>GETPIVOTDATA(" Tennessee",'Population Migration by State'!$B$5,"Year",'Population Migration by State'!$C$3)</f>
        <v>177815</v>
      </c>
      <c r="CP192" s="105">
        <f>GETPIVOTDATA(" Tennessee",'Population Migration by State'!$B$5,"Year",'Population Migration by State'!$C$3)</f>
        <v>177815</v>
      </c>
      <c r="CQ192" s="105">
        <f>GETPIVOTDATA(" Tennessee",'Population Migration by State'!$B$5,"Year",'Population Migration by State'!$C$3)</f>
        <v>177815</v>
      </c>
      <c r="CR192" s="105">
        <f>GETPIVOTDATA(" Tennessee",'Population Migration by State'!$B$5,"Year",'Population Migration by State'!$C$3)</f>
        <v>177815</v>
      </c>
      <c r="CS192" s="105">
        <f>GETPIVOTDATA(" Tennessee",'Population Migration by State'!$B$5,"Year",'Population Migration by State'!$C$3)</f>
        <v>177815</v>
      </c>
      <c r="CT192" s="105">
        <f>GETPIVOTDATA(" Tennessee",'Population Migration by State'!$B$5,"Year",'Population Migration by State'!$C$3)</f>
        <v>177815</v>
      </c>
      <c r="CU192" s="105">
        <f>GETPIVOTDATA(" Tennessee",'Population Migration by State'!$B$5,"Year",'Population Migration by State'!$C$3)</f>
        <v>177815</v>
      </c>
      <c r="CV192" s="105">
        <f>GETPIVOTDATA(" Tennessee",'Population Migration by State'!$B$5,"Year",'Population Migration by State'!$C$3)</f>
        <v>177815</v>
      </c>
      <c r="CW192" s="105">
        <f>GETPIVOTDATA(" Tennessee",'Population Migration by State'!$B$5,"Year",'Population Migration by State'!$C$3)</f>
        <v>177815</v>
      </c>
      <c r="CX192" s="114">
        <f>GETPIVOTDATA(" Tennessee",'Population Migration by State'!$B$5,"Year",'Population Migration by State'!$C$3)</f>
        <v>177815</v>
      </c>
      <c r="CY192" s="105">
        <f>GETPIVOTDATA(" North Carolina",'Population Migration by State'!$B$5,"Year",'Population Migration by State'!$C$3)</f>
        <v>275174</v>
      </c>
      <c r="CZ192" s="105">
        <f>GETPIVOTDATA(" North Carolina",'Population Migration by State'!$B$5,"Year",'Population Migration by State'!$C$3)</f>
        <v>275174</v>
      </c>
      <c r="DA192" s="105">
        <f>GETPIVOTDATA(" North Carolina",'Population Migration by State'!$B$5,"Year",'Population Migration by State'!$C$3)</f>
        <v>275174</v>
      </c>
      <c r="DB192" s="105">
        <f>GETPIVOTDATA(" North Carolina",'Population Migration by State'!$B$5,"Year",'Population Migration by State'!$C$3)</f>
        <v>275174</v>
      </c>
      <c r="DC192" s="105">
        <f>GETPIVOTDATA(" North Carolina",'Population Migration by State'!$B$5,"Year",'Population Migration by State'!$C$3)</f>
        <v>275174</v>
      </c>
      <c r="DD192" s="105">
        <f>GETPIVOTDATA(" North Carolina",'Population Migration by State'!$B$5,"Year",'Population Migration by State'!$C$3)</f>
        <v>275174</v>
      </c>
      <c r="DE192" s="103">
        <f>GETPIVOTDATA(" North Carolina",'Population Migration by State'!$B$5,"Year",'Population Migration by State'!$C$3)</f>
        <v>275174</v>
      </c>
      <c r="DF192" s="105">
        <f>GETPIVOTDATA(" North Carolina",'Population Migration by State'!$B$5,"Year",'Population Migration by State'!$C$3)</f>
        <v>275174</v>
      </c>
      <c r="DG192" s="105">
        <f>GETPIVOTDATA(" North Carolina",'Population Migration by State'!$B$5,"Year",'Population Migration by State'!$C$3)</f>
        <v>275174</v>
      </c>
      <c r="DH192" s="105">
        <f>GETPIVOTDATA(" North Carolina",'Population Migration by State'!$B$5,"Year",'Population Migration by State'!$C$3)</f>
        <v>275174</v>
      </c>
      <c r="DI192" s="105">
        <f>GETPIVOTDATA(" North Carolina",'Population Migration by State'!$B$5,"Year",'Population Migration by State'!$C$3)</f>
        <v>275174</v>
      </c>
      <c r="DJ192" s="105">
        <f>GETPIVOTDATA(" North Carolina",'Population Migration by State'!$B$5,"Year",'Population Migration by State'!$C$3)</f>
        <v>275174</v>
      </c>
      <c r="DK192" s="105">
        <f>GETPIVOTDATA(" North Carolina",'Population Migration by State'!$B$5,"Year",'Population Migration by State'!$C$3)</f>
        <v>275174</v>
      </c>
      <c r="DL192" s="105">
        <f>GETPIVOTDATA(" North Carolina",'Population Migration by State'!$B$5,"Year",'Population Migration by State'!$C$3)</f>
        <v>275174</v>
      </c>
      <c r="DM192" s="105">
        <f>GETPIVOTDATA(" North Carolina",'Population Migration by State'!$B$5,"Year",'Population Migration by State'!$C$3)</f>
        <v>275174</v>
      </c>
      <c r="DN192" s="105">
        <f>GETPIVOTDATA(" North Carolina",'Population Migration by State'!$B$5,"Year",'Population Migration by State'!$C$3)</f>
        <v>275174</v>
      </c>
      <c r="DO192" s="105">
        <f>GETPIVOTDATA(" North Carolina",'Population Migration by State'!$B$5,"Year",'Population Migration by State'!$C$3)</f>
        <v>275174</v>
      </c>
      <c r="DP192" s="105">
        <f>GETPIVOTDATA(" North Carolina",'Population Migration by State'!$B$5,"Year",'Population Migration by State'!$C$3)</f>
        <v>275174</v>
      </c>
      <c r="DQ192" s="105">
        <f>GETPIVOTDATA(" North Carolina",'Population Migration by State'!$B$5,"Year",'Population Migration by State'!$C$3)</f>
        <v>275174</v>
      </c>
      <c r="DR192" s="105">
        <f>GETPIVOTDATA(" North Carolina",'Population Migration by State'!$B$5,"Year",'Population Migration by State'!$C$3)</f>
        <v>275174</v>
      </c>
      <c r="DS192" s="105">
        <f>GETPIVOTDATA(" North Carolina",'Population Migration by State'!$B$5,"Year",'Population Migration by State'!$C$3)</f>
        <v>275174</v>
      </c>
      <c r="DT192" s="114">
        <f>GETPIVOTDATA(" North Carolina",'Population Migration by State'!$B$5,"Year",'Population Migration by State'!$C$3)</f>
        <v>275174</v>
      </c>
      <c r="DU192" s="105"/>
      <c r="DV192" s="105"/>
      <c r="DW192" s="105"/>
      <c r="DX192" s="105"/>
      <c r="DY192" s="105"/>
      <c r="DZ192" s="105"/>
      <c r="EA192" s="105"/>
      <c r="EB192" s="105"/>
      <c r="EC192" s="105"/>
      <c r="ED192" s="105"/>
      <c r="EE192" s="105"/>
      <c r="EF192" s="105"/>
      <c r="EG192" s="105"/>
      <c r="EH192" s="105"/>
      <c r="EI192" s="105"/>
      <c r="EJ192" s="105"/>
      <c r="EK192" s="105"/>
      <c r="EL192" s="105"/>
      <c r="EM192" s="105"/>
      <c r="EN192" s="105"/>
      <c r="EO192" s="105"/>
      <c r="EP192" s="105"/>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c r="FZ192" s="56"/>
      <c r="GA192" s="56"/>
      <c r="GB192" s="56"/>
      <c r="GC192" s="56"/>
      <c r="GD192" s="56"/>
      <c r="GE192" s="56"/>
      <c r="GF192" s="56"/>
      <c r="GG192" s="56"/>
      <c r="GH192" s="56"/>
      <c r="GI192" s="56"/>
      <c r="GJ192" s="56"/>
      <c r="GK192" s="56"/>
      <c r="GL192" s="56"/>
      <c r="GM192" s="56"/>
      <c r="GN192" s="56"/>
      <c r="GO192" s="56"/>
      <c r="GP192" s="56"/>
      <c r="GQ192" s="56"/>
      <c r="GR192" s="56"/>
      <c r="GS192" s="56"/>
      <c r="GT192" s="56"/>
      <c r="GU192" s="56"/>
      <c r="GV192" s="56"/>
      <c r="GW192" s="56"/>
      <c r="GX192" s="56"/>
      <c r="GY192" s="56"/>
      <c r="GZ192" s="56"/>
      <c r="HA192" s="56"/>
      <c r="HB192" s="56"/>
      <c r="HC192" s="56"/>
      <c r="HD192" s="56"/>
      <c r="HE192" s="56"/>
      <c r="HF192" s="56"/>
      <c r="HG192" s="56"/>
      <c r="HH192" s="217"/>
    </row>
    <row r="193" spans="2:216" ht="16.5" thickTop="1" thickBot="1" x14ac:dyDescent="0.3">
      <c r="B193" s="221"/>
      <c r="C193" s="56"/>
      <c r="D193" s="56"/>
      <c r="E193" s="105"/>
      <c r="F193" s="105"/>
      <c r="G193" s="105"/>
      <c r="H193" s="105"/>
      <c r="I193" s="105"/>
      <c r="J193" s="105"/>
      <c r="K193" s="105"/>
      <c r="L193" s="105"/>
      <c r="M193" s="105"/>
      <c r="N193" s="105"/>
      <c r="O193" s="105"/>
      <c r="P193" s="105"/>
      <c r="Q193" s="105"/>
      <c r="R193" s="105"/>
      <c r="S193" s="105"/>
      <c r="T193" s="99"/>
      <c r="U193" s="105">
        <f>GETPIVOTDATA(" California",'Population Migration by State'!$B$5,"Year",'Population Migration by State'!$C$3)</f>
        <v>495964</v>
      </c>
      <c r="V193" s="105">
        <f>GETPIVOTDATA(" California",'Population Migration by State'!$B$5,"Year",'Population Migration by State'!$C$3)</f>
        <v>495964</v>
      </c>
      <c r="W193" s="105">
        <f>GETPIVOTDATA(" California",'Population Migration by State'!$B$5,"Year",'Population Migration by State'!$C$3)</f>
        <v>495964</v>
      </c>
      <c r="X193" s="105">
        <f>GETPIVOTDATA(" California",'Population Migration by State'!$B$5,"Year",'Population Migration by State'!$C$3)</f>
        <v>495964</v>
      </c>
      <c r="Y193" s="105">
        <f>GETPIVOTDATA(" California",'Population Migration by State'!$B$5,"Year",'Population Migration by State'!$C$3)</f>
        <v>495964</v>
      </c>
      <c r="Z193" s="105">
        <f>GETPIVOTDATA(" California",'Population Migration by State'!$B$5,"Year",'Population Migration by State'!$C$3)</f>
        <v>495964</v>
      </c>
      <c r="AA193" s="92">
        <f>GETPIVOTDATA(" Arizona",'Population Migration by State'!$B$5,"Year",'Population Migration by State'!$C$3)</f>
        <v>234248</v>
      </c>
      <c r="AB193" s="105">
        <f>GETPIVOTDATA(" Arizona",'Population Migration by State'!$B$5,"Year",'Population Migration by State'!$C$3)</f>
        <v>234248</v>
      </c>
      <c r="AC193" s="105">
        <f>GETPIVOTDATA(" Arizona",'Population Migration by State'!$B$5,"Year",'Population Migration by State'!$C$3)</f>
        <v>234248</v>
      </c>
      <c r="AD193" s="105">
        <f>GETPIVOTDATA(" Arizona",'Population Migration by State'!$B$5,"Year",'Population Migration by State'!$C$3)</f>
        <v>234248</v>
      </c>
      <c r="AE193" s="105">
        <f>GETPIVOTDATA(" Arizona",'Population Migration by State'!$B$5,"Year",'Population Migration by State'!$C$3)</f>
        <v>234248</v>
      </c>
      <c r="AF193" s="105">
        <f>GETPIVOTDATA(" Arizona",'Population Migration by State'!$B$5,"Year",'Population Migration by State'!$C$3)</f>
        <v>234248</v>
      </c>
      <c r="AG193" s="105">
        <f>GETPIVOTDATA(" Arizona",'Population Migration by State'!$B$5,"Year",'Population Migration by State'!$C$3)</f>
        <v>234248</v>
      </c>
      <c r="AH193" s="105">
        <f>GETPIVOTDATA(" Arizona",'Population Migration by State'!$B$5,"Year",'Population Migration by State'!$C$3)</f>
        <v>234248</v>
      </c>
      <c r="AI193" s="105">
        <f>GETPIVOTDATA(" Arizona",'Population Migration by State'!$B$5,"Year",'Population Migration by State'!$C$3)</f>
        <v>234248</v>
      </c>
      <c r="AJ193" s="105">
        <f>GETPIVOTDATA(" Arizona",'Population Migration by State'!$B$5,"Year",'Population Migration by State'!$C$3)</f>
        <v>234248</v>
      </c>
      <c r="AK193" s="105">
        <f>GETPIVOTDATA(" Arizona",'Population Migration by State'!$B$5,"Year",'Population Migration by State'!$C$3)</f>
        <v>234248</v>
      </c>
      <c r="AL193" s="105">
        <f>GETPIVOTDATA(" Arizona",'Population Migration by State'!$B$5,"Year",'Population Migration by State'!$C$3)</f>
        <v>234248</v>
      </c>
      <c r="AM193" s="105">
        <f>GETPIVOTDATA(" Arizona",'Population Migration by State'!$B$5,"Year",'Population Migration by State'!$C$3)</f>
        <v>234248</v>
      </c>
      <c r="AN193" s="105">
        <f>GETPIVOTDATA(" Arizona",'Population Migration by State'!$B$5,"Year",'Population Migration by State'!$C$3)</f>
        <v>234248</v>
      </c>
      <c r="AO193" s="92">
        <f>GETPIVOTDATA(" New Mexico",'Population Migration by State'!$B$5,"Year",'Population Migration by State'!$C$3)</f>
        <v>55122</v>
      </c>
      <c r="AP193" s="105">
        <f>GETPIVOTDATA(" New Mexico",'Population Migration by State'!$B$5,"Year",'Population Migration by State'!$C$3)</f>
        <v>55122</v>
      </c>
      <c r="AQ193" s="105">
        <f>GETPIVOTDATA(" New Mexico",'Population Migration by State'!$B$5,"Year",'Population Migration by State'!$C$3)</f>
        <v>55122</v>
      </c>
      <c r="AR193" s="105">
        <f>GETPIVOTDATA(" New Mexico",'Population Migration by State'!$B$5,"Year",'Population Migration by State'!$C$3)</f>
        <v>55122</v>
      </c>
      <c r="AS193" s="105">
        <f>GETPIVOTDATA(" New Mexico",'Population Migration by State'!$B$5,"Year",'Population Migration by State'!$C$3)</f>
        <v>55122</v>
      </c>
      <c r="AT193" s="105">
        <f>GETPIVOTDATA(" New Mexico",'Population Migration by State'!$B$5,"Year",'Population Migration by State'!$C$3)</f>
        <v>55122</v>
      </c>
      <c r="AU193" s="105">
        <f>GETPIVOTDATA(" New Mexico",'Population Migration by State'!$B$5,"Year",'Population Migration by State'!$C$3)</f>
        <v>55122</v>
      </c>
      <c r="AV193" s="105">
        <f>GETPIVOTDATA(" New Mexico",'Population Migration by State'!$B$5,"Year",'Population Migration by State'!$C$3)</f>
        <v>55122</v>
      </c>
      <c r="AW193" s="105">
        <f>GETPIVOTDATA(" New Mexico",'Population Migration by State'!$B$5,"Year",'Population Migration by State'!$C$3)</f>
        <v>55122</v>
      </c>
      <c r="AX193" s="105">
        <f>GETPIVOTDATA(" New Mexico",'Population Migration by State'!$B$5,"Year",'Population Migration by State'!$C$3)</f>
        <v>55122</v>
      </c>
      <c r="AY193" s="105">
        <f>GETPIVOTDATA(" New Mexico",'Population Migration by State'!$B$5,"Year",'Population Migration by State'!$C$3)</f>
        <v>55122</v>
      </c>
      <c r="AZ193" s="105">
        <f>GETPIVOTDATA(" New Mexico",'Population Migration by State'!$B$5,"Year",'Population Migration by State'!$C$3)</f>
        <v>55122</v>
      </c>
      <c r="BA193" s="105">
        <f>GETPIVOTDATA(" New Mexico",'Population Migration by State'!$B$5,"Year",'Population Migration by State'!$C$3)</f>
        <v>55122</v>
      </c>
      <c r="BB193" s="105">
        <f>GETPIVOTDATA(" New Mexico",'Population Migration by State'!$B$5,"Year",'Population Migration by State'!$C$3)</f>
        <v>55122</v>
      </c>
      <c r="BC193" s="92">
        <f>GETPIVOTDATA(" Texas",'Population Migration by State'!$B$5,"Year",'Population Migration by State'!$C$3)</f>
        <v>512187</v>
      </c>
      <c r="BD193" s="105">
        <f>GETPIVOTDATA(" Texas",'Population Migration by State'!$B$5,"Year",'Population Migration by State'!$C$3)</f>
        <v>512187</v>
      </c>
      <c r="BE193" s="105">
        <f>GETPIVOTDATA(" Texas",'Population Migration by State'!$B$5,"Year",'Population Migration by State'!$C$3)</f>
        <v>512187</v>
      </c>
      <c r="BF193" s="105">
        <f>GETPIVOTDATA(" Texas",'Population Migration by State'!$B$5,"Year",'Population Migration by State'!$C$3)</f>
        <v>512187</v>
      </c>
      <c r="BG193" s="105">
        <f>GETPIVOTDATA(" Texas",'Population Migration by State'!$B$5,"Year",'Population Migration by State'!$C$3)</f>
        <v>512187</v>
      </c>
      <c r="BH193" s="105">
        <f>GETPIVOTDATA(" Texas",'Population Migration by State'!$B$5,"Year",'Population Migration by State'!$C$3)</f>
        <v>512187</v>
      </c>
      <c r="BI193" s="105">
        <f>GETPIVOTDATA(" Texas",'Population Migration by State'!$B$5,"Year",'Population Migration by State'!$C$3)</f>
        <v>512187</v>
      </c>
      <c r="BJ193" s="105">
        <f>GETPIVOTDATA(" Texas",'Population Migration by State'!$B$5,"Year",'Population Migration by State'!$C$3)</f>
        <v>512187</v>
      </c>
      <c r="BK193" s="105">
        <f>GETPIVOTDATA(" Texas",'Population Migration by State'!$B$5,"Year",'Population Migration by State'!$C$3)</f>
        <v>512187</v>
      </c>
      <c r="BL193" s="99"/>
      <c r="BM193" s="105">
        <f>GETPIVOTDATA(" Oklahoma",'Population Migration by State'!$B$5,"Year",'Population Migration by State'!$C$3)</f>
        <v>108972</v>
      </c>
      <c r="BN193" s="105">
        <f>GETPIVOTDATA(" Oklahoma",'Population Migration by State'!$B$5,"Year",'Population Migration by State'!$C$3)</f>
        <v>108972</v>
      </c>
      <c r="BO193" s="105">
        <f>GETPIVOTDATA(" Oklahoma",'Population Migration by State'!$B$5,"Year",'Population Migration by State'!$C$3)</f>
        <v>108972</v>
      </c>
      <c r="BP193" s="105">
        <f>GETPIVOTDATA(" Oklahoma",'Population Migration by State'!$B$5,"Year",'Population Migration by State'!$C$3)</f>
        <v>108972</v>
      </c>
      <c r="BQ193" s="105">
        <f>GETPIVOTDATA(" Oklahoma",'Population Migration by State'!$B$5,"Year",'Population Migration by State'!$C$3)</f>
        <v>108972</v>
      </c>
      <c r="BR193" s="105">
        <f>GETPIVOTDATA(" Oklahoma",'Population Migration by State'!$B$5,"Year",'Population Migration by State'!$C$3)</f>
        <v>108972</v>
      </c>
      <c r="BS193" s="105">
        <f>GETPIVOTDATA(" Oklahoma",'Population Migration by State'!$B$5,"Year",'Population Migration by State'!$C$3)</f>
        <v>108972</v>
      </c>
      <c r="BT193" s="92">
        <f>GETPIVOTDATA(" Arkansas",'Population Migration by State'!$B$5,"Year",'Population Migration by State'!$C$3)</f>
        <v>76948</v>
      </c>
      <c r="BU193" s="105">
        <f>GETPIVOTDATA(" Arkansas",'Population Migration by State'!$B$5,"Year",'Population Migration by State'!$C$3)</f>
        <v>76948</v>
      </c>
      <c r="BV193" s="105">
        <f>GETPIVOTDATA(" Arkansas",'Population Migration by State'!$B$5,"Year",'Population Migration by State'!$C$3)</f>
        <v>76948</v>
      </c>
      <c r="BW193" s="105">
        <f>GETPIVOTDATA(" Arkansas",'Population Migration by State'!$B$5,"Year",'Population Migration by State'!$C$3)</f>
        <v>76948</v>
      </c>
      <c r="BX193" s="105">
        <f>GETPIVOTDATA(" Arkansas",'Population Migration by State'!$B$5,"Year",'Population Migration by State'!$C$3)</f>
        <v>76948</v>
      </c>
      <c r="BY193" s="105">
        <f>GETPIVOTDATA(" Arkansas",'Population Migration by State'!$B$5,"Year",'Population Migration by State'!$C$3)</f>
        <v>76948</v>
      </c>
      <c r="BZ193" s="105">
        <f>GETPIVOTDATA(" Arkansas",'Population Migration by State'!$B$5,"Year",'Population Migration by State'!$C$3)</f>
        <v>76948</v>
      </c>
      <c r="CA193" s="105">
        <f>GETPIVOTDATA(" Arkansas",'Population Migration by State'!$B$5,"Year",'Population Migration by State'!$C$3)</f>
        <v>76948</v>
      </c>
      <c r="CB193" s="105">
        <f>GETPIVOTDATA(" Arkansas",'Population Migration by State'!$B$5,"Year",'Population Migration by State'!$C$3)</f>
        <v>76948</v>
      </c>
      <c r="CC193" s="105">
        <f>GETPIVOTDATA(" Arkansas",'Population Migration by State'!$B$5,"Year",'Population Migration by State'!$C$3)</f>
        <v>76948</v>
      </c>
      <c r="CD193" s="105">
        <f>GETPIVOTDATA(" Arkansas",'Population Migration by State'!$B$5,"Year",'Population Migration by State'!$C$3)</f>
        <v>76948</v>
      </c>
      <c r="CE193" s="105">
        <f>GETPIVOTDATA(" Arkansas",'Population Migration by State'!$B$5,"Year",'Population Migration by State'!$C$3)</f>
        <v>76948</v>
      </c>
      <c r="CF193" s="107">
        <f>GETPIVOTDATA(" Tennessee",'Population Migration by State'!$B$5,"Year",'Population Migration by State'!$C$3)</f>
        <v>177815</v>
      </c>
      <c r="CG193" s="103">
        <f>GETPIVOTDATA(" Tennessee",'Population Migration by State'!$B$5,"Year",'Population Migration by State'!$C$3)</f>
        <v>177815</v>
      </c>
      <c r="CH193" s="103">
        <f>GETPIVOTDATA(" Tennessee",'Population Migration by State'!$B$5,"Year",'Population Migration by State'!$C$3)</f>
        <v>177815</v>
      </c>
      <c r="CI193" s="103">
        <f>GETPIVOTDATA(" Tennessee",'Population Migration by State'!$B$5,"Year",'Population Migration by State'!$C$3)</f>
        <v>177815</v>
      </c>
      <c r="CJ193" s="103">
        <f>GETPIVOTDATA(" Tennessee",'Population Migration by State'!$B$5,"Year",'Population Migration by State'!$C$3)</f>
        <v>177815</v>
      </c>
      <c r="CK193" s="103">
        <f>GETPIVOTDATA(" Tennessee",'Population Migration by State'!$B$5,"Year",'Population Migration by State'!$C$3)</f>
        <v>177815</v>
      </c>
      <c r="CL193" s="105">
        <f>GETPIVOTDATA(" Tennessee",'Population Migration by State'!$B$5,"Year",'Population Migration by State'!$C$3)</f>
        <v>177815</v>
      </c>
      <c r="CM193" s="105">
        <f>GETPIVOTDATA(" Tennessee",'Population Migration by State'!$B$5,"Year",'Population Migration by State'!$C$3)</f>
        <v>177815</v>
      </c>
      <c r="CN193" s="105">
        <f>GETPIVOTDATA(" Tennessee",'Population Migration by State'!$B$5,"Year",'Population Migration by State'!$C$3)</f>
        <v>177815</v>
      </c>
      <c r="CO193" s="105">
        <f>GETPIVOTDATA(" Tennessee",'Population Migration by State'!$B$5,"Year",'Population Migration by State'!$C$3)</f>
        <v>177815</v>
      </c>
      <c r="CP193" s="105">
        <f>GETPIVOTDATA(" Tennessee",'Population Migration by State'!$B$5,"Year",'Population Migration by State'!$C$3)</f>
        <v>177815</v>
      </c>
      <c r="CQ193" s="105">
        <f>GETPIVOTDATA(" Tennessee",'Population Migration by State'!$B$5,"Year",'Population Migration by State'!$C$3)</f>
        <v>177815</v>
      </c>
      <c r="CR193" s="105">
        <f>GETPIVOTDATA(" Tennessee",'Population Migration by State'!$B$5,"Year",'Population Migration by State'!$C$3)</f>
        <v>177815</v>
      </c>
      <c r="CS193" s="105">
        <f>GETPIVOTDATA(" Tennessee",'Population Migration by State'!$B$5,"Year",'Population Migration by State'!$C$3)</f>
        <v>177815</v>
      </c>
      <c r="CT193" s="105">
        <f>GETPIVOTDATA(" Tennessee",'Population Migration by State'!$B$5,"Year",'Population Migration by State'!$C$3)</f>
        <v>177815</v>
      </c>
      <c r="CU193" s="105">
        <f>GETPIVOTDATA(" Tennessee",'Population Migration by State'!$B$5,"Year",'Population Migration by State'!$C$3)</f>
        <v>177815</v>
      </c>
      <c r="CV193" s="105">
        <f>GETPIVOTDATA(" Tennessee",'Population Migration by State'!$B$5,"Year",'Population Migration by State'!$C$3)</f>
        <v>177815</v>
      </c>
      <c r="CW193" s="105">
        <f>GETPIVOTDATA(" Tennessee",'Population Migration by State'!$B$5,"Year",'Population Migration by State'!$C$3)</f>
        <v>177815</v>
      </c>
      <c r="CX193" s="97"/>
      <c r="CY193" s="105">
        <f>GETPIVOTDATA(" North Carolina",'Population Migration by State'!$B$5,"Year",'Population Migration by State'!$C$3)</f>
        <v>275174</v>
      </c>
      <c r="CZ193" s="105">
        <f>GETPIVOTDATA(" North Carolina",'Population Migration by State'!$B$5,"Year",'Population Migration by State'!$C$3)</f>
        <v>275174</v>
      </c>
      <c r="DA193" s="105">
        <f>GETPIVOTDATA(" North Carolina",'Population Migration by State'!$B$5,"Year",'Population Migration by State'!$C$3)</f>
        <v>275174</v>
      </c>
      <c r="DB193" s="105">
        <f>GETPIVOTDATA(" North Carolina",'Population Migration by State'!$B$5,"Year",'Population Migration by State'!$C$3)</f>
        <v>275174</v>
      </c>
      <c r="DC193" s="105">
        <f>GETPIVOTDATA(" North Carolina",'Population Migration by State'!$B$5,"Year",'Population Migration by State'!$C$3)</f>
        <v>275174</v>
      </c>
      <c r="DD193" s="97"/>
      <c r="DE193" s="105">
        <f>GETPIVOTDATA(" South Carolina",'Population Migration by State'!$B$5,"Year",'Population Migration by State'!$C$3)</f>
        <v>157775</v>
      </c>
      <c r="DF193" s="99"/>
      <c r="DG193" s="105">
        <f>GETPIVOTDATA(" North Carolina",'Population Migration by State'!$B$5,"Year",'Population Migration by State'!$C$3)</f>
        <v>275174</v>
      </c>
      <c r="DH193" s="105">
        <f>GETPIVOTDATA(" North Carolina",'Population Migration by State'!$B$5,"Year",'Population Migration by State'!$C$3)</f>
        <v>275174</v>
      </c>
      <c r="DI193" s="105">
        <f>GETPIVOTDATA(" North Carolina",'Population Migration by State'!$B$5,"Year",'Population Migration by State'!$C$3)</f>
        <v>275174</v>
      </c>
      <c r="DJ193" s="105">
        <f>GETPIVOTDATA(" North Carolina",'Population Migration by State'!$B$5,"Year",'Population Migration by State'!$C$3)</f>
        <v>275174</v>
      </c>
      <c r="DK193" s="105">
        <f>GETPIVOTDATA(" North Carolina",'Population Migration by State'!$B$5,"Year",'Population Migration by State'!$C$3)</f>
        <v>275174</v>
      </c>
      <c r="DL193" s="105">
        <f>GETPIVOTDATA(" North Carolina",'Population Migration by State'!$B$5,"Year",'Population Migration by State'!$C$3)</f>
        <v>275174</v>
      </c>
      <c r="DM193" s="105">
        <f>GETPIVOTDATA(" North Carolina",'Population Migration by State'!$B$5,"Year",'Population Migration by State'!$C$3)</f>
        <v>275174</v>
      </c>
      <c r="DN193" s="105">
        <f>GETPIVOTDATA(" North Carolina",'Population Migration by State'!$B$5,"Year",'Population Migration by State'!$C$3)</f>
        <v>275174</v>
      </c>
      <c r="DO193" s="105">
        <f>GETPIVOTDATA(" North Carolina",'Population Migration by State'!$B$5,"Year",'Population Migration by State'!$C$3)</f>
        <v>275174</v>
      </c>
      <c r="DP193" s="105">
        <f>GETPIVOTDATA(" North Carolina",'Population Migration by State'!$B$5,"Year",'Population Migration by State'!$C$3)</f>
        <v>275174</v>
      </c>
      <c r="DQ193" s="105">
        <f>GETPIVOTDATA(" North Carolina",'Population Migration by State'!$B$5,"Year",'Population Migration by State'!$C$3)</f>
        <v>275174</v>
      </c>
      <c r="DR193" s="105">
        <f>GETPIVOTDATA(" North Carolina",'Population Migration by State'!$B$5,"Year",'Population Migration by State'!$C$3)</f>
        <v>275174</v>
      </c>
      <c r="DS193" s="105">
        <f>GETPIVOTDATA(" North Carolina",'Population Migration by State'!$B$5,"Year",'Population Migration by State'!$C$3)</f>
        <v>275174</v>
      </c>
      <c r="DT193" s="97"/>
      <c r="DU193" s="105"/>
      <c r="DV193" s="105"/>
      <c r="DW193" s="105"/>
      <c r="DX193" s="105"/>
      <c r="DY193" s="105"/>
      <c r="DZ193" s="105"/>
      <c r="EA193" s="105"/>
      <c r="EB193" s="105"/>
      <c r="EC193" s="105"/>
      <c r="ED193" s="105"/>
      <c r="EE193" s="105"/>
      <c r="EF193" s="105"/>
      <c r="EG193" s="105"/>
      <c r="EH193" s="105"/>
      <c r="EI193" s="105"/>
      <c r="EJ193" s="105"/>
      <c r="EK193" s="105"/>
      <c r="EL193" s="105"/>
      <c r="EM193" s="105"/>
      <c r="EN193" s="105"/>
      <c r="EO193" s="105"/>
      <c r="EP193" s="105"/>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c r="GE193" s="56"/>
      <c r="GF193" s="56"/>
      <c r="GG193" s="56"/>
      <c r="GH193" s="56"/>
      <c r="GI193" s="56"/>
      <c r="GJ193" s="56"/>
      <c r="GK193" s="56"/>
      <c r="GL193" s="56"/>
      <c r="GM193" s="56"/>
      <c r="GN193" s="56"/>
      <c r="GO193" s="56"/>
      <c r="GP193" s="56"/>
      <c r="GQ193" s="56"/>
      <c r="GR193" s="56"/>
      <c r="GS193" s="56"/>
      <c r="GT193" s="56"/>
      <c r="GU193" s="56"/>
      <c r="GV193" s="56"/>
      <c r="GW193" s="56"/>
      <c r="GX193" s="56"/>
      <c r="GY193" s="56"/>
      <c r="GZ193" s="56"/>
      <c r="HA193" s="56"/>
      <c r="HB193" s="56"/>
      <c r="HC193" s="56"/>
      <c r="HD193" s="56"/>
      <c r="HE193" s="56"/>
      <c r="HF193" s="56"/>
      <c r="HG193" s="56"/>
      <c r="HH193" s="217"/>
    </row>
    <row r="194" spans="2:216" ht="15.75" thickTop="1" x14ac:dyDescent="0.25">
      <c r="B194" s="221"/>
      <c r="C194" s="56"/>
      <c r="D194" s="56"/>
      <c r="E194" s="105"/>
      <c r="F194" s="105"/>
      <c r="G194" s="105"/>
      <c r="H194" s="105"/>
      <c r="I194" s="105"/>
      <c r="J194" s="105"/>
      <c r="K194" s="105"/>
      <c r="L194" s="105"/>
      <c r="M194" s="105"/>
      <c r="N194" s="105"/>
      <c r="O194" s="105"/>
      <c r="P194" s="105"/>
      <c r="Q194" s="105"/>
      <c r="R194" s="105"/>
      <c r="S194" s="105"/>
      <c r="T194" s="105"/>
      <c r="U194" s="99"/>
      <c r="V194" s="105">
        <f>GETPIVOTDATA(" California",'Population Migration by State'!$B$5,"Year",'Population Migration by State'!$C$3)</f>
        <v>495964</v>
      </c>
      <c r="W194" s="105">
        <f>GETPIVOTDATA(" California",'Population Migration by State'!$B$5,"Year",'Population Migration by State'!$C$3)</f>
        <v>495964</v>
      </c>
      <c r="X194" s="105">
        <f>GETPIVOTDATA(" California",'Population Migration by State'!$B$5,"Year",'Population Migration by State'!$C$3)</f>
        <v>495964</v>
      </c>
      <c r="Y194" s="105">
        <f>GETPIVOTDATA(" California",'Population Migration by State'!$B$5,"Year",'Population Migration by State'!$C$3)</f>
        <v>495964</v>
      </c>
      <c r="Z194" s="105">
        <f>GETPIVOTDATA(" California",'Population Migration by State'!$B$5,"Year",'Population Migration by State'!$C$3)</f>
        <v>495964</v>
      </c>
      <c r="AA194" s="92">
        <f>GETPIVOTDATA(" Arizona",'Population Migration by State'!$B$5,"Year",'Population Migration by State'!$C$3)</f>
        <v>234248</v>
      </c>
      <c r="AB194" s="105">
        <f>GETPIVOTDATA(" Arizona",'Population Migration by State'!$B$5,"Year",'Population Migration by State'!$C$3)</f>
        <v>234248</v>
      </c>
      <c r="AC194" s="105">
        <f>GETPIVOTDATA(" Arizona",'Population Migration by State'!$B$5,"Year",'Population Migration by State'!$C$3)</f>
        <v>234248</v>
      </c>
      <c r="AD194" s="105">
        <f>GETPIVOTDATA(" Arizona",'Population Migration by State'!$B$5,"Year",'Population Migration by State'!$C$3)</f>
        <v>234248</v>
      </c>
      <c r="AE194" s="105">
        <f>GETPIVOTDATA(" Arizona",'Population Migration by State'!$B$5,"Year",'Population Migration by State'!$C$3)</f>
        <v>234248</v>
      </c>
      <c r="AF194" s="105">
        <f>GETPIVOTDATA(" Arizona",'Population Migration by State'!$B$5,"Year",'Population Migration by State'!$C$3)</f>
        <v>234248</v>
      </c>
      <c r="AG194" s="105">
        <f>GETPIVOTDATA(" Arizona",'Population Migration by State'!$B$5,"Year",'Population Migration by State'!$C$3)</f>
        <v>234248</v>
      </c>
      <c r="AH194" s="105">
        <f>GETPIVOTDATA(" Arizona",'Population Migration by State'!$B$5,"Year",'Population Migration by State'!$C$3)</f>
        <v>234248</v>
      </c>
      <c r="AI194" s="105">
        <f>GETPIVOTDATA(" Arizona",'Population Migration by State'!$B$5,"Year",'Population Migration by State'!$C$3)</f>
        <v>234248</v>
      </c>
      <c r="AJ194" s="105">
        <f>GETPIVOTDATA(" Arizona",'Population Migration by State'!$B$5,"Year",'Population Migration by State'!$C$3)</f>
        <v>234248</v>
      </c>
      <c r="AK194" s="105">
        <f>GETPIVOTDATA(" Arizona",'Population Migration by State'!$B$5,"Year",'Population Migration by State'!$C$3)</f>
        <v>234248</v>
      </c>
      <c r="AL194" s="105">
        <f>GETPIVOTDATA(" Arizona",'Population Migration by State'!$B$5,"Year",'Population Migration by State'!$C$3)</f>
        <v>234248</v>
      </c>
      <c r="AM194" s="105">
        <f>GETPIVOTDATA(" Arizona",'Population Migration by State'!$B$5,"Year",'Population Migration by State'!$C$3)</f>
        <v>234248</v>
      </c>
      <c r="AN194" s="105">
        <f>GETPIVOTDATA(" Arizona",'Population Migration by State'!$B$5,"Year",'Population Migration by State'!$C$3)</f>
        <v>234248</v>
      </c>
      <c r="AO194" s="92">
        <f>GETPIVOTDATA(" New Mexico",'Population Migration by State'!$B$5,"Year",'Population Migration by State'!$C$3)</f>
        <v>55122</v>
      </c>
      <c r="AP194" s="105">
        <f>GETPIVOTDATA(" New Mexico",'Population Migration by State'!$B$5,"Year",'Population Migration by State'!$C$3)</f>
        <v>55122</v>
      </c>
      <c r="AQ194" s="105">
        <f>GETPIVOTDATA(" New Mexico",'Population Migration by State'!$B$5,"Year",'Population Migration by State'!$C$3)</f>
        <v>55122</v>
      </c>
      <c r="AR194" s="105">
        <f>GETPIVOTDATA(" New Mexico",'Population Migration by State'!$B$5,"Year",'Population Migration by State'!$C$3)</f>
        <v>55122</v>
      </c>
      <c r="AS194" s="105">
        <f>GETPIVOTDATA(" New Mexico",'Population Migration by State'!$B$5,"Year",'Population Migration by State'!$C$3)</f>
        <v>55122</v>
      </c>
      <c r="AT194" s="105">
        <f>GETPIVOTDATA(" New Mexico",'Population Migration by State'!$B$5,"Year",'Population Migration by State'!$C$3)</f>
        <v>55122</v>
      </c>
      <c r="AU194" s="105">
        <f>GETPIVOTDATA(" New Mexico",'Population Migration by State'!$B$5,"Year",'Population Migration by State'!$C$3)</f>
        <v>55122</v>
      </c>
      <c r="AV194" s="105">
        <f>GETPIVOTDATA(" New Mexico",'Population Migration by State'!$B$5,"Year",'Population Migration by State'!$C$3)</f>
        <v>55122</v>
      </c>
      <c r="AW194" s="105">
        <f>GETPIVOTDATA(" New Mexico",'Population Migration by State'!$B$5,"Year",'Population Migration by State'!$C$3)</f>
        <v>55122</v>
      </c>
      <c r="AX194" s="105">
        <f>GETPIVOTDATA(" New Mexico",'Population Migration by State'!$B$5,"Year",'Population Migration by State'!$C$3)</f>
        <v>55122</v>
      </c>
      <c r="AY194" s="105">
        <f>GETPIVOTDATA(" New Mexico",'Population Migration by State'!$B$5,"Year",'Population Migration by State'!$C$3)</f>
        <v>55122</v>
      </c>
      <c r="AZ194" s="105">
        <f>GETPIVOTDATA(" New Mexico",'Population Migration by State'!$B$5,"Year",'Population Migration by State'!$C$3)</f>
        <v>55122</v>
      </c>
      <c r="BA194" s="105">
        <f>GETPIVOTDATA(" New Mexico",'Population Migration by State'!$B$5,"Year",'Population Migration by State'!$C$3)</f>
        <v>55122</v>
      </c>
      <c r="BB194" s="105">
        <f>GETPIVOTDATA(" New Mexico",'Population Migration by State'!$B$5,"Year",'Population Migration by State'!$C$3)</f>
        <v>55122</v>
      </c>
      <c r="BC194" s="92">
        <f>GETPIVOTDATA(" Texas",'Population Migration by State'!$B$5,"Year",'Population Migration by State'!$C$3)</f>
        <v>512187</v>
      </c>
      <c r="BD194" s="105">
        <f>GETPIVOTDATA(" Texas",'Population Migration by State'!$B$5,"Year",'Population Migration by State'!$C$3)</f>
        <v>512187</v>
      </c>
      <c r="BE194" s="105">
        <f>GETPIVOTDATA(" Texas",'Population Migration by State'!$B$5,"Year",'Population Migration by State'!$C$3)</f>
        <v>512187</v>
      </c>
      <c r="BF194" s="105">
        <f>GETPIVOTDATA(" Texas",'Population Migration by State'!$B$5,"Year",'Population Migration by State'!$C$3)</f>
        <v>512187</v>
      </c>
      <c r="BG194" s="105">
        <f>GETPIVOTDATA(" Texas",'Population Migration by State'!$B$5,"Year",'Population Migration by State'!$C$3)</f>
        <v>512187</v>
      </c>
      <c r="BH194" s="105">
        <f>GETPIVOTDATA(" Texas",'Population Migration by State'!$B$5,"Year",'Population Migration by State'!$C$3)</f>
        <v>512187</v>
      </c>
      <c r="BI194" s="105">
        <f>GETPIVOTDATA(" Texas",'Population Migration by State'!$B$5,"Year",'Population Migration by State'!$C$3)</f>
        <v>512187</v>
      </c>
      <c r="BJ194" s="105">
        <f>GETPIVOTDATA(" Texas",'Population Migration by State'!$B$5,"Year",'Population Migration by State'!$C$3)</f>
        <v>512187</v>
      </c>
      <c r="BK194" s="105">
        <f>GETPIVOTDATA(" Texas",'Population Migration by State'!$B$5,"Year",'Population Migration by State'!$C$3)</f>
        <v>512187</v>
      </c>
      <c r="BL194" s="105">
        <f>GETPIVOTDATA(" Texas",'Population Migration by State'!$B$5,"Year",'Population Migration by State'!$C$3)</f>
        <v>512187</v>
      </c>
      <c r="BM194" s="101">
        <f>GETPIVOTDATA(" Texas",'Population Migration by State'!$B$5,"Year",'Population Migration by State'!$C$3)</f>
        <v>512187</v>
      </c>
      <c r="BN194" s="101">
        <f>GETPIVOTDATA(" Texas",'Population Migration by State'!$B$5,"Year",'Population Migration by State'!$C$3)</f>
        <v>512187</v>
      </c>
      <c r="BO194" s="101">
        <f>GETPIVOTDATA(" Texas",'Population Migration by State'!$B$5,"Year",'Population Migration by State'!$C$3)</f>
        <v>512187</v>
      </c>
      <c r="BP194" s="101">
        <f>GETPIVOTDATA(" Texas",'Population Migration by State'!$B$5,"Year",'Population Migration by State'!$C$3)</f>
        <v>512187</v>
      </c>
      <c r="BQ194" s="101">
        <f>GETPIVOTDATA(" Texas",'Population Migration by State'!$B$5,"Year",'Population Migration by State'!$C$3)</f>
        <v>512187</v>
      </c>
      <c r="BR194" s="101">
        <f>GETPIVOTDATA(" Texas",'Population Migration by State'!$B$5,"Year",'Population Migration by State'!$C$3)</f>
        <v>512187</v>
      </c>
      <c r="BS194" s="101">
        <f>GETPIVOTDATA(" Texas",'Population Migration by State'!$B$5,"Year",'Population Migration by State'!$C$3)</f>
        <v>512187</v>
      </c>
      <c r="BT194" s="99">
        <f>GETPIVOTDATA(" Arkansas",'Population Migration by State'!$B$5,"Year",'Population Migration by State'!$C$3)</f>
        <v>76948</v>
      </c>
      <c r="BU194" s="105">
        <f>GETPIVOTDATA(" Arkansas",'Population Migration by State'!$B$5,"Year",'Population Migration by State'!$C$3)</f>
        <v>76948</v>
      </c>
      <c r="BV194" s="105">
        <f>GETPIVOTDATA(" Arkansas",'Population Migration by State'!$B$5,"Year",'Population Migration by State'!$C$3)</f>
        <v>76948</v>
      </c>
      <c r="BW194" s="105">
        <f>GETPIVOTDATA(" Arkansas",'Population Migration by State'!$B$5,"Year",'Population Migration by State'!$C$3)</f>
        <v>76948</v>
      </c>
      <c r="BX194" s="105">
        <f>GETPIVOTDATA(" Arkansas",'Population Migration by State'!$B$5,"Year",'Population Migration by State'!$C$3)</f>
        <v>76948</v>
      </c>
      <c r="BY194" s="105">
        <f>GETPIVOTDATA(" Arkansas",'Population Migration by State'!$B$5,"Year",'Population Migration by State'!$C$3)</f>
        <v>76948</v>
      </c>
      <c r="BZ194" s="105">
        <f>GETPIVOTDATA(" Arkansas",'Population Migration by State'!$B$5,"Year",'Population Migration by State'!$C$3)</f>
        <v>76948</v>
      </c>
      <c r="CA194" s="105">
        <f>GETPIVOTDATA(" Arkansas",'Population Migration by State'!$B$5,"Year",'Population Migration by State'!$C$3)</f>
        <v>76948</v>
      </c>
      <c r="CB194" s="105">
        <f>GETPIVOTDATA(" Arkansas",'Population Migration by State'!$B$5,"Year",'Population Migration by State'!$C$3)</f>
        <v>76948</v>
      </c>
      <c r="CC194" s="105">
        <f>GETPIVOTDATA(" Arkansas",'Population Migration by State'!$B$5,"Year",'Population Migration by State'!$C$3)</f>
        <v>76948</v>
      </c>
      <c r="CD194" s="105">
        <f>GETPIVOTDATA(" Arkansas",'Population Migration by State'!$B$5,"Year",'Population Migration by State'!$C$3)</f>
        <v>76948</v>
      </c>
      <c r="CE194" s="97"/>
      <c r="CF194" s="105">
        <f>GETPIVOTDATA(" Mississippi",'Population Migration by State'!$B$5,"Year",'Population Migration by State'!$C$3)</f>
        <v>73581</v>
      </c>
      <c r="CG194" s="105">
        <f>GETPIVOTDATA(" Mississippi",'Population Migration by State'!$B$5,"Year",'Population Migration by State'!$C$3)</f>
        <v>73581</v>
      </c>
      <c r="CH194" s="105">
        <f>GETPIVOTDATA(" Mississippi",'Population Migration by State'!$B$5,"Year",'Population Migration by State'!$C$3)</f>
        <v>73581</v>
      </c>
      <c r="CI194" s="105">
        <f>GETPIVOTDATA(" Mississippi",'Population Migration by State'!$B$5,"Year",'Population Migration by State'!$C$3)</f>
        <v>73581</v>
      </c>
      <c r="CJ194" s="105">
        <f>GETPIVOTDATA(" Mississippi",'Population Migration by State'!$B$5,"Year",'Population Migration by State'!$C$3)</f>
        <v>73581</v>
      </c>
      <c r="CK194" s="105">
        <f>GETPIVOTDATA(" Mississippi",'Population Migration by State'!$B$5,"Year",'Population Migration by State'!$C$3)</f>
        <v>73581</v>
      </c>
      <c r="CL194" s="95">
        <f>GETPIVOTDATA(" Alabama",'Population Migration by State'!$B$5,"Year",'Population Migration by State'!$C$3)</f>
        <v>105219</v>
      </c>
      <c r="CM194" s="101">
        <f>GETPIVOTDATA(" Alabama",'Population Migration by State'!$B$5,"Year",'Population Migration by State'!$C$3)</f>
        <v>105219</v>
      </c>
      <c r="CN194" s="101">
        <f>GETPIVOTDATA(" Alabama",'Population Migration by State'!$B$5,"Year",'Population Migration by State'!$C$3)</f>
        <v>105219</v>
      </c>
      <c r="CO194" s="101">
        <f>GETPIVOTDATA(" Alabama",'Population Migration by State'!$B$5,"Year",'Population Migration by State'!$C$3)</f>
        <v>105219</v>
      </c>
      <c r="CP194" s="101">
        <f>GETPIVOTDATA(" Alabama",'Population Migration by State'!$B$5,"Year",'Population Migration by State'!$C$3)</f>
        <v>105219</v>
      </c>
      <c r="CQ194" s="101">
        <f>GETPIVOTDATA(" Alabama",'Population Migration by State'!$B$5,"Year",'Population Migration by State'!$C$3)</f>
        <v>105219</v>
      </c>
      <c r="CR194" s="95">
        <f>GETPIVOTDATA(" Georgia",'Population Migration by State'!$B$5,"Year",'Population Migration by State'!$C$3)</f>
        <v>279196</v>
      </c>
      <c r="CS194" s="101">
        <f>GETPIVOTDATA(" Georgia",'Population Migration by State'!$B$5,"Year",'Population Migration by State'!$C$3)</f>
        <v>279196</v>
      </c>
      <c r="CT194" s="101">
        <f>GETPIVOTDATA(" Georgia",'Population Migration by State'!$B$5,"Year",'Population Migration by State'!$C$3)</f>
        <v>279196</v>
      </c>
      <c r="CU194" s="101">
        <f>GETPIVOTDATA(" Georgia",'Population Migration by State'!$B$5,"Year",'Population Migration by State'!$C$3)</f>
        <v>279196</v>
      </c>
      <c r="CV194" s="101">
        <f>GETPIVOTDATA(" Georgia",'Population Migration by State'!$B$5,"Year",'Population Migration by State'!$C$3)</f>
        <v>279196</v>
      </c>
      <c r="CW194" s="101">
        <f>GETPIVOTDATA(" Georgia",'Population Migration by State'!$B$5,"Year",'Population Migration by State'!$C$3)</f>
        <v>279196</v>
      </c>
      <c r="CX194" s="101">
        <f>GETPIVOTDATA(" Georgia",'Population Migration by State'!$B$5,"Year",'Population Migration by State'!$C$3)</f>
        <v>279196</v>
      </c>
      <c r="CY194" s="101">
        <f>GETPIVOTDATA(" Georgia",'Population Migration by State'!$B$5,"Year",'Population Migration by State'!$C$3)</f>
        <v>279196</v>
      </c>
      <c r="CZ194" s="110"/>
      <c r="DA194" s="101">
        <f>GETPIVOTDATA(" South Carolina",'Population Migration by State'!$B$5,"Year",'Population Migration by State'!$C$3)</f>
        <v>157775</v>
      </c>
      <c r="DB194" s="101">
        <f>GETPIVOTDATA(" South Carolina",'Population Migration by State'!$B$5,"Year",'Population Migration by State'!$C$3)</f>
        <v>157775</v>
      </c>
      <c r="DC194" s="101">
        <f>GETPIVOTDATA(" South Carolina",'Population Migration by State'!$B$5,"Year",'Population Migration by State'!$C$3)</f>
        <v>157775</v>
      </c>
      <c r="DD194" s="105">
        <f>GETPIVOTDATA(" South Carolina",'Population Migration by State'!$B$5,"Year",'Population Migration by State'!$C$3)</f>
        <v>157775</v>
      </c>
      <c r="DE194" s="105">
        <f>GETPIVOTDATA(" South Carolina",'Population Migration by State'!$B$5,"Year",'Population Migration by State'!$C$3)</f>
        <v>157775</v>
      </c>
      <c r="DF194" s="105">
        <f>GETPIVOTDATA(" South Carolina",'Population Migration by State'!$B$5,"Year",'Population Migration by State'!$C$3)</f>
        <v>157775</v>
      </c>
      <c r="DG194" s="101">
        <f>GETPIVOTDATA(" South Carolina",'Population Migration by State'!$B$5,"Year",'Population Migration by State'!$C$3)</f>
        <v>157775</v>
      </c>
      <c r="DH194" s="101">
        <f>GETPIVOTDATA(" South Carolina",'Population Migration by State'!$B$5,"Year",'Population Migration by State'!$C$3)</f>
        <v>157775</v>
      </c>
      <c r="DI194" s="101">
        <f>GETPIVOTDATA(" South Carolina",'Population Migration by State'!$B$5,"Year",'Population Migration by State'!$C$3)</f>
        <v>157775</v>
      </c>
      <c r="DJ194" s="101">
        <f>GETPIVOTDATA(" South Carolina",'Population Migration by State'!$B$5,"Year",'Population Migration by State'!$C$3)</f>
        <v>157775</v>
      </c>
      <c r="DK194" s="99"/>
      <c r="DL194" s="105">
        <f>GETPIVOTDATA(" North Carolina",'Population Migration by State'!$B$5,"Year",'Population Migration by State'!$C$3)</f>
        <v>275174</v>
      </c>
      <c r="DM194" s="105">
        <f>GETPIVOTDATA(" North Carolina",'Population Migration by State'!$B$5,"Year",'Population Migration by State'!$C$3)</f>
        <v>275174</v>
      </c>
      <c r="DN194" s="105">
        <f>GETPIVOTDATA(" North Carolina",'Population Migration by State'!$B$5,"Year",'Population Migration by State'!$C$3)</f>
        <v>275174</v>
      </c>
      <c r="DO194" s="105">
        <f>GETPIVOTDATA(" North Carolina",'Population Migration by State'!$B$5,"Year",'Population Migration by State'!$C$3)</f>
        <v>275174</v>
      </c>
      <c r="DP194" s="105">
        <f>GETPIVOTDATA(" North Carolina",'Population Migration by State'!$B$5,"Year",'Population Migration by State'!$C$3)</f>
        <v>275174</v>
      </c>
      <c r="DQ194" s="105">
        <f>GETPIVOTDATA(" North Carolina",'Population Migration by State'!$B$5,"Year",'Population Migration by State'!$C$3)</f>
        <v>275174</v>
      </c>
      <c r="DR194" s="105">
        <f>GETPIVOTDATA(" North Carolina",'Population Migration by State'!$B$5,"Year",'Population Migration by State'!$C$3)</f>
        <v>275174</v>
      </c>
      <c r="DS194" s="114">
        <f>GETPIVOTDATA(" North Carolina",'Population Migration by State'!$B$5,"Year",'Population Migration by State'!$C$3)</f>
        <v>275174</v>
      </c>
      <c r="DT194" s="105"/>
      <c r="DU194" s="105"/>
      <c r="DV194" s="105"/>
      <c r="DW194" s="105"/>
      <c r="DX194" s="105"/>
      <c r="DY194" s="105"/>
      <c r="DZ194" s="105"/>
      <c r="EA194" s="105"/>
      <c r="EB194" s="105"/>
      <c r="EC194" s="105"/>
      <c r="ED194" s="105"/>
      <c r="EE194" s="105"/>
      <c r="EF194" s="105"/>
      <c r="EG194" s="105"/>
      <c r="EH194" s="105"/>
      <c r="EI194" s="105"/>
      <c r="EJ194" s="105"/>
      <c r="EK194" s="105"/>
      <c r="EL194" s="105"/>
      <c r="EM194" s="105"/>
      <c r="EN194" s="105"/>
      <c r="EO194" s="105"/>
      <c r="EP194" s="105"/>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c r="FS194" s="56"/>
      <c r="FT194" s="56"/>
      <c r="FU194" s="56"/>
      <c r="FV194" s="56"/>
      <c r="FW194" s="56"/>
      <c r="FX194" s="56"/>
      <c r="FY194" s="56"/>
      <c r="FZ194" s="56"/>
      <c r="GA194" s="56"/>
      <c r="GB194" s="56"/>
      <c r="GC194" s="56"/>
      <c r="GD194" s="56"/>
      <c r="GE194" s="56"/>
      <c r="GF194" s="56"/>
      <c r="GG194" s="56"/>
      <c r="GH194" s="56"/>
      <c r="GI194" s="56"/>
      <c r="GJ194" s="56"/>
      <c r="GK194" s="56"/>
      <c r="GL194" s="56"/>
      <c r="GM194" s="56"/>
      <c r="GN194" s="56"/>
      <c r="GO194" s="56"/>
      <c r="GP194" s="56"/>
      <c r="GQ194" s="56"/>
      <c r="GR194" s="56"/>
      <c r="GS194" s="56"/>
      <c r="GT194" s="56"/>
      <c r="GU194" s="56"/>
      <c r="GV194" s="56"/>
      <c r="GW194" s="56"/>
      <c r="GX194" s="56"/>
      <c r="GY194" s="56"/>
      <c r="GZ194" s="56"/>
      <c r="HA194" s="56"/>
      <c r="HB194" s="56"/>
      <c r="HC194" s="56"/>
      <c r="HD194" s="56"/>
      <c r="HE194" s="56"/>
      <c r="HF194" s="56"/>
      <c r="HG194" s="56"/>
      <c r="HH194" s="217"/>
    </row>
    <row r="195" spans="2:216" x14ac:dyDescent="0.25">
      <c r="B195" s="221"/>
      <c r="C195" s="56"/>
      <c r="D195" s="56"/>
      <c r="E195" s="105"/>
      <c r="F195" s="105"/>
      <c r="G195" s="105"/>
      <c r="H195" s="105"/>
      <c r="I195" s="105"/>
      <c r="J195" s="105"/>
      <c r="K195" s="105"/>
      <c r="L195" s="105"/>
      <c r="M195" s="105"/>
      <c r="N195" s="105"/>
      <c r="O195" s="105"/>
      <c r="P195" s="105"/>
      <c r="Q195" s="105"/>
      <c r="R195" s="105"/>
      <c r="S195" s="105"/>
      <c r="T195" s="105"/>
      <c r="U195" s="105"/>
      <c r="V195" s="99"/>
      <c r="W195" s="105">
        <f>GETPIVOTDATA(" California",'Population Migration by State'!$B$5,"Year",'Population Migration by State'!$C$3)</f>
        <v>495964</v>
      </c>
      <c r="X195" s="105">
        <f>GETPIVOTDATA(" California",'Population Migration by State'!$B$5,"Year",'Population Migration by State'!$C$3)</f>
        <v>495964</v>
      </c>
      <c r="Y195" s="105">
        <f>GETPIVOTDATA(" California",'Population Migration by State'!$B$5,"Year",'Population Migration by State'!$C$3)</f>
        <v>495964</v>
      </c>
      <c r="Z195" s="105">
        <f>GETPIVOTDATA(" California",'Population Migration by State'!$B$5,"Year",'Population Migration by State'!$C$3)</f>
        <v>495964</v>
      </c>
      <c r="AA195" s="92">
        <f>GETPIVOTDATA(" Arizona",'Population Migration by State'!$B$5,"Year",'Population Migration by State'!$C$3)</f>
        <v>234248</v>
      </c>
      <c r="AB195" s="105">
        <f>GETPIVOTDATA(" Arizona",'Population Migration by State'!$B$5,"Year",'Population Migration by State'!$C$3)</f>
        <v>234248</v>
      </c>
      <c r="AC195" s="105">
        <f>GETPIVOTDATA(" Arizona",'Population Migration by State'!$B$5,"Year",'Population Migration by State'!$C$3)</f>
        <v>234248</v>
      </c>
      <c r="AD195" s="105">
        <f>GETPIVOTDATA(" Arizona",'Population Migration by State'!$B$5,"Year",'Population Migration by State'!$C$3)</f>
        <v>234248</v>
      </c>
      <c r="AE195" s="105">
        <f>GETPIVOTDATA(" Arizona",'Population Migration by State'!$B$5,"Year",'Population Migration by State'!$C$3)</f>
        <v>234248</v>
      </c>
      <c r="AF195" s="105">
        <f>GETPIVOTDATA(" Arizona",'Population Migration by State'!$B$5,"Year",'Population Migration by State'!$C$3)</f>
        <v>234248</v>
      </c>
      <c r="AG195" s="105">
        <f>GETPIVOTDATA(" Arizona",'Population Migration by State'!$B$5,"Year",'Population Migration by State'!$C$3)</f>
        <v>234248</v>
      </c>
      <c r="AH195" s="105">
        <f>GETPIVOTDATA(" Arizona",'Population Migration by State'!$B$5,"Year",'Population Migration by State'!$C$3)</f>
        <v>234248</v>
      </c>
      <c r="AI195" s="105">
        <f>GETPIVOTDATA(" Arizona",'Population Migration by State'!$B$5,"Year",'Population Migration by State'!$C$3)</f>
        <v>234248</v>
      </c>
      <c r="AJ195" s="105">
        <f>GETPIVOTDATA(" Arizona",'Population Migration by State'!$B$5,"Year",'Population Migration by State'!$C$3)</f>
        <v>234248</v>
      </c>
      <c r="AK195" s="105">
        <f>GETPIVOTDATA(" Arizona",'Population Migration by State'!$B$5,"Year",'Population Migration by State'!$C$3)</f>
        <v>234248</v>
      </c>
      <c r="AL195" s="105">
        <f>GETPIVOTDATA(" Arizona",'Population Migration by State'!$B$5,"Year",'Population Migration by State'!$C$3)</f>
        <v>234248</v>
      </c>
      <c r="AM195" s="105">
        <f>GETPIVOTDATA(" Arizona",'Population Migration by State'!$B$5,"Year",'Population Migration by State'!$C$3)</f>
        <v>234248</v>
      </c>
      <c r="AN195" s="105">
        <f>GETPIVOTDATA(" Arizona",'Population Migration by State'!$B$5,"Year",'Population Migration by State'!$C$3)</f>
        <v>234248</v>
      </c>
      <c r="AO195" s="92">
        <f>GETPIVOTDATA(" New Mexico",'Population Migration by State'!$B$5,"Year",'Population Migration by State'!$C$3)</f>
        <v>55122</v>
      </c>
      <c r="AP195" s="105">
        <f>GETPIVOTDATA(" New Mexico",'Population Migration by State'!$B$5,"Year",'Population Migration by State'!$C$3)</f>
        <v>55122</v>
      </c>
      <c r="AQ195" s="105">
        <f>GETPIVOTDATA(" New Mexico",'Population Migration by State'!$B$5,"Year",'Population Migration by State'!$C$3)</f>
        <v>55122</v>
      </c>
      <c r="AR195" s="105">
        <f>GETPIVOTDATA(" New Mexico",'Population Migration by State'!$B$5,"Year",'Population Migration by State'!$C$3)</f>
        <v>55122</v>
      </c>
      <c r="AS195" s="105">
        <f>GETPIVOTDATA(" New Mexico",'Population Migration by State'!$B$5,"Year",'Population Migration by State'!$C$3)</f>
        <v>55122</v>
      </c>
      <c r="AT195" s="105">
        <f>GETPIVOTDATA(" New Mexico",'Population Migration by State'!$B$5,"Year",'Population Migration by State'!$C$3)</f>
        <v>55122</v>
      </c>
      <c r="AU195" s="105">
        <f>GETPIVOTDATA(" New Mexico",'Population Migration by State'!$B$5,"Year",'Population Migration by State'!$C$3)</f>
        <v>55122</v>
      </c>
      <c r="AV195" s="105">
        <f>GETPIVOTDATA(" New Mexico",'Population Migration by State'!$B$5,"Year",'Population Migration by State'!$C$3)</f>
        <v>55122</v>
      </c>
      <c r="AW195" s="105">
        <f>GETPIVOTDATA(" New Mexico",'Population Migration by State'!$B$5,"Year",'Population Migration by State'!$C$3)</f>
        <v>55122</v>
      </c>
      <c r="AX195" s="105">
        <f>GETPIVOTDATA(" New Mexico",'Population Migration by State'!$B$5,"Year",'Population Migration by State'!$C$3)</f>
        <v>55122</v>
      </c>
      <c r="AY195" s="105">
        <f>GETPIVOTDATA(" New Mexico",'Population Migration by State'!$B$5,"Year",'Population Migration by State'!$C$3)</f>
        <v>55122</v>
      </c>
      <c r="AZ195" s="105">
        <f>GETPIVOTDATA(" New Mexico",'Population Migration by State'!$B$5,"Year",'Population Migration by State'!$C$3)</f>
        <v>55122</v>
      </c>
      <c r="BA195" s="105">
        <f>GETPIVOTDATA(" New Mexico",'Population Migration by State'!$B$5,"Year",'Population Migration by State'!$C$3)</f>
        <v>55122</v>
      </c>
      <c r="BB195" s="105">
        <f>GETPIVOTDATA(" New Mexico",'Population Migration by State'!$B$5,"Year",'Population Migration by State'!$C$3)</f>
        <v>55122</v>
      </c>
      <c r="BC195" s="92">
        <f>GETPIVOTDATA(" Texas",'Population Migration by State'!$B$5,"Year",'Population Migration by State'!$C$3)</f>
        <v>512187</v>
      </c>
      <c r="BD195" s="105">
        <f>GETPIVOTDATA(" Texas",'Population Migration by State'!$B$5,"Year",'Population Migration by State'!$C$3)</f>
        <v>512187</v>
      </c>
      <c r="BE195" s="105">
        <f>GETPIVOTDATA(" Texas",'Population Migration by State'!$B$5,"Year",'Population Migration by State'!$C$3)</f>
        <v>512187</v>
      </c>
      <c r="BF195" s="105">
        <f>GETPIVOTDATA(" Texas",'Population Migration by State'!$B$5,"Year",'Population Migration by State'!$C$3)</f>
        <v>512187</v>
      </c>
      <c r="BG195" s="105">
        <f>GETPIVOTDATA(" Texas",'Population Migration by State'!$B$5,"Year",'Population Migration by State'!$C$3)</f>
        <v>512187</v>
      </c>
      <c r="BH195" s="105">
        <f>GETPIVOTDATA(" Texas",'Population Migration by State'!$B$5,"Year",'Population Migration by State'!$C$3)</f>
        <v>512187</v>
      </c>
      <c r="BI195" s="105">
        <f>GETPIVOTDATA(" Texas",'Population Migration by State'!$B$5,"Year",'Population Migration by State'!$C$3)</f>
        <v>512187</v>
      </c>
      <c r="BJ195" s="105">
        <f>GETPIVOTDATA(" Texas",'Population Migration by State'!$B$5,"Year",'Population Migration by State'!$C$3)</f>
        <v>512187</v>
      </c>
      <c r="BK195" s="105">
        <f>GETPIVOTDATA(" Texas",'Population Migration by State'!$B$5,"Year",'Population Migration by State'!$C$3)</f>
        <v>512187</v>
      </c>
      <c r="BL195" s="105">
        <f>GETPIVOTDATA(" Texas",'Population Migration by State'!$B$5,"Year",'Population Migration by State'!$C$3)</f>
        <v>512187</v>
      </c>
      <c r="BM195" s="105">
        <f>GETPIVOTDATA(" Texas",'Population Migration by State'!$B$5,"Year",'Population Migration by State'!$C$3)</f>
        <v>512187</v>
      </c>
      <c r="BN195" s="105">
        <f>GETPIVOTDATA(" Texas",'Population Migration by State'!$B$5,"Year",'Population Migration by State'!$C$3)</f>
        <v>512187</v>
      </c>
      <c r="BO195" s="105">
        <f>GETPIVOTDATA(" Texas",'Population Migration by State'!$B$5,"Year",'Population Migration by State'!$C$3)</f>
        <v>512187</v>
      </c>
      <c r="BP195" s="105">
        <f>GETPIVOTDATA(" Texas",'Population Migration by State'!$B$5,"Year",'Population Migration by State'!$C$3)</f>
        <v>512187</v>
      </c>
      <c r="BQ195" s="105">
        <f>GETPIVOTDATA(" Texas",'Population Migration by State'!$B$5,"Year",'Population Migration by State'!$C$3)</f>
        <v>512187</v>
      </c>
      <c r="BR195" s="105">
        <f>GETPIVOTDATA(" Texas",'Population Migration by State'!$B$5,"Year",'Population Migration by State'!$C$3)</f>
        <v>512187</v>
      </c>
      <c r="BS195" s="105">
        <f>GETPIVOTDATA(" Texas",'Population Migration by State'!$B$5,"Year",'Population Migration by State'!$C$3)</f>
        <v>512187</v>
      </c>
      <c r="BT195" s="105">
        <f>GETPIVOTDATA(" Texas",'Population Migration by State'!$B$5,"Year",'Population Migration by State'!$C$3)</f>
        <v>512187</v>
      </c>
      <c r="BU195" s="92">
        <f>GETPIVOTDATA(" Arkansas",'Population Migration by State'!$B$5,"Year",'Population Migration by State'!$C$3)</f>
        <v>76948</v>
      </c>
      <c r="BV195" s="105">
        <f>GETPIVOTDATA(" Arkansas",'Population Migration by State'!$B$5,"Year",'Population Migration by State'!$C$3)</f>
        <v>76948</v>
      </c>
      <c r="BW195" s="105">
        <f>GETPIVOTDATA(" Arkansas",'Population Migration by State'!$B$5,"Year",'Population Migration by State'!$C$3)</f>
        <v>76948</v>
      </c>
      <c r="BX195" s="105">
        <f>GETPIVOTDATA(" Arkansas",'Population Migration by State'!$B$5,"Year",'Population Migration by State'!$C$3)</f>
        <v>76948</v>
      </c>
      <c r="BY195" s="105">
        <f>GETPIVOTDATA(" Arkansas",'Population Migration by State'!$B$5,"Year",'Population Migration by State'!$C$3)</f>
        <v>76948</v>
      </c>
      <c r="BZ195" s="105">
        <f>GETPIVOTDATA(" Arkansas",'Population Migration by State'!$B$5,"Year",'Population Migration by State'!$C$3)</f>
        <v>76948</v>
      </c>
      <c r="CA195" s="105">
        <f>GETPIVOTDATA(" Arkansas",'Population Migration by State'!$B$5,"Year",'Population Migration by State'!$C$3)</f>
        <v>76948</v>
      </c>
      <c r="CB195" s="105">
        <f>GETPIVOTDATA(" Arkansas",'Population Migration by State'!$B$5,"Year",'Population Migration by State'!$C$3)</f>
        <v>76948</v>
      </c>
      <c r="CC195" s="105">
        <f>GETPIVOTDATA(" Arkansas",'Population Migration by State'!$B$5,"Year",'Population Migration by State'!$C$3)</f>
        <v>76948</v>
      </c>
      <c r="CD195" s="105">
        <f>GETPIVOTDATA(" Arkansas",'Population Migration by State'!$B$5,"Year",'Population Migration by State'!$C$3)</f>
        <v>76948</v>
      </c>
      <c r="CE195" s="92">
        <f>GETPIVOTDATA(" Mississippi",'Population Migration by State'!$B$5,"Year",'Population Migration by State'!$C$3)</f>
        <v>73581</v>
      </c>
      <c r="CF195" s="105">
        <f>GETPIVOTDATA(" Mississippi",'Population Migration by State'!$B$5,"Year",'Population Migration by State'!$C$3)</f>
        <v>73581</v>
      </c>
      <c r="CG195" s="105">
        <f>GETPIVOTDATA(" Mississippi",'Population Migration by State'!$B$5,"Year",'Population Migration by State'!$C$3)</f>
        <v>73581</v>
      </c>
      <c r="CH195" s="105">
        <f>GETPIVOTDATA(" Mississippi",'Population Migration by State'!$B$5,"Year",'Population Migration by State'!$C$3)</f>
        <v>73581</v>
      </c>
      <c r="CI195" s="105">
        <f>GETPIVOTDATA(" Mississippi",'Population Migration by State'!$B$5,"Year",'Population Migration by State'!$C$3)</f>
        <v>73581</v>
      </c>
      <c r="CJ195" s="105">
        <f>GETPIVOTDATA(" Mississippi",'Population Migration by State'!$B$5,"Year",'Population Migration by State'!$C$3)</f>
        <v>73581</v>
      </c>
      <c r="CK195" s="105">
        <f>GETPIVOTDATA(" Mississippi",'Population Migration by State'!$B$5,"Year",'Population Migration by State'!$C$3)</f>
        <v>73581</v>
      </c>
      <c r="CL195" s="92">
        <f>GETPIVOTDATA(" Alabama",'Population Migration by State'!$B$5,"Year",'Population Migration by State'!$C$3)</f>
        <v>105219</v>
      </c>
      <c r="CM195" s="105">
        <f>GETPIVOTDATA(" Alabama",'Population Migration by State'!$B$5,"Year",'Population Migration by State'!$C$3)</f>
        <v>105219</v>
      </c>
      <c r="CN195" s="105">
        <f>GETPIVOTDATA(" Alabama",'Population Migration by State'!$B$5,"Year",'Population Migration by State'!$C$3)</f>
        <v>105219</v>
      </c>
      <c r="CO195" s="105">
        <f>GETPIVOTDATA(" Alabama",'Population Migration by State'!$B$5,"Year",'Population Migration by State'!$C$3)</f>
        <v>105219</v>
      </c>
      <c r="CP195" s="105">
        <f>GETPIVOTDATA(" Alabama",'Population Migration by State'!$B$5,"Year",'Population Migration by State'!$C$3)</f>
        <v>105219</v>
      </c>
      <c r="CQ195" s="105">
        <f>GETPIVOTDATA(" Alabama",'Population Migration by State'!$B$5,"Year",'Population Migration by State'!$C$3)</f>
        <v>105219</v>
      </c>
      <c r="CR195" s="99"/>
      <c r="CS195" s="105">
        <f>GETPIVOTDATA(" Georgia",'Population Migration by State'!$B$5,"Year",'Population Migration by State'!$C$3)</f>
        <v>279196</v>
      </c>
      <c r="CT195" s="105">
        <f>GETPIVOTDATA(" Georgia",'Population Migration by State'!$B$5,"Year",'Population Migration by State'!$C$3)</f>
        <v>279196</v>
      </c>
      <c r="CU195" s="105">
        <f>GETPIVOTDATA(" Georgia",'Population Migration by State'!$B$5,"Year",'Population Migration by State'!$C$3)</f>
        <v>279196</v>
      </c>
      <c r="CV195" s="105">
        <f>GETPIVOTDATA(" Georgia",'Population Migration by State'!$B$5,"Year",'Population Migration by State'!$C$3)</f>
        <v>279196</v>
      </c>
      <c r="CW195" s="105">
        <f>GETPIVOTDATA(" Georgia",'Population Migration by State'!$B$5,"Year",'Population Migration by State'!$C$3)</f>
        <v>279196</v>
      </c>
      <c r="CX195" s="105">
        <f>GETPIVOTDATA(" Georgia",'Population Migration by State'!$B$5,"Year",'Population Migration by State'!$C$3)</f>
        <v>279196</v>
      </c>
      <c r="CY195" s="105">
        <f>GETPIVOTDATA(" Georgia",'Population Migration by State'!$B$5,"Year",'Population Migration by State'!$C$3)</f>
        <v>279196</v>
      </c>
      <c r="CZ195" s="105">
        <f>GETPIVOTDATA(" Georgia",'Population Migration by State'!$B$5,"Year",'Population Migration by State'!$C$3)</f>
        <v>279196</v>
      </c>
      <c r="DA195" s="92">
        <f>GETPIVOTDATA(" South Carolina",'Population Migration by State'!$B$5,"Year",'Population Migration by State'!$C$3)</f>
        <v>157775</v>
      </c>
      <c r="DB195" s="105">
        <f>GETPIVOTDATA(" South Carolina",'Population Migration by State'!$B$5,"Year",'Population Migration by State'!$C$3)</f>
        <v>157775</v>
      </c>
      <c r="DC195" s="105">
        <f>GETPIVOTDATA(" South Carolina",'Population Migration by State'!$B$5,"Year",'Population Migration by State'!$C$3)</f>
        <v>157775</v>
      </c>
      <c r="DD195" s="105">
        <f>GETPIVOTDATA(" South Carolina",'Population Migration by State'!$B$5,"Year",'Population Migration by State'!$C$3)</f>
        <v>157775</v>
      </c>
      <c r="DE195" s="105">
        <f>GETPIVOTDATA(" South Carolina",'Population Migration by State'!$B$5,"Year",'Population Migration by State'!$C$3)</f>
        <v>157775</v>
      </c>
      <c r="DF195" s="105">
        <f>GETPIVOTDATA(" South Carolina",'Population Migration by State'!$B$5,"Year",'Population Migration by State'!$C$3)</f>
        <v>157775</v>
      </c>
      <c r="DG195" s="105">
        <f>GETPIVOTDATA(" South Carolina",'Population Migration by State'!$B$5,"Year",'Population Migration by State'!$C$3)</f>
        <v>157775</v>
      </c>
      <c r="DH195" s="105">
        <f>GETPIVOTDATA(" South Carolina",'Population Migration by State'!$B$5,"Year",'Population Migration by State'!$C$3)</f>
        <v>157775</v>
      </c>
      <c r="DI195" s="105">
        <f>GETPIVOTDATA(" South Carolina",'Population Migration by State'!$B$5,"Year",'Population Migration by State'!$C$3)</f>
        <v>157775</v>
      </c>
      <c r="DJ195" s="105">
        <f>GETPIVOTDATA(" South Carolina",'Population Migration by State'!$B$5,"Year",'Population Migration by State'!$C$3)</f>
        <v>157775</v>
      </c>
      <c r="DK195" s="105">
        <f>GETPIVOTDATA(" South Carolina",'Population Migration by State'!$B$5,"Year",'Population Migration by State'!$C$3)</f>
        <v>157775</v>
      </c>
      <c r="DL195" s="92">
        <f>GETPIVOTDATA(" North Carolina",'Population Migration by State'!$B$5,"Year",'Population Migration by State'!$C$3)</f>
        <v>275174</v>
      </c>
      <c r="DM195" s="105">
        <f>GETPIVOTDATA(" North Carolina",'Population Migration by State'!$B$5,"Year",'Population Migration by State'!$C$3)</f>
        <v>275174</v>
      </c>
      <c r="DN195" s="105">
        <f>GETPIVOTDATA(" North Carolina",'Population Migration by State'!$B$5,"Year",'Population Migration by State'!$C$3)</f>
        <v>275174</v>
      </c>
      <c r="DO195" s="105">
        <f>GETPIVOTDATA(" North Carolina",'Population Migration by State'!$B$5,"Year",'Population Migration by State'!$C$3)</f>
        <v>275174</v>
      </c>
      <c r="DP195" s="105">
        <f>GETPIVOTDATA(" North Carolina",'Population Migration by State'!$B$5,"Year",'Population Migration by State'!$C$3)</f>
        <v>275174</v>
      </c>
      <c r="DQ195" s="105">
        <f>GETPIVOTDATA(" North Carolina",'Population Migration by State'!$B$5,"Year",'Population Migration by State'!$C$3)</f>
        <v>275174</v>
      </c>
      <c r="DR195" s="105">
        <f>GETPIVOTDATA(" North Carolina",'Population Migration by State'!$B$5,"Year",'Population Migration by State'!$C$3)</f>
        <v>275174</v>
      </c>
      <c r="DS195" s="97"/>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56"/>
      <c r="ER195" s="56"/>
      <c r="ES195" s="56"/>
      <c r="ET195" s="56"/>
      <c r="EU195" s="56"/>
      <c r="EV195" s="56"/>
      <c r="EW195" s="56"/>
      <c r="EX195" s="56"/>
      <c r="EY195" s="56"/>
      <c r="EZ195" s="56"/>
      <c r="FA195" s="56"/>
      <c r="FB195" s="56"/>
      <c r="FC195" s="56"/>
      <c r="FD195" s="56"/>
      <c r="FE195" s="56"/>
      <c r="FF195" s="56"/>
      <c r="FG195" s="56"/>
      <c r="FH195" s="56"/>
      <c r="FI195" s="56"/>
      <c r="FJ195" s="56"/>
      <c r="FK195" s="56"/>
      <c r="FL195" s="56"/>
      <c r="FM195" s="56"/>
      <c r="FN195" s="56"/>
      <c r="FO195" s="56"/>
      <c r="FP195" s="56"/>
      <c r="FQ195" s="56"/>
      <c r="FR195" s="56"/>
      <c r="FS195" s="56"/>
      <c r="FT195" s="56"/>
      <c r="FU195" s="56"/>
      <c r="FV195" s="56"/>
      <c r="FW195" s="56"/>
      <c r="FX195" s="56"/>
      <c r="FY195" s="56"/>
      <c r="FZ195" s="56"/>
      <c r="GA195" s="56"/>
      <c r="GB195" s="56"/>
      <c r="GC195" s="56"/>
      <c r="GD195" s="56"/>
      <c r="GE195" s="56"/>
      <c r="GF195" s="56"/>
      <c r="GG195" s="56"/>
      <c r="GH195" s="56"/>
      <c r="GI195" s="56"/>
      <c r="GJ195" s="56"/>
      <c r="GK195" s="56"/>
      <c r="GL195" s="56"/>
      <c r="GM195" s="56"/>
      <c r="GN195" s="56"/>
      <c r="GO195" s="56"/>
      <c r="GP195" s="56"/>
      <c r="GQ195" s="56"/>
      <c r="GR195" s="56"/>
      <c r="GS195" s="56"/>
      <c r="GT195" s="56"/>
      <c r="GU195" s="56"/>
      <c r="GV195" s="56"/>
      <c r="GW195" s="56"/>
      <c r="GX195" s="56"/>
      <c r="GY195" s="56"/>
      <c r="GZ195" s="56"/>
      <c r="HA195" s="56"/>
      <c r="HB195" s="56"/>
      <c r="HC195" s="56"/>
      <c r="HD195" s="56"/>
      <c r="HE195" s="56"/>
      <c r="HF195" s="56"/>
      <c r="HG195" s="56"/>
      <c r="HH195" s="217"/>
    </row>
    <row r="196" spans="2:216" x14ac:dyDescent="0.25">
      <c r="B196" s="221"/>
      <c r="C196" s="56"/>
      <c r="D196" s="56"/>
      <c r="E196" s="105"/>
      <c r="F196" s="105"/>
      <c r="G196" s="105"/>
      <c r="H196" s="105"/>
      <c r="I196" s="105"/>
      <c r="J196" s="105"/>
      <c r="K196" s="105"/>
      <c r="L196" s="105"/>
      <c r="M196" s="105"/>
      <c r="N196" s="105"/>
      <c r="O196" s="105"/>
      <c r="P196" s="105"/>
      <c r="Q196" s="105"/>
      <c r="R196" s="105"/>
      <c r="S196" s="105"/>
      <c r="T196" s="105"/>
      <c r="U196" s="105"/>
      <c r="V196" s="105"/>
      <c r="W196" s="92">
        <f>GETPIVOTDATA(" California",'Population Migration by State'!$B$5,"Year",'Population Migration by State'!$C$3)</f>
        <v>495964</v>
      </c>
      <c r="X196" s="105">
        <f>GETPIVOTDATA(" California",'Population Migration by State'!$B$5,"Year",'Population Migration by State'!$C$3)</f>
        <v>495964</v>
      </c>
      <c r="Y196" s="105">
        <f>GETPIVOTDATA(" California",'Population Migration by State'!$B$5,"Year",'Population Migration by State'!$C$3)</f>
        <v>495964</v>
      </c>
      <c r="Z196" s="105">
        <f>GETPIVOTDATA(" California",'Population Migration by State'!$B$5,"Year",'Population Migration by State'!$C$3)</f>
        <v>495964</v>
      </c>
      <c r="AA196" s="92">
        <f>GETPIVOTDATA(" Arizona",'Population Migration by State'!$B$5,"Year",'Population Migration by State'!$C$3)</f>
        <v>234248</v>
      </c>
      <c r="AB196" s="105">
        <f>GETPIVOTDATA(" Arizona",'Population Migration by State'!$B$5,"Year",'Population Migration by State'!$C$3)</f>
        <v>234248</v>
      </c>
      <c r="AC196" s="105">
        <f>GETPIVOTDATA(" Arizona",'Population Migration by State'!$B$5,"Year",'Population Migration by State'!$C$3)</f>
        <v>234248</v>
      </c>
      <c r="AD196" s="105">
        <f>GETPIVOTDATA(" Arizona",'Population Migration by State'!$B$5,"Year",'Population Migration by State'!$C$3)</f>
        <v>234248</v>
      </c>
      <c r="AE196" s="105">
        <f>GETPIVOTDATA(" Arizona",'Population Migration by State'!$B$5,"Year",'Population Migration by State'!$C$3)</f>
        <v>234248</v>
      </c>
      <c r="AF196" s="105">
        <f>GETPIVOTDATA(" Arizona",'Population Migration by State'!$B$5,"Year",'Population Migration by State'!$C$3)</f>
        <v>234248</v>
      </c>
      <c r="AG196" s="105">
        <f>GETPIVOTDATA(" Arizona",'Population Migration by State'!$B$5,"Year",'Population Migration by State'!$C$3)</f>
        <v>234248</v>
      </c>
      <c r="AH196" s="105">
        <f>GETPIVOTDATA(" Arizona",'Population Migration by State'!$B$5,"Year",'Population Migration by State'!$C$3)</f>
        <v>234248</v>
      </c>
      <c r="AI196" s="105">
        <f>GETPIVOTDATA(" Arizona",'Population Migration by State'!$B$5,"Year",'Population Migration by State'!$C$3)</f>
        <v>234248</v>
      </c>
      <c r="AJ196" s="105">
        <f>GETPIVOTDATA(" Arizona",'Population Migration by State'!$B$5,"Year",'Population Migration by State'!$C$3)</f>
        <v>234248</v>
      </c>
      <c r="AK196" s="105">
        <f>GETPIVOTDATA(" Arizona",'Population Migration by State'!$B$5,"Year",'Population Migration by State'!$C$3)</f>
        <v>234248</v>
      </c>
      <c r="AL196" s="105">
        <f>GETPIVOTDATA(" Arizona",'Population Migration by State'!$B$5,"Year",'Population Migration by State'!$C$3)</f>
        <v>234248</v>
      </c>
      <c r="AM196" s="105">
        <f>GETPIVOTDATA(" Arizona",'Population Migration by State'!$B$5,"Year",'Population Migration by State'!$C$3)</f>
        <v>234248</v>
      </c>
      <c r="AN196" s="105">
        <f>GETPIVOTDATA(" Arizona",'Population Migration by State'!$B$5,"Year",'Population Migration by State'!$C$3)</f>
        <v>234248</v>
      </c>
      <c r="AO196" s="92">
        <f>GETPIVOTDATA(" New Mexico",'Population Migration by State'!$B$5,"Year",'Population Migration by State'!$C$3)</f>
        <v>55122</v>
      </c>
      <c r="AP196" s="105">
        <f>GETPIVOTDATA(" New Mexico",'Population Migration by State'!$B$5,"Year",'Population Migration by State'!$C$3)</f>
        <v>55122</v>
      </c>
      <c r="AQ196" s="105">
        <f>GETPIVOTDATA(" New Mexico",'Population Migration by State'!$B$5,"Year",'Population Migration by State'!$C$3)</f>
        <v>55122</v>
      </c>
      <c r="AR196" s="105">
        <f>GETPIVOTDATA(" New Mexico",'Population Migration by State'!$B$5,"Year",'Population Migration by State'!$C$3)</f>
        <v>55122</v>
      </c>
      <c r="AS196" s="105">
        <f>GETPIVOTDATA(" New Mexico",'Population Migration by State'!$B$5,"Year",'Population Migration by State'!$C$3)</f>
        <v>55122</v>
      </c>
      <c r="AT196" s="105">
        <f>GETPIVOTDATA(" New Mexico",'Population Migration by State'!$B$5,"Year",'Population Migration by State'!$C$3)</f>
        <v>55122</v>
      </c>
      <c r="AU196" s="105">
        <f>GETPIVOTDATA(" New Mexico",'Population Migration by State'!$B$5,"Year",'Population Migration by State'!$C$3)</f>
        <v>55122</v>
      </c>
      <c r="AV196" s="105">
        <f>GETPIVOTDATA(" New Mexico",'Population Migration by State'!$B$5,"Year",'Population Migration by State'!$C$3)</f>
        <v>55122</v>
      </c>
      <c r="AW196" s="105">
        <f>GETPIVOTDATA(" New Mexico",'Population Migration by State'!$B$5,"Year",'Population Migration by State'!$C$3)</f>
        <v>55122</v>
      </c>
      <c r="AX196" s="105">
        <f>GETPIVOTDATA(" New Mexico",'Population Migration by State'!$B$5,"Year",'Population Migration by State'!$C$3)</f>
        <v>55122</v>
      </c>
      <c r="AY196" s="105">
        <f>GETPIVOTDATA(" New Mexico",'Population Migration by State'!$B$5,"Year",'Population Migration by State'!$C$3)</f>
        <v>55122</v>
      </c>
      <c r="AZ196" s="105">
        <f>GETPIVOTDATA(" New Mexico",'Population Migration by State'!$B$5,"Year",'Population Migration by State'!$C$3)</f>
        <v>55122</v>
      </c>
      <c r="BA196" s="105">
        <f>GETPIVOTDATA(" New Mexico",'Population Migration by State'!$B$5,"Year",'Population Migration by State'!$C$3)</f>
        <v>55122</v>
      </c>
      <c r="BB196" s="105">
        <f>GETPIVOTDATA(" New Mexico",'Population Migration by State'!$B$5,"Year",'Population Migration by State'!$C$3)</f>
        <v>55122</v>
      </c>
      <c r="BC196" s="92">
        <f>GETPIVOTDATA(" Texas",'Population Migration by State'!$B$5,"Year",'Population Migration by State'!$C$3)</f>
        <v>512187</v>
      </c>
      <c r="BD196" s="105">
        <f>GETPIVOTDATA(" Texas",'Population Migration by State'!$B$5,"Year",'Population Migration by State'!$C$3)</f>
        <v>512187</v>
      </c>
      <c r="BE196" s="105">
        <f>GETPIVOTDATA(" Texas",'Population Migration by State'!$B$5,"Year",'Population Migration by State'!$C$3)</f>
        <v>512187</v>
      </c>
      <c r="BF196" s="105">
        <f>GETPIVOTDATA(" Texas",'Population Migration by State'!$B$5,"Year",'Population Migration by State'!$C$3)</f>
        <v>512187</v>
      </c>
      <c r="BG196" s="105">
        <f>GETPIVOTDATA(" Texas",'Population Migration by State'!$B$5,"Year",'Population Migration by State'!$C$3)</f>
        <v>512187</v>
      </c>
      <c r="BH196" s="105">
        <f>GETPIVOTDATA(" Texas",'Population Migration by State'!$B$5,"Year",'Population Migration by State'!$C$3)</f>
        <v>512187</v>
      </c>
      <c r="BI196" s="105">
        <f>GETPIVOTDATA(" Texas",'Population Migration by State'!$B$5,"Year",'Population Migration by State'!$C$3)</f>
        <v>512187</v>
      </c>
      <c r="BJ196" s="105">
        <f>GETPIVOTDATA(" Texas",'Population Migration by State'!$B$5,"Year",'Population Migration by State'!$C$3)</f>
        <v>512187</v>
      </c>
      <c r="BK196" s="105">
        <f>GETPIVOTDATA(" Texas",'Population Migration by State'!$B$5,"Year",'Population Migration by State'!$C$3)</f>
        <v>512187</v>
      </c>
      <c r="BL196" s="105">
        <f>GETPIVOTDATA(" Texas",'Population Migration by State'!$B$5,"Year",'Population Migration by State'!$C$3)</f>
        <v>512187</v>
      </c>
      <c r="BM196" s="105">
        <f>GETPIVOTDATA(" Texas",'Population Migration by State'!$B$5,"Year",'Population Migration by State'!$C$3)</f>
        <v>512187</v>
      </c>
      <c r="BN196" s="105">
        <f>GETPIVOTDATA(" Texas",'Population Migration by State'!$B$5,"Year",'Population Migration by State'!$C$3)</f>
        <v>512187</v>
      </c>
      <c r="BO196" s="105">
        <f>GETPIVOTDATA(" Texas",'Population Migration by State'!$B$5,"Year",'Population Migration by State'!$C$3)</f>
        <v>512187</v>
      </c>
      <c r="BP196" s="105">
        <f>GETPIVOTDATA(" Texas",'Population Migration by State'!$B$5,"Year",'Population Migration by State'!$C$3)</f>
        <v>512187</v>
      </c>
      <c r="BQ196" s="105">
        <f>GETPIVOTDATA(" Texas",'Population Migration by State'!$B$5,"Year",'Population Migration by State'!$C$3)</f>
        <v>512187</v>
      </c>
      <c r="BR196" s="105">
        <f>GETPIVOTDATA(" Texas",'Population Migration by State'!$B$5,"Year",'Population Migration by State'!$C$3)</f>
        <v>512187</v>
      </c>
      <c r="BS196" s="105">
        <f>GETPIVOTDATA(" Texas",'Population Migration by State'!$B$5,"Year",'Population Migration by State'!$C$3)</f>
        <v>512187</v>
      </c>
      <c r="BT196" s="105">
        <f>GETPIVOTDATA(" Texas",'Population Migration by State'!$B$5,"Year",'Population Migration by State'!$C$3)</f>
        <v>512187</v>
      </c>
      <c r="BU196" s="92">
        <f>GETPIVOTDATA(" Arkansas",'Population Migration by State'!$B$5,"Year",'Population Migration by State'!$C$3)</f>
        <v>76948</v>
      </c>
      <c r="BV196" s="105">
        <f>GETPIVOTDATA(" Arkansas",'Population Migration by State'!$B$5,"Year",'Population Migration by State'!$C$3)</f>
        <v>76948</v>
      </c>
      <c r="BW196" s="105">
        <f>GETPIVOTDATA(" Arkansas",'Population Migration by State'!$B$5,"Year",'Population Migration by State'!$C$3)</f>
        <v>76948</v>
      </c>
      <c r="BX196" s="105">
        <f>GETPIVOTDATA(" Arkansas",'Population Migration by State'!$B$5,"Year",'Population Migration by State'!$C$3)</f>
        <v>76948</v>
      </c>
      <c r="BY196" s="105">
        <f>GETPIVOTDATA(" Arkansas",'Population Migration by State'!$B$5,"Year",'Population Migration by State'!$C$3)</f>
        <v>76948</v>
      </c>
      <c r="BZ196" s="105">
        <f>GETPIVOTDATA(" Arkansas",'Population Migration by State'!$B$5,"Year",'Population Migration by State'!$C$3)</f>
        <v>76948</v>
      </c>
      <c r="CA196" s="105">
        <f>GETPIVOTDATA(" Arkansas",'Population Migration by State'!$B$5,"Year",'Population Migration by State'!$C$3)</f>
        <v>76948</v>
      </c>
      <c r="CB196" s="105">
        <f>GETPIVOTDATA(" Arkansas",'Population Migration by State'!$B$5,"Year",'Population Migration by State'!$C$3)</f>
        <v>76948</v>
      </c>
      <c r="CC196" s="105">
        <f>GETPIVOTDATA(" Arkansas",'Population Migration by State'!$B$5,"Year",'Population Migration by State'!$C$3)</f>
        <v>76948</v>
      </c>
      <c r="CD196" s="105">
        <f>GETPIVOTDATA(" Arkansas",'Population Migration by State'!$B$5,"Year",'Population Migration by State'!$C$3)</f>
        <v>76948</v>
      </c>
      <c r="CE196" s="92">
        <f>GETPIVOTDATA(" Mississippi",'Population Migration by State'!$B$5,"Year",'Population Migration by State'!$C$3)</f>
        <v>73581</v>
      </c>
      <c r="CF196" s="105">
        <f>GETPIVOTDATA(" Mississippi",'Population Migration by State'!$B$5,"Year",'Population Migration by State'!$C$3)</f>
        <v>73581</v>
      </c>
      <c r="CG196" s="105">
        <f>GETPIVOTDATA(" Mississippi",'Population Migration by State'!$B$5,"Year",'Population Migration by State'!$C$3)</f>
        <v>73581</v>
      </c>
      <c r="CH196" s="105">
        <f>GETPIVOTDATA(" Mississippi",'Population Migration by State'!$B$5,"Year",'Population Migration by State'!$C$3)</f>
        <v>73581</v>
      </c>
      <c r="CI196" s="105">
        <f>GETPIVOTDATA(" Mississippi",'Population Migration by State'!$B$5,"Year",'Population Migration by State'!$C$3)</f>
        <v>73581</v>
      </c>
      <c r="CJ196" s="105">
        <f>GETPIVOTDATA(" Mississippi",'Population Migration by State'!$B$5,"Year",'Population Migration by State'!$C$3)</f>
        <v>73581</v>
      </c>
      <c r="CK196" s="105">
        <f>GETPIVOTDATA(" Mississippi",'Population Migration by State'!$B$5,"Year",'Population Migration by State'!$C$3)</f>
        <v>73581</v>
      </c>
      <c r="CL196" s="92">
        <f>GETPIVOTDATA(" Alabama",'Population Migration by State'!$B$5,"Year",'Population Migration by State'!$C$3)</f>
        <v>105219</v>
      </c>
      <c r="CM196" s="105">
        <f>GETPIVOTDATA(" Alabama",'Population Migration by State'!$B$5,"Year",'Population Migration by State'!$C$3)</f>
        <v>105219</v>
      </c>
      <c r="CN196" s="105">
        <f>GETPIVOTDATA(" Alabama",'Population Migration by State'!$B$5,"Year",'Population Migration by State'!$C$3)</f>
        <v>105219</v>
      </c>
      <c r="CO196" s="105">
        <f>GETPIVOTDATA(" Alabama",'Population Migration by State'!$B$5,"Year",'Population Migration by State'!$C$3)</f>
        <v>105219</v>
      </c>
      <c r="CP196" s="105">
        <f>GETPIVOTDATA(" Alabama",'Population Migration by State'!$B$5,"Year",'Population Migration by State'!$C$3)</f>
        <v>105219</v>
      </c>
      <c r="CQ196" s="105">
        <f>GETPIVOTDATA(" Alabama",'Population Migration by State'!$B$5,"Year",'Population Migration by State'!$C$3)</f>
        <v>105219</v>
      </c>
      <c r="CR196" s="105">
        <f>GETPIVOTDATA(" Alabama",'Population Migration by State'!$B$5,"Year",'Population Migration by State'!$C$3)</f>
        <v>105219</v>
      </c>
      <c r="CS196" s="92">
        <f>GETPIVOTDATA(" Georgia",'Population Migration by State'!$B$5,"Year",'Population Migration by State'!$C$3)</f>
        <v>279196</v>
      </c>
      <c r="CT196" s="105">
        <f>GETPIVOTDATA(" Georgia",'Population Migration by State'!$B$5,"Year",'Population Migration by State'!$C$3)</f>
        <v>279196</v>
      </c>
      <c r="CU196" s="105">
        <f>GETPIVOTDATA(" Georgia",'Population Migration by State'!$B$5,"Year",'Population Migration by State'!$C$3)</f>
        <v>279196</v>
      </c>
      <c r="CV196" s="105">
        <f>GETPIVOTDATA(" Georgia",'Population Migration by State'!$B$5,"Year",'Population Migration by State'!$C$3)</f>
        <v>279196</v>
      </c>
      <c r="CW196" s="105">
        <f>GETPIVOTDATA(" Georgia",'Population Migration by State'!$B$5,"Year",'Population Migration by State'!$C$3)</f>
        <v>279196</v>
      </c>
      <c r="CX196" s="105">
        <f>GETPIVOTDATA(" Georgia",'Population Migration by State'!$B$5,"Year",'Population Migration by State'!$C$3)</f>
        <v>279196</v>
      </c>
      <c r="CY196" s="105">
        <f>GETPIVOTDATA(" Georgia",'Population Migration by State'!$B$5,"Year",'Population Migration by State'!$C$3)</f>
        <v>279196</v>
      </c>
      <c r="CZ196" s="105">
        <f>GETPIVOTDATA(" Georgia",'Population Migration by State'!$B$5,"Year",'Population Migration by State'!$C$3)</f>
        <v>279196</v>
      </c>
      <c r="DA196" s="92">
        <f>GETPIVOTDATA(" South Carolina",'Population Migration by State'!$B$5,"Year",'Population Migration by State'!$C$3)</f>
        <v>157775</v>
      </c>
      <c r="DB196" s="105">
        <f>GETPIVOTDATA(" South Carolina",'Population Migration by State'!$B$5,"Year",'Population Migration by State'!$C$3)</f>
        <v>157775</v>
      </c>
      <c r="DC196" s="105">
        <f>GETPIVOTDATA(" South Carolina",'Population Migration by State'!$B$5,"Year",'Population Migration by State'!$C$3)</f>
        <v>157775</v>
      </c>
      <c r="DD196" s="105">
        <f>GETPIVOTDATA(" South Carolina",'Population Migration by State'!$B$5,"Year",'Population Migration by State'!$C$3)</f>
        <v>157775</v>
      </c>
      <c r="DE196" s="105">
        <f>GETPIVOTDATA(" South Carolina",'Population Migration by State'!$B$5,"Year",'Population Migration by State'!$C$3)</f>
        <v>157775</v>
      </c>
      <c r="DF196" s="105">
        <f>GETPIVOTDATA(" South Carolina",'Population Migration by State'!$B$5,"Year",'Population Migration by State'!$C$3)</f>
        <v>157775</v>
      </c>
      <c r="DG196" s="105">
        <f>GETPIVOTDATA(" South Carolina",'Population Migration by State'!$B$5,"Year",'Population Migration by State'!$C$3)</f>
        <v>157775</v>
      </c>
      <c r="DH196" s="105">
        <f>GETPIVOTDATA(" South Carolina",'Population Migration by State'!$B$5,"Year",'Population Migration by State'!$C$3)</f>
        <v>157775</v>
      </c>
      <c r="DI196" s="105">
        <f>GETPIVOTDATA(" South Carolina",'Population Migration by State'!$B$5,"Year",'Population Migration by State'!$C$3)</f>
        <v>157775</v>
      </c>
      <c r="DJ196" s="105">
        <f>GETPIVOTDATA(" South Carolina",'Population Migration by State'!$B$5,"Year",'Population Migration by State'!$C$3)</f>
        <v>157775</v>
      </c>
      <c r="DK196" s="105">
        <f>GETPIVOTDATA(" South Carolina",'Population Migration by State'!$B$5,"Year",'Population Migration by State'!$C$3)</f>
        <v>157775</v>
      </c>
      <c r="DL196" s="99"/>
      <c r="DM196" s="105">
        <f>GETPIVOTDATA(" North Carolina",'Population Migration by State'!$B$5,"Year",'Population Migration by State'!$C$3)</f>
        <v>275174</v>
      </c>
      <c r="DN196" s="105">
        <f>GETPIVOTDATA(" North Carolina",'Population Migration by State'!$B$5,"Year",'Population Migration by State'!$C$3)</f>
        <v>275174</v>
      </c>
      <c r="DO196" s="105">
        <f>GETPIVOTDATA(" North Carolina",'Population Migration by State'!$B$5,"Year",'Population Migration by State'!$C$3)</f>
        <v>275174</v>
      </c>
      <c r="DP196" s="105">
        <f>GETPIVOTDATA(" North Carolina",'Population Migration by State'!$B$5,"Year",'Population Migration by State'!$C$3)</f>
        <v>275174</v>
      </c>
      <c r="DQ196" s="105">
        <f>GETPIVOTDATA(" North Carolina",'Population Migration by State'!$B$5,"Year",'Population Migration by State'!$C$3)</f>
        <v>275174</v>
      </c>
      <c r="DR196" s="114">
        <f>GETPIVOTDATA(" North Carolina",'Population Migration by State'!$B$5,"Year",'Population Migration by State'!$C$3)</f>
        <v>275174</v>
      </c>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c r="GE196" s="56"/>
      <c r="GF196" s="56"/>
      <c r="GG196" s="56"/>
      <c r="GH196" s="56"/>
      <c r="GI196" s="56"/>
      <c r="GJ196" s="56"/>
      <c r="GK196" s="56"/>
      <c r="GL196" s="56"/>
      <c r="GM196" s="56"/>
      <c r="GN196" s="56"/>
      <c r="GO196" s="56"/>
      <c r="GP196" s="56"/>
      <c r="GQ196" s="56"/>
      <c r="GR196" s="56"/>
      <c r="GS196" s="56"/>
      <c r="GT196" s="56"/>
      <c r="GU196" s="56"/>
      <c r="GV196" s="56"/>
      <c r="GW196" s="56"/>
      <c r="GX196" s="56"/>
      <c r="GY196" s="56"/>
      <c r="GZ196" s="56"/>
      <c r="HA196" s="56"/>
      <c r="HB196" s="56"/>
      <c r="HC196" s="56"/>
      <c r="HD196" s="56"/>
      <c r="HE196" s="56"/>
      <c r="HF196" s="56"/>
      <c r="HG196" s="56"/>
      <c r="HH196" s="217"/>
    </row>
    <row r="197" spans="2:216" x14ac:dyDescent="0.25">
      <c r="B197" s="221"/>
      <c r="C197" s="56"/>
      <c r="D197" s="56"/>
      <c r="E197" s="105"/>
      <c r="F197" s="105"/>
      <c r="G197" s="105"/>
      <c r="H197" s="105"/>
      <c r="I197" s="105"/>
      <c r="J197" s="105"/>
      <c r="K197" s="105"/>
      <c r="L197" s="105"/>
      <c r="M197" s="105"/>
      <c r="N197" s="105"/>
      <c r="O197" s="105"/>
      <c r="P197" s="105"/>
      <c r="Q197" s="105"/>
      <c r="R197" s="105"/>
      <c r="S197" s="105"/>
      <c r="T197" s="105"/>
      <c r="U197" s="105"/>
      <c r="V197" s="105"/>
      <c r="W197" s="92">
        <f>GETPIVOTDATA(" California",'Population Migration by State'!$B$5,"Year",'Population Migration by State'!$C$3)</f>
        <v>495964</v>
      </c>
      <c r="X197" s="105">
        <f>GETPIVOTDATA(" California",'Population Migration by State'!$B$5,"Year",'Population Migration by State'!$C$3)</f>
        <v>495964</v>
      </c>
      <c r="Y197" s="105">
        <f>GETPIVOTDATA(" California",'Population Migration by State'!$B$5,"Year",'Population Migration by State'!$C$3)</f>
        <v>495964</v>
      </c>
      <c r="Z197" s="105">
        <f>GETPIVOTDATA(" California",'Population Migration by State'!$B$5,"Year",'Population Migration by State'!$C$3)</f>
        <v>495964</v>
      </c>
      <c r="AA197" s="92">
        <f>GETPIVOTDATA(" Arizona",'Population Migration by State'!$B$5,"Year",'Population Migration by State'!$C$3)</f>
        <v>234248</v>
      </c>
      <c r="AB197" s="105">
        <f>GETPIVOTDATA(" Arizona",'Population Migration by State'!$B$5,"Year",'Population Migration by State'!$C$3)</f>
        <v>234248</v>
      </c>
      <c r="AC197" s="105">
        <f>GETPIVOTDATA(" Arizona",'Population Migration by State'!$B$5,"Year",'Population Migration by State'!$C$3)</f>
        <v>234248</v>
      </c>
      <c r="AD197" s="105">
        <f>GETPIVOTDATA(" Arizona",'Population Migration by State'!$B$5,"Year",'Population Migration by State'!$C$3)</f>
        <v>234248</v>
      </c>
      <c r="AE197" s="105">
        <f>GETPIVOTDATA(" Arizona",'Population Migration by State'!$B$5,"Year",'Population Migration by State'!$C$3)</f>
        <v>234248</v>
      </c>
      <c r="AF197" s="105">
        <f>GETPIVOTDATA(" Arizona",'Population Migration by State'!$B$5,"Year",'Population Migration by State'!$C$3)</f>
        <v>234248</v>
      </c>
      <c r="AG197" s="105">
        <f>GETPIVOTDATA(" Arizona",'Population Migration by State'!$B$5,"Year",'Population Migration by State'!$C$3)</f>
        <v>234248</v>
      </c>
      <c r="AH197" s="105">
        <f>GETPIVOTDATA(" Arizona",'Population Migration by State'!$B$5,"Year",'Population Migration by State'!$C$3)</f>
        <v>234248</v>
      </c>
      <c r="AI197" s="105">
        <f>GETPIVOTDATA(" Arizona",'Population Migration by State'!$B$5,"Year",'Population Migration by State'!$C$3)</f>
        <v>234248</v>
      </c>
      <c r="AJ197" s="105">
        <f>GETPIVOTDATA(" Arizona",'Population Migration by State'!$B$5,"Year",'Population Migration by State'!$C$3)</f>
        <v>234248</v>
      </c>
      <c r="AK197" s="105">
        <f>GETPIVOTDATA(" Arizona",'Population Migration by State'!$B$5,"Year",'Population Migration by State'!$C$3)</f>
        <v>234248</v>
      </c>
      <c r="AL197" s="105">
        <f>GETPIVOTDATA(" Arizona",'Population Migration by State'!$B$5,"Year",'Population Migration by State'!$C$3)</f>
        <v>234248</v>
      </c>
      <c r="AM197" s="105">
        <f>GETPIVOTDATA(" Arizona",'Population Migration by State'!$B$5,"Year",'Population Migration by State'!$C$3)</f>
        <v>234248</v>
      </c>
      <c r="AN197" s="105">
        <f>GETPIVOTDATA(" Arizona",'Population Migration by State'!$B$5,"Year",'Population Migration by State'!$C$3)</f>
        <v>234248</v>
      </c>
      <c r="AO197" s="92">
        <f>GETPIVOTDATA(" New Mexico",'Population Migration by State'!$B$5,"Year",'Population Migration by State'!$C$3)</f>
        <v>55122</v>
      </c>
      <c r="AP197" s="105">
        <f>GETPIVOTDATA(" New Mexico",'Population Migration by State'!$B$5,"Year",'Population Migration by State'!$C$3)</f>
        <v>55122</v>
      </c>
      <c r="AQ197" s="105">
        <f>GETPIVOTDATA(" New Mexico",'Population Migration by State'!$B$5,"Year",'Population Migration by State'!$C$3)</f>
        <v>55122</v>
      </c>
      <c r="AR197" s="105">
        <f>GETPIVOTDATA(" New Mexico",'Population Migration by State'!$B$5,"Year",'Population Migration by State'!$C$3)</f>
        <v>55122</v>
      </c>
      <c r="AS197" s="105">
        <f>GETPIVOTDATA(" New Mexico",'Population Migration by State'!$B$5,"Year",'Population Migration by State'!$C$3)</f>
        <v>55122</v>
      </c>
      <c r="AT197" s="105">
        <f>GETPIVOTDATA(" New Mexico",'Population Migration by State'!$B$5,"Year",'Population Migration by State'!$C$3)</f>
        <v>55122</v>
      </c>
      <c r="AU197" s="105">
        <f>GETPIVOTDATA(" New Mexico",'Population Migration by State'!$B$5,"Year",'Population Migration by State'!$C$3)</f>
        <v>55122</v>
      </c>
      <c r="AV197" s="105">
        <f>GETPIVOTDATA(" New Mexico",'Population Migration by State'!$B$5,"Year",'Population Migration by State'!$C$3)</f>
        <v>55122</v>
      </c>
      <c r="AW197" s="105">
        <f>GETPIVOTDATA(" New Mexico",'Population Migration by State'!$B$5,"Year",'Population Migration by State'!$C$3)</f>
        <v>55122</v>
      </c>
      <c r="AX197" s="105">
        <f>GETPIVOTDATA(" New Mexico",'Population Migration by State'!$B$5,"Year",'Population Migration by State'!$C$3)</f>
        <v>55122</v>
      </c>
      <c r="AY197" s="105">
        <f>GETPIVOTDATA(" New Mexico",'Population Migration by State'!$B$5,"Year",'Population Migration by State'!$C$3)</f>
        <v>55122</v>
      </c>
      <c r="AZ197" s="105">
        <f>GETPIVOTDATA(" New Mexico",'Population Migration by State'!$B$5,"Year",'Population Migration by State'!$C$3)</f>
        <v>55122</v>
      </c>
      <c r="BA197" s="105">
        <f>GETPIVOTDATA(" New Mexico",'Population Migration by State'!$B$5,"Year",'Population Migration by State'!$C$3)</f>
        <v>55122</v>
      </c>
      <c r="BB197" s="105">
        <f>GETPIVOTDATA(" New Mexico",'Population Migration by State'!$B$5,"Year",'Population Migration by State'!$C$3)</f>
        <v>55122</v>
      </c>
      <c r="BC197" s="92">
        <f>GETPIVOTDATA(" Texas",'Population Migration by State'!$B$5,"Year",'Population Migration by State'!$C$3)</f>
        <v>512187</v>
      </c>
      <c r="BD197" s="105">
        <f>GETPIVOTDATA(" Texas",'Population Migration by State'!$B$5,"Year",'Population Migration by State'!$C$3)</f>
        <v>512187</v>
      </c>
      <c r="BE197" s="105">
        <f>GETPIVOTDATA(" Texas",'Population Migration by State'!$B$5,"Year",'Population Migration by State'!$C$3)</f>
        <v>512187</v>
      </c>
      <c r="BF197" s="105">
        <f>GETPIVOTDATA(" Texas",'Population Migration by State'!$B$5,"Year",'Population Migration by State'!$C$3)</f>
        <v>512187</v>
      </c>
      <c r="BG197" s="105">
        <f>GETPIVOTDATA(" Texas",'Population Migration by State'!$B$5,"Year",'Population Migration by State'!$C$3)</f>
        <v>512187</v>
      </c>
      <c r="BH197" s="105">
        <f>GETPIVOTDATA(" Texas",'Population Migration by State'!$B$5,"Year",'Population Migration by State'!$C$3)</f>
        <v>512187</v>
      </c>
      <c r="BI197" s="105">
        <f>GETPIVOTDATA(" Texas",'Population Migration by State'!$B$5,"Year",'Population Migration by State'!$C$3)</f>
        <v>512187</v>
      </c>
      <c r="BJ197" s="105">
        <f>GETPIVOTDATA(" Texas",'Population Migration by State'!$B$5,"Year",'Population Migration by State'!$C$3)</f>
        <v>512187</v>
      </c>
      <c r="BK197" s="105">
        <f>GETPIVOTDATA(" Texas",'Population Migration by State'!$B$5,"Year",'Population Migration by State'!$C$3)</f>
        <v>512187</v>
      </c>
      <c r="BL197" s="105">
        <f>GETPIVOTDATA(" Texas",'Population Migration by State'!$B$5,"Year",'Population Migration by State'!$C$3)</f>
        <v>512187</v>
      </c>
      <c r="BM197" s="105">
        <f>GETPIVOTDATA(" Texas",'Population Migration by State'!$B$5,"Year",'Population Migration by State'!$C$3)</f>
        <v>512187</v>
      </c>
      <c r="BN197" s="105">
        <f>GETPIVOTDATA(" Texas",'Population Migration by State'!$B$5,"Year",'Population Migration by State'!$C$3)</f>
        <v>512187</v>
      </c>
      <c r="BO197" s="105">
        <f>GETPIVOTDATA(" Texas",'Population Migration by State'!$B$5,"Year",'Population Migration by State'!$C$3)</f>
        <v>512187</v>
      </c>
      <c r="BP197" s="105">
        <f>GETPIVOTDATA(" Texas",'Population Migration by State'!$B$5,"Year",'Population Migration by State'!$C$3)</f>
        <v>512187</v>
      </c>
      <c r="BQ197" s="105">
        <f>GETPIVOTDATA(" Texas",'Population Migration by State'!$B$5,"Year",'Population Migration by State'!$C$3)</f>
        <v>512187</v>
      </c>
      <c r="BR197" s="105">
        <f>GETPIVOTDATA(" Texas",'Population Migration by State'!$B$5,"Year",'Population Migration by State'!$C$3)</f>
        <v>512187</v>
      </c>
      <c r="BS197" s="105">
        <f>GETPIVOTDATA(" Texas",'Population Migration by State'!$B$5,"Year",'Population Migration by State'!$C$3)</f>
        <v>512187</v>
      </c>
      <c r="BT197" s="105">
        <f>GETPIVOTDATA(" Texas",'Population Migration by State'!$B$5,"Year",'Population Migration by State'!$C$3)</f>
        <v>512187</v>
      </c>
      <c r="BU197" s="92">
        <f>GETPIVOTDATA(" Arkansas",'Population Migration by State'!$B$5,"Year",'Population Migration by State'!$C$3)</f>
        <v>76948</v>
      </c>
      <c r="BV197" s="105">
        <f>GETPIVOTDATA(" Arkansas",'Population Migration by State'!$B$5,"Year",'Population Migration by State'!$C$3)</f>
        <v>76948</v>
      </c>
      <c r="BW197" s="105">
        <f>GETPIVOTDATA(" Arkansas",'Population Migration by State'!$B$5,"Year",'Population Migration by State'!$C$3)</f>
        <v>76948</v>
      </c>
      <c r="BX197" s="105">
        <f>GETPIVOTDATA(" Arkansas",'Population Migration by State'!$B$5,"Year",'Population Migration by State'!$C$3)</f>
        <v>76948</v>
      </c>
      <c r="BY197" s="105">
        <f>GETPIVOTDATA(" Arkansas",'Population Migration by State'!$B$5,"Year",'Population Migration by State'!$C$3)</f>
        <v>76948</v>
      </c>
      <c r="BZ197" s="105">
        <f>GETPIVOTDATA(" Arkansas",'Population Migration by State'!$B$5,"Year",'Population Migration by State'!$C$3)</f>
        <v>76948</v>
      </c>
      <c r="CA197" s="105">
        <f>GETPIVOTDATA(" Arkansas",'Population Migration by State'!$B$5,"Year",'Population Migration by State'!$C$3)</f>
        <v>76948</v>
      </c>
      <c r="CB197" s="105">
        <f>GETPIVOTDATA(" Arkansas",'Population Migration by State'!$B$5,"Year",'Population Migration by State'!$C$3)</f>
        <v>76948</v>
      </c>
      <c r="CC197" s="105">
        <f>GETPIVOTDATA(" Arkansas",'Population Migration by State'!$B$5,"Year",'Population Migration by State'!$C$3)</f>
        <v>76948</v>
      </c>
      <c r="CD197" s="105">
        <f>GETPIVOTDATA(" Arkansas",'Population Migration by State'!$B$5,"Year",'Population Migration by State'!$C$3)</f>
        <v>76948</v>
      </c>
      <c r="CE197" s="92">
        <f>GETPIVOTDATA(" Mississippi",'Population Migration by State'!$B$5,"Year",'Population Migration by State'!$C$3)</f>
        <v>73581</v>
      </c>
      <c r="CF197" s="105">
        <f>GETPIVOTDATA(" Mississippi",'Population Migration by State'!$B$5,"Year",'Population Migration by State'!$C$3)</f>
        <v>73581</v>
      </c>
      <c r="CG197" s="105">
        <f>GETPIVOTDATA(" Mississippi",'Population Migration by State'!$B$5,"Year",'Population Migration by State'!$C$3)</f>
        <v>73581</v>
      </c>
      <c r="CH197" s="105">
        <f>GETPIVOTDATA(" Mississippi",'Population Migration by State'!$B$5,"Year",'Population Migration by State'!$C$3)</f>
        <v>73581</v>
      </c>
      <c r="CI197" s="105">
        <f>GETPIVOTDATA(" Mississippi",'Population Migration by State'!$B$5,"Year",'Population Migration by State'!$C$3)</f>
        <v>73581</v>
      </c>
      <c r="CJ197" s="105">
        <f>GETPIVOTDATA(" Mississippi",'Population Migration by State'!$B$5,"Year",'Population Migration by State'!$C$3)</f>
        <v>73581</v>
      </c>
      <c r="CK197" s="105">
        <f>GETPIVOTDATA(" Mississippi",'Population Migration by State'!$B$5,"Year",'Population Migration by State'!$C$3)</f>
        <v>73581</v>
      </c>
      <c r="CL197" s="92">
        <f>GETPIVOTDATA(" Alabama",'Population Migration by State'!$B$5,"Year",'Population Migration by State'!$C$3)</f>
        <v>105219</v>
      </c>
      <c r="CM197" s="105">
        <f>GETPIVOTDATA(" Alabama",'Population Migration by State'!$B$5,"Year",'Population Migration by State'!$C$3)</f>
        <v>105219</v>
      </c>
      <c r="CN197" s="105">
        <f>GETPIVOTDATA(" Alabama",'Population Migration by State'!$B$5,"Year",'Population Migration by State'!$C$3)</f>
        <v>105219</v>
      </c>
      <c r="CO197" s="105">
        <f>GETPIVOTDATA(" Alabama",'Population Migration by State'!$B$5,"Year",'Population Migration by State'!$C$3)</f>
        <v>105219</v>
      </c>
      <c r="CP197" s="105">
        <f>GETPIVOTDATA(" Alabama",'Population Migration by State'!$B$5,"Year",'Population Migration by State'!$C$3)</f>
        <v>105219</v>
      </c>
      <c r="CQ197" s="105">
        <f>GETPIVOTDATA(" Alabama",'Population Migration by State'!$B$5,"Year",'Population Migration by State'!$C$3)</f>
        <v>105219</v>
      </c>
      <c r="CR197" s="105">
        <f>GETPIVOTDATA(" Alabama",'Population Migration by State'!$B$5,"Year",'Population Migration by State'!$C$3)</f>
        <v>105219</v>
      </c>
      <c r="CS197" s="92">
        <f>GETPIVOTDATA(" Georgia",'Population Migration by State'!$B$5,"Year",'Population Migration by State'!$C$3)</f>
        <v>279196</v>
      </c>
      <c r="CT197" s="105">
        <f>GETPIVOTDATA(" Georgia",'Population Migration by State'!$B$5,"Year",'Population Migration by State'!$C$3)</f>
        <v>279196</v>
      </c>
      <c r="CU197" s="105">
        <f>GETPIVOTDATA(" Georgia",'Population Migration by State'!$B$5,"Year",'Population Migration by State'!$C$3)</f>
        <v>279196</v>
      </c>
      <c r="CV197" s="105">
        <f>GETPIVOTDATA(" Georgia",'Population Migration by State'!$B$5,"Year",'Population Migration by State'!$C$3)</f>
        <v>279196</v>
      </c>
      <c r="CW197" s="105">
        <f>GETPIVOTDATA(" Georgia",'Population Migration by State'!$B$5,"Year",'Population Migration by State'!$C$3)</f>
        <v>279196</v>
      </c>
      <c r="CX197" s="105">
        <f>GETPIVOTDATA(" Georgia",'Population Migration by State'!$B$5,"Year",'Population Migration by State'!$C$3)</f>
        <v>279196</v>
      </c>
      <c r="CY197" s="105">
        <f>GETPIVOTDATA(" Georgia",'Population Migration by State'!$B$5,"Year",'Population Migration by State'!$C$3)</f>
        <v>279196</v>
      </c>
      <c r="CZ197" s="105">
        <f>GETPIVOTDATA(" Georgia",'Population Migration by State'!$B$5,"Year",'Population Migration by State'!$C$3)</f>
        <v>279196</v>
      </c>
      <c r="DA197" s="92">
        <f>GETPIVOTDATA(" South Carolina",'Population Migration by State'!$B$5,"Year",'Population Migration by State'!$C$3)</f>
        <v>157775</v>
      </c>
      <c r="DB197" s="105">
        <f>GETPIVOTDATA(" South Carolina",'Population Migration by State'!$B$5,"Year",'Population Migration by State'!$C$3)</f>
        <v>157775</v>
      </c>
      <c r="DC197" s="105">
        <f>GETPIVOTDATA(" South Carolina",'Population Migration by State'!$B$5,"Year",'Population Migration by State'!$C$3)</f>
        <v>157775</v>
      </c>
      <c r="DD197" s="105">
        <f>GETPIVOTDATA(" South Carolina",'Population Migration by State'!$B$5,"Year",'Population Migration by State'!$C$3)</f>
        <v>157775</v>
      </c>
      <c r="DE197" s="105">
        <f>GETPIVOTDATA(" South Carolina",'Population Migration by State'!$B$5,"Year",'Population Migration by State'!$C$3)</f>
        <v>157775</v>
      </c>
      <c r="DF197" s="105">
        <f>GETPIVOTDATA(" South Carolina",'Population Migration by State'!$B$5,"Year",'Population Migration by State'!$C$3)</f>
        <v>157775</v>
      </c>
      <c r="DG197" s="105">
        <f>GETPIVOTDATA(" South Carolina",'Population Migration by State'!$B$5,"Year",'Population Migration by State'!$C$3)</f>
        <v>157775</v>
      </c>
      <c r="DH197" s="105">
        <f>GETPIVOTDATA(" South Carolina",'Population Migration by State'!$B$5,"Year",'Population Migration by State'!$C$3)</f>
        <v>157775</v>
      </c>
      <c r="DI197" s="105">
        <f>GETPIVOTDATA(" South Carolina",'Population Migration by State'!$B$5,"Year",'Population Migration by State'!$C$3)</f>
        <v>157775</v>
      </c>
      <c r="DJ197" s="105">
        <f>GETPIVOTDATA(" South Carolina",'Population Migration by State'!$B$5,"Year",'Population Migration by State'!$C$3)</f>
        <v>157775</v>
      </c>
      <c r="DK197" s="105">
        <f>GETPIVOTDATA(" South Carolina",'Population Migration by State'!$B$5,"Year",'Population Migration by State'!$C$3)</f>
        <v>157775</v>
      </c>
      <c r="DL197" s="105">
        <f>GETPIVOTDATA(" South Carolina",'Population Migration by State'!$B$5,"Year",'Population Migration by State'!$C$3)</f>
        <v>157775</v>
      </c>
      <c r="DM197" s="92">
        <f>GETPIVOTDATA(" North Carolina",'Population Migration by State'!$B$5,"Year",'Population Migration by State'!$C$3)</f>
        <v>275174</v>
      </c>
      <c r="DN197" s="105">
        <f>GETPIVOTDATA(" North Carolina",'Population Migration by State'!$B$5,"Year",'Population Migration by State'!$C$3)</f>
        <v>275174</v>
      </c>
      <c r="DO197" s="105">
        <f>GETPIVOTDATA(" North Carolina",'Population Migration by State'!$B$5,"Year",'Population Migration by State'!$C$3)</f>
        <v>275174</v>
      </c>
      <c r="DP197" s="105">
        <f>GETPIVOTDATA(" North Carolina",'Population Migration by State'!$B$5,"Year",'Population Migration by State'!$C$3)</f>
        <v>275174</v>
      </c>
      <c r="DQ197" s="105">
        <f>GETPIVOTDATA(" North Carolina",'Population Migration by State'!$B$5,"Year",'Population Migration by State'!$C$3)</f>
        <v>275174</v>
      </c>
      <c r="DR197" s="97"/>
      <c r="DS197" s="105"/>
      <c r="DT197" s="105"/>
      <c r="DU197" s="105"/>
      <c r="DV197" s="105"/>
      <c r="DW197" s="105"/>
      <c r="DX197" s="105"/>
      <c r="DY197" s="105"/>
      <c r="DZ197" s="105"/>
      <c r="EA197" s="105"/>
      <c r="EB197" s="105"/>
      <c r="EC197" s="105"/>
      <c r="ED197" s="105"/>
      <c r="EE197" s="105"/>
      <c r="EF197" s="105"/>
      <c r="EG197" s="105"/>
      <c r="EH197" s="105"/>
      <c r="EI197" s="105"/>
      <c r="EJ197" s="105"/>
      <c r="EK197" s="105"/>
      <c r="EL197" s="105"/>
      <c r="EM197" s="105"/>
      <c r="EN197" s="105"/>
      <c r="EO197" s="105"/>
      <c r="EP197" s="105"/>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c r="GE197" s="56"/>
      <c r="GF197" s="56"/>
      <c r="GG197" s="56"/>
      <c r="GH197" s="56"/>
      <c r="GI197" s="56"/>
      <c r="GJ197" s="56"/>
      <c r="GK197" s="56"/>
      <c r="GL197" s="56"/>
      <c r="GM197" s="56"/>
      <c r="GN197" s="56"/>
      <c r="GO197" s="56"/>
      <c r="GP197" s="56"/>
      <c r="GQ197" s="56"/>
      <c r="GR197" s="56"/>
      <c r="GS197" s="56"/>
      <c r="GT197" s="56"/>
      <c r="GU197" s="56"/>
      <c r="GV197" s="56"/>
      <c r="GW197" s="56"/>
      <c r="GX197" s="56"/>
      <c r="GY197" s="56"/>
      <c r="GZ197" s="56"/>
      <c r="HA197" s="56"/>
      <c r="HB197" s="56"/>
      <c r="HC197" s="56"/>
      <c r="HD197" s="56"/>
      <c r="HE197" s="56"/>
      <c r="HF197" s="56"/>
      <c r="HG197" s="56"/>
      <c r="HH197" s="217"/>
    </row>
    <row r="198" spans="2:216" ht="15.75" thickBot="1" x14ac:dyDescent="0.3">
      <c r="B198" s="221"/>
      <c r="C198" s="56"/>
      <c r="D198" s="56"/>
      <c r="E198" s="105"/>
      <c r="F198" s="105"/>
      <c r="G198" s="105"/>
      <c r="H198" s="105"/>
      <c r="I198" s="105"/>
      <c r="J198" s="105"/>
      <c r="K198" s="105"/>
      <c r="L198" s="105"/>
      <c r="M198" s="105"/>
      <c r="N198" s="105"/>
      <c r="O198" s="105"/>
      <c r="P198" s="105"/>
      <c r="Q198" s="105"/>
      <c r="R198" s="105"/>
      <c r="S198" s="105"/>
      <c r="T198" s="105"/>
      <c r="U198" s="105"/>
      <c r="V198" s="105"/>
      <c r="W198" s="92">
        <f>GETPIVOTDATA(" California",'Population Migration by State'!$B$5,"Year",'Population Migration by State'!$C$3)</f>
        <v>495964</v>
      </c>
      <c r="X198" s="105">
        <f>GETPIVOTDATA(" California",'Population Migration by State'!$B$5,"Year",'Population Migration by State'!$C$3)</f>
        <v>495964</v>
      </c>
      <c r="Y198" s="105">
        <f>GETPIVOTDATA(" California",'Population Migration by State'!$B$5,"Year",'Population Migration by State'!$C$3)</f>
        <v>495964</v>
      </c>
      <c r="Z198" s="105">
        <f>GETPIVOTDATA(" California",'Population Migration by State'!$B$5,"Year",'Population Migration by State'!$C$3)</f>
        <v>495964</v>
      </c>
      <c r="AA198" s="92">
        <f>GETPIVOTDATA(" Arizona",'Population Migration by State'!$B$5,"Year",'Population Migration by State'!$C$3)</f>
        <v>234248</v>
      </c>
      <c r="AB198" s="105">
        <f>GETPIVOTDATA(" Arizona",'Population Migration by State'!$B$5,"Year",'Population Migration by State'!$C$3)</f>
        <v>234248</v>
      </c>
      <c r="AC198" s="105">
        <f>GETPIVOTDATA(" Arizona",'Population Migration by State'!$B$5,"Year",'Population Migration by State'!$C$3)</f>
        <v>234248</v>
      </c>
      <c r="AD198" s="105">
        <f>GETPIVOTDATA(" Arizona",'Population Migration by State'!$B$5,"Year",'Population Migration by State'!$C$3)</f>
        <v>234248</v>
      </c>
      <c r="AE198" s="105">
        <f>GETPIVOTDATA(" Arizona",'Population Migration by State'!$B$5,"Year",'Population Migration by State'!$C$3)</f>
        <v>234248</v>
      </c>
      <c r="AF198" s="105">
        <f>GETPIVOTDATA(" Arizona",'Population Migration by State'!$B$5,"Year",'Population Migration by State'!$C$3)</f>
        <v>234248</v>
      </c>
      <c r="AG198" s="105">
        <f>GETPIVOTDATA(" Arizona",'Population Migration by State'!$B$5,"Year",'Population Migration by State'!$C$3)</f>
        <v>234248</v>
      </c>
      <c r="AH198" s="105">
        <f>GETPIVOTDATA(" Arizona",'Population Migration by State'!$B$5,"Year",'Population Migration by State'!$C$3)</f>
        <v>234248</v>
      </c>
      <c r="AI198" s="105">
        <f>GETPIVOTDATA(" Arizona",'Population Migration by State'!$B$5,"Year",'Population Migration by State'!$C$3)</f>
        <v>234248</v>
      </c>
      <c r="AJ198" s="105">
        <f>GETPIVOTDATA(" Arizona",'Population Migration by State'!$B$5,"Year",'Population Migration by State'!$C$3)</f>
        <v>234248</v>
      </c>
      <c r="AK198" s="105">
        <f>GETPIVOTDATA(" Arizona",'Population Migration by State'!$B$5,"Year",'Population Migration by State'!$C$3)</f>
        <v>234248</v>
      </c>
      <c r="AL198" s="105">
        <f>GETPIVOTDATA(" Arizona",'Population Migration by State'!$B$5,"Year",'Population Migration by State'!$C$3)</f>
        <v>234248</v>
      </c>
      <c r="AM198" s="105">
        <f>GETPIVOTDATA(" Arizona",'Population Migration by State'!$B$5,"Year",'Population Migration by State'!$C$3)</f>
        <v>234248</v>
      </c>
      <c r="AN198" s="105">
        <f>GETPIVOTDATA(" Arizona",'Population Migration by State'!$B$5,"Year",'Population Migration by State'!$C$3)</f>
        <v>234248</v>
      </c>
      <c r="AO198" s="92">
        <f>GETPIVOTDATA(" New Mexico",'Population Migration by State'!$B$5,"Year",'Population Migration by State'!$C$3)</f>
        <v>55122</v>
      </c>
      <c r="AP198" s="105">
        <f>GETPIVOTDATA(" New Mexico",'Population Migration by State'!$B$5,"Year",'Population Migration by State'!$C$3)</f>
        <v>55122</v>
      </c>
      <c r="AQ198" s="105">
        <f>GETPIVOTDATA(" New Mexico",'Population Migration by State'!$B$5,"Year",'Population Migration by State'!$C$3)</f>
        <v>55122</v>
      </c>
      <c r="AR198" s="105">
        <f>GETPIVOTDATA(" New Mexico",'Population Migration by State'!$B$5,"Year",'Population Migration by State'!$C$3)</f>
        <v>55122</v>
      </c>
      <c r="AS198" s="105">
        <f>GETPIVOTDATA(" New Mexico",'Population Migration by State'!$B$5,"Year",'Population Migration by State'!$C$3)</f>
        <v>55122</v>
      </c>
      <c r="AT198" s="105">
        <f>GETPIVOTDATA(" New Mexico",'Population Migration by State'!$B$5,"Year",'Population Migration by State'!$C$3)</f>
        <v>55122</v>
      </c>
      <c r="AU198" s="105">
        <f>GETPIVOTDATA(" New Mexico",'Population Migration by State'!$B$5,"Year",'Population Migration by State'!$C$3)</f>
        <v>55122</v>
      </c>
      <c r="AV198" s="105">
        <f>GETPIVOTDATA(" New Mexico",'Population Migration by State'!$B$5,"Year",'Population Migration by State'!$C$3)</f>
        <v>55122</v>
      </c>
      <c r="AW198" s="105">
        <f>GETPIVOTDATA(" New Mexico",'Population Migration by State'!$B$5,"Year",'Population Migration by State'!$C$3)</f>
        <v>55122</v>
      </c>
      <c r="AX198" s="105">
        <f>GETPIVOTDATA(" New Mexico",'Population Migration by State'!$B$5,"Year",'Population Migration by State'!$C$3)</f>
        <v>55122</v>
      </c>
      <c r="AY198" s="105">
        <f>GETPIVOTDATA(" New Mexico",'Population Migration by State'!$B$5,"Year",'Population Migration by State'!$C$3)</f>
        <v>55122</v>
      </c>
      <c r="AZ198" s="105">
        <f>GETPIVOTDATA(" New Mexico",'Population Migration by State'!$B$5,"Year",'Population Migration by State'!$C$3)</f>
        <v>55122</v>
      </c>
      <c r="BA198" s="105">
        <f>GETPIVOTDATA(" New Mexico",'Population Migration by State'!$B$5,"Year",'Population Migration by State'!$C$3)</f>
        <v>55122</v>
      </c>
      <c r="BB198" s="105">
        <f>GETPIVOTDATA(" New Mexico",'Population Migration by State'!$B$5,"Year",'Population Migration by State'!$C$3)</f>
        <v>55122</v>
      </c>
      <c r="BC198" s="92">
        <f>GETPIVOTDATA(" Texas",'Population Migration by State'!$B$5,"Year",'Population Migration by State'!$C$3)</f>
        <v>512187</v>
      </c>
      <c r="BD198" s="105">
        <f>GETPIVOTDATA(" Texas",'Population Migration by State'!$B$5,"Year",'Population Migration by State'!$C$3)</f>
        <v>512187</v>
      </c>
      <c r="BE198" s="105">
        <f>GETPIVOTDATA(" Texas",'Population Migration by State'!$B$5,"Year",'Population Migration by State'!$C$3)</f>
        <v>512187</v>
      </c>
      <c r="BF198" s="105">
        <f>GETPIVOTDATA(" Texas",'Population Migration by State'!$B$5,"Year",'Population Migration by State'!$C$3)</f>
        <v>512187</v>
      </c>
      <c r="BG198" s="105">
        <f>GETPIVOTDATA(" Texas",'Population Migration by State'!$B$5,"Year",'Population Migration by State'!$C$3)</f>
        <v>512187</v>
      </c>
      <c r="BH198" s="105">
        <f>GETPIVOTDATA(" Texas",'Population Migration by State'!$B$5,"Year",'Population Migration by State'!$C$3)</f>
        <v>512187</v>
      </c>
      <c r="BI198" s="105">
        <f>GETPIVOTDATA(" Texas",'Population Migration by State'!$B$5,"Year",'Population Migration by State'!$C$3)</f>
        <v>512187</v>
      </c>
      <c r="BJ198" s="105">
        <f>GETPIVOTDATA(" Texas",'Population Migration by State'!$B$5,"Year",'Population Migration by State'!$C$3)</f>
        <v>512187</v>
      </c>
      <c r="BK198" s="105">
        <f>GETPIVOTDATA(" Texas",'Population Migration by State'!$B$5,"Year",'Population Migration by State'!$C$3)</f>
        <v>512187</v>
      </c>
      <c r="BL198" s="105">
        <f>GETPIVOTDATA(" Texas",'Population Migration by State'!$B$5,"Year",'Population Migration by State'!$C$3)</f>
        <v>512187</v>
      </c>
      <c r="BM198" s="105">
        <f>GETPIVOTDATA(" Texas",'Population Migration by State'!$B$5,"Year",'Population Migration by State'!$C$3)</f>
        <v>512187</v>
      </c>
      <c r="BN198" s="105">
        <f>GETPIVOTDATA(" Texas",'Population Migration by State'!$B$5,"Year",'Population Migration by State'!$C$3)</f>
        <v>512187</v>
      </c>
      <c r="BO198" s="105">
        <f>GETPIVOTDATA(" Texas",'Population Migration by State'!$B$5,"Year",'Population Migration by State'!$C$3)</f>
        <v>512187</v>
      </c>
      <c r="BP198" s="105">
        <f>GETPIVOTDATA(" Texas",'Population Migration by State'!$B$5,"Year",'Population Migration by State'!$C$3)</f>
        <v>512187</v>
      </c>
      <c r="BQ198" s="105">
        <f>GETPIVOTDATA(" Texas",'Population Migration by State'!$B$5,"Year",'Population Migration by State'!$C$3)</f>
        <v>512187</v>
      </c>
      <c r="BR198" s="105">
        <f>GETPIVOTDATA(" Texas",'Population Migration by State'!$B$5,"Year",'Population Migration by State'!$C$3)</f>
        <v>512187</v>
      </c>
      <c r="BS198" s="105">
        <f>GETPIVOTDATA(" Texas",'Population Migration by State'!$B$5,"Year",'Population Migration by State'!$C$3)</f>
        <v>512187</v>
      </c>
      <c r="BT198" s="105">
        <f>GETPIVOTDATA(" Texas",'Population Migration by State'!$B$5,"Year",'Population Migration by State'!$C$3)</f>
        <v>512187</v>
      </c>
      <c r="BU198" s="92">
        <f>GETPIVOTDATA(" Arkansas",'Population Migration by State'!$B$5,"Year",'Population Migration by State'!$C$3)</f>
        <v>76948</v>
      </c>
      <c r="BV198" s="105">
        <f>GETPIVOTDATA(" Arkansas",'Population Migration by State'!$B$5,"Year",'Population Migration by State'!$C$3)</f>
        <v>76948</v>
      </c>
      <c r="BW198" s="105">
        <f>GETPIVOTDATA(" Arkansas",'Population Migration by State'!$B$5,"Year",'Population Migration by State'!$C$3)</f>
        <v>76948</v>
      </c>
      <c r="BX198" s="105">
        <f>GETPIVOTDATA(" Arkansas",'Population Migration by State'!$B$5,"Year",'Population Migration by State'!$C$3)</f>
        <v>76948</v>
      </c>
      <c r="BY198" s="105">
        <f>GETPIVOTDATA(" Arkansas",'Population Migration by State'!$B$5,"Year",'Population Migration by State'!$C$3)</f>
        <v>76948</v>
      </c>
      <c r="BZ198" s="105">
        <f>GETPIVOTDATA(" Arkansas",'Population Migration by State'!$B$5,"Year",'Population Migration by State'!$C$3)</f>
        <v>76948</v>
      </c>
      <c r="CA198" s="105">
        <f>GETPIVOTDATA(" Arkansas",'Population Migration by State'!$B$5,"Year",'Population Migration by State'!$C$3)</f>
        <v>76948</v>
      </c>
      <c r="CB198" s="105">
        <f>GETPIVOTDATA(" Arkansas",'Population Migration by State'!$B$5,"Year",'Population Migration by State'!$C$3)</f>
        <v>76948</v>
      </c>
      <c r="CC198" s="105">
        <f>GETPIVOTDATA(" Arkansas",'Population Migration by State'!$B$5,"Year",'Population Migration by State'!$C$3)</f>
        <v>76948</v>
      </c>
      <c r="CD198" s="105">
        <f>GETPIVOTDATA(" Arkansas",'Population Migration by State'!$B$5,"Year",'Population Migration by State'!$C$3)</f>
        <v>76948</v>
      </c>
      <c r="CE198" s="92">
        <f>GETPIVOTDATA(" Mississippi",'Population Migration by State'!$B$5,"Year",'Population Migration by State'!$C$3)</f>
        <v>73581</v>
      </c>
      <c r="CF198" s="105">
        <f>GETPIVOTDATA(" Mississippi",'Population Migration by State'!$B$5,"Year",'Population Migration by State'!$C$3)</f>
        <v>73581</v>
      </c>
      <c r="CG198" s="105">
        <f>GETPIVOTDATA(" Mississippi",'Population Migration by State'!$B$5,"Year",'Population Migration by State'!$C$3)</f>
        <v>73581</v>
      </c>
      <c r="CH198" s="105">
        <f>GETPIVOTDATA(" Mississippi",'Population Migration by State'!$B$5,"Year",'Population Migration by State'!$C$3)</f>
        <v>73581</v>
      </c>
      <c r="CI198" s="105">
        <f>GETPIVOTDATA(" Mississippi",'Population Migration by State'!$B$5,"Year",'Population Migration by State'!$C$3)</f>
        <v>73581</v>
      </c>
      <c r="CJ198" s="105">
        <f>GETPIVOTDATA(" Mississippi",'Population Migration by State'!$B$5,"Year",'Population Migration by State'!$C$3)</f>
        <v>73581</v>
      </c>
      <c r="CK198" s="105">
        <f>GETPIVOTDATA(" Mississippi",'Population Migration by State'!$B$5,"Year",'Population Migration by State'!$C$3)</f>
        <v>73581</v>
      </c>
      <c r="CL198" s="92">
        <f>GETPIVOTDATA(" Alabama",'Population Migration by State'!$B$5,"Year",'Population Migration by State'!$C$3)</f>
        <v>105219</v>
      </c>
      <c r="CM198" s="105">
        <f>GETPIVOTDATA(" Alabama",'Population Migration by State'!$B$5,"Year",'Population Migration by State'!$C$3)</f>
        <v>105219</v>
      </c>
      <c r="CN198" s="105">
        <f>GETPIVOTDATA(" Alabama",'Population Migration by State'!$B$5,"Year",'Population Migration by State'!$C$3)</f>
        <v>105219</v>
      </c>
      <c r="CO198" s="105">
        <f>GETPIVOTDATA(" Alabama",'Population Migration by State'!$B$5,"Year",'Population Migration by State'!$C$3)</f>
        <v>105219</v>
      </c>
      <c r="CP198" s="105">
        <f>GETPIVOTDATA(" Alabama",'Population Migration by State'!$B$5,"Year",'Population Migration by State'!$C$3)</f>
        <v>105219</v>
      </c>
      <c r="CQ198" s="105">
        <f>GETPIVOTDATA(" Alabama",'Population Migration by State'!$B$5,"Year",'Population Migration by State'!$C$3)</f>
        <v>105219</v>
      </c>
      <c r="CR198" s="105">
        <f>GETPIVOTDATA(" Alabama",'Population Migration by State'!$B$5,"Year",'Population Migration by State'!$C$3)</f>
        <v>105219</v>
      </c>
      <c r="CS198" s="92">
        <f>GETPIVOTDATA(" Georgia",'Population Migration by State'!$B$5,"Year",'Population Migration by State'!$C$3)</f>
        <v>279196</v>
      </c>
      <c r="CT198" s="105">
        <f>GETPIVOTDATA(" Georgia",'Population Migration by State'!$B$5,"Year",'Population Migration by State'!$C$3)</f>
        <v>279196</v>
      </c>
      <c r="CU198" s="105">
        <f>GETPIVOTDATA(" Georgia",'Population Migration by State'!$B$5,"Year",'Population Migration by State'!$C$3)</f>
        <v>279196</v>
      </c>
      <c r="CV198" s="105">
        <f>GETPIVOTDATA(" Georgia",'Population Migration by State'!$B$5,"Year",'Population Migration by State'!$C$3)</f>
        <v>279196</v>
      </c>
      <c r="CW198" s="105">
        <f>GETPIVOTDATA(" Georgia",'Population Migration by State'!$B$5,"Year",'Population Migration by State'!$C$3)</f>
        <v>279196</v>
      </c>
      <c r="CX198" s="105">
        <f>GETPIVOTDATA(" Georgia",'Population Migration by State'!$B$5,"Year",'Population Migration by State'!$C$3)</f>
        <v>279196</v>
      </c>
      <c r="CY198" s="105">
        <f>GETPIVOTDATA(" Georgia",'Population Migration by State'!$B$5,"Year",'Population Migration by State'!$C$3)</f>
        <v>279196</v>
      </c>
      <c r="CZ198" s="105">
        <f>GETPIVOTDATA(" Georgia",'Population Migration by State'!$B$5,"Year",'Population Migration by State'!$C$3)</f>
        <v>279196</v>
      </c>
      <c r="DA198" s="99"/>
      <c r="DB198" s="105">
        <f>GETPIVOTDATA(" South Carolina",'Population Migration by State'!$B$5,"Year",'Population Migration by State'!$C$3)</f>
        <v>157775</v>
      </c>
      <c r="DC198" s="105">
        <f>GETPIVOTDATA(" South Carolina",'Population Migration by State'!$B$5,"Year",'Population Migration by State'!$C$3)</f>
        <v>157775</v>
      </c>
      <c r="DD198" s="105">
        <f>GETPIVOTDATA(" South Carolina",'Population Migration by State'!$B$5,"Year",'Population Migration by State'!$C$3)</f>
        <v>157775</v>
      </c>
      <c r="DE198" s="105">
        <f>GETPIVOTDATA(" South Carolina",'Population Migration by State'!$B$5,"Year",'Population Migration by State'!$C$3)</f>
        <v>157775</v>
      </c>
      <c r="DF198" s="105">
        <f>GETPIVOTDATA(" South Carolina",'Population Migration by State'!$B$5,"Year",'Population Migration by State'!$C$3)</f>
        <v>157775</v>
      </c>
      <c r="DG198" s="105">
        <f>GETPIVOTDATA(" South Carolina",'Population Migration by State'!$B$5,"Year",'Population Migration by State'!$C$3)</f>
        <v>157775</v>
      </c>
      <c r="DH198" s="105">
        <f>GETPIVOTDATA(" South Carolina",'Population Migration by State'!$B$5,"Year",'Population Migration by State'!$C$3)</f>
        <v>157775</v>
      </c>
      <c r="DI198" s="105">
        <f>GETPIVOTDATA(" South Carolina",'Population Migration by State'!$B$5,"Year",'Population Migration by State'!$C$3)</f>
        <v>157775</v>
      </c>
      <c r="DJ198" s="105">
        <f>GETPIVOTDATA(" South Carolina",'Population Migration by State'!$B$5,"Year",'Population Migration by State'!$C$3)</f>
        <v>157775</v>
      </c>
      <c r="DK198" s="105">
        <f>GETPIVOTDATA(" South Carolina",'Population Migration by State'!$B$5,"Year",'Population Migration by State'!$C$3)</f>
        <v>157775</v>
      </c>
      <c r="DL198" s="105">
        <f>GETPIVOTDATA(" South Carolina",'Population Migration by State'!$B$5,"Year",'Population Migration by State'!$C$3)</f>
        <v>157775</v>
      </c>
      <c r="DM198" s="99"/>
      <c r="DN198" s="105">
        <f>GETPIVOTDATA(" North Carolina",'Population Migration by State'!$B$5,"Year",'Population Migration by State'!$C$3)</f>
        <v>275174</v>
      </c>
      <c r="DO198" s="105">
        <f>GETPIVOTDATA(" North Carolina",'Population Migration by State'!$B$5,"Year",'Population Migration by State'!$C$3)</f>
        <v>275174</v>
      </c>
      <c r="DP198" s="105">
        <f>GETPIVOTDATA(" North Carolina",'Population Migration by State'!$B$5,"Year",'Population Migration by State'!$C$3)</f>
        <v>275174</v>
      </c>
      <c r="DQ198" s="114">
        <f>GETPIVOTDATA(" North Carolina",'Population Migration by State'!$B$5,"Year",'Population Migration by State'!$C$3)</f>
        <v>275174</v>
      </c>
      <c r="DR198" s="105"/>
      <c r="DS198" s="105"/>
      <c r="DT198" s="105"/>
      <c r="DU198" s="105"/>
      <c r="DV198" s="105"/>
      <c r="DW198" s="105"/>
      <c r="DX198" s="105"/>
      <c r="DY198" s="105"/>
      <c r="DZ198" s="105"/>
      <c r="EA198" s="105"/>
      <c r="EB198" s="105"/>
      <c r="EC198" s="105"/>
      <c r="ED198" s="105"/>
      <c r="EE198" s="105"/>
      <c r="EF198" s="105"/>
      <c r="EG198" s="105"/>
      <c r="EH198" s="105"/>
      <c r="EI198" s="105"/>
      <c r="EJ198" s="105"/>
      <c r="EK198" s="105"/>
      <c r="EL198" s="105"/>
      <c r="EM198" s="105"/>
      <c r="EN198" s="105"/>
      <c r="EO198" s="105"/>
      <c r="EP198" s="105"/>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c r="GE198" s="56"/>
      <c r="GF198" s="56"/>
      <c r="GG198" s="56"/>
      <c r="GH198" s="56"/>
      <c r="GI198" s="56"/>
      <c r="GJ198" s="56"/>
      <c r="GK198" s="56"/>
      <c r="GL198" s="56"/>
      <c r="GM198" s="56"/>
      <c r="GN198" s="56"/>
      <c r="GO198" s="56"/>
      <c r="GP198" s="56"/>
      <c r="GQ198" s="56"/>
      <c r="GR198" s="56"/>
      <c r="GS198" s="56"/>
      <c r="GT198" s="56"/>
      <c r="GU198" s="56"/>
      <c r="GV198" s="56"/>
      <c r="GW198" s="56"/>
      <c r="GX198" s="56"/>
      <c r="GY198" s="56"/>
      <c r="GZ198" s="56"/>
      <c r="HA198" s="56"/>
      <c r="HB198" s="56"/>
      <c r="HC198" s="56"/>
      <c r="HD198" s="56"/>
      <c r="HE198" s="56"/>
      <c r="HF198" s="56"/>
      <c r="HG198" s="56"/>
      <c r="HH198" s="217"/>
    </row>
    <row r="199" spans="2:216" ht="16.5" thickTop="1" thickBot="1" x14ac:dyDescent="0.3">
      <c r="B199" s="221"/>
      <c r="C199" s="56"/>
      <c r="D199" s="56"/>
      <c r="E199" s="105"/>
      <c r="F199" s="105"/>
      <c r="G199" s="105"/>
      <c r="H199" s="105"/>
      <c r="I199" s="105"/>
      <c r="J199" s="105"/>
      <c r="K199" s="105"/>
      <c r="L199" s="105"/>
      <c r="M199" s="105"/>
      <c r="N199" s="105"/>
      <c r="O199" s="105"/>
      <c r="P199" s="105"/>
      <c r="Q199" s="105"/>
      <c r="R199" s="105"/>
      <c r="S199" s="105"/>
      <c r="T199" s="105"/>
      <c r="U199" s="105"/>
      <c r="V199" s="114"/>
      <c r="W199" s="107">
        <f>GETPIVOTDATA(" California",'Population Migration by State'!$B$5,"Year",'Population Migration by State'!$C$3)</f>
        <v>495964</v>
      </c>
      <c r="X199" s="103">
        <f>GETPIVOTDATA(" California",'Population Migration by State'!$B$5,"Year",'Population Migration by State'!$C$3)</f>
        <v>495964</v>
      </c>
      <c r="Y199" s="103">
        <f>GETPIVOTDATA(" California",'Population Migration by State'!$B$5,"Year",'Population Migration by State'!$C$3)</f>
        <v>495964</v>
      </c>
      <c r="Z199" s="103">
        <f>GETPIVOTDATA(" California",'Population Migration by State'!$B$5,"Year",'Population Migration by State'!$C$3)</f>
        <v>495964</v>
      </c>
      <c r="AA199" s="92">
        <f>GETPIVOTDATA(" Arizona",'Population Migration by State'!$B$5,"Year",'Population Migration by State'!$C$3)</f>
        <v>234248</v>
      </c>
      <c r="AB199" s="105">
        <f>GETPIVOTDATA(" Arizona",'Population Migration by State'!$B$5,"Year",'Population Migration by State'!$C$3)</f>
        <v>234248</v>
      </c>
      <c r="AC199" s="105">
        <f>GETPIVOTDATA(" Arizona",'Population Migration by State'!$B$5,"Year",'Population Migration by State'!$C$3)</f>
        <v>234248</v>
      </c>
      <c r="AD199" s="105">
        <f>GETPIVOTDATA(" Arizona",'Population Migration by State'!$B$5,"Year",'Population Migration by State'!$C$3)</f>
        <v>234248</v>
      </c>
      <c r="AE199" s="105">
        <f>GETPIVOTDATA(" Arizona",'Population Migration by State'!$B$5,"Year",'Population Migration by State'!$C$3)</f>
        <v>234248</v>
      </c>
      <c r="AF199" s="105">
        <f>GETPIVOTDATA(" Arizona",'Population Migration by State'!$B$5,"Year",'Population Migration by State'!$C$3)</f>
        <v>234248</v>
      </c>
      <c r="AG199" s="105">
        <f>GETPIVOTDATA(" Arizona",'Population Migration by State'!$B$5,"Year",'Population Migration by State'!$C$3)</f>
        <v>234248</v>
      </c>
      <c r="AH199" s="105">
        <f>GETPIVOTDATA(" Arizona",'Population Migration by State'!$B$5,"Year",'Population Migration by State'!$C$3)</f>
        <v>234248</v>
      </c>
      <c r="AI199" s="105">
        <f>GETPIVOTDATA(" Arizona",'Population Migration by State'!$B$5,"Year",'Population Migration by State'!$C$3)</f>
        <v>234248</v>
      </c>
      <c r="AJ199" s="105">
        <f>GETPIVOTDATA(" Arizona",'Population Migration by State'!$B$5,"Year",'Population Migration by State'!$C$3)</f>
        <v>234248</v>
      </c>
      <c r="AK199" s="105">
        <f>GETPIVOTDATA(" Arizona",'Population Migration by State'!$B$5,"Year",'Population Migration by State'!$C$3)</f>
        <v>234248</v>
      </c>
      <c r="AL199" s="105">
        <f>GETPIVOTDATA(" Arizona",'Population Migration by State'!$B$5,"Year",'Population Migration by State'!$C$3)</f>
        <v>234248</v>
      </c>
      <c r="AM199" s="105">
        <f>GETPIVOTDATA(" Arizona",'Population Migration by State'!$B$5,"Year",'Population Migration by State'!$C$3)</f>
        <v>234248</v>
      </c>
      <c r="AN199" s="105">
        <f>GETPIVOTDATA(" Arizona",'Population Migration by State'!$B$5,"Year",'Population Migration by State'!$C$3)</f>
        <v>234248</v>
      </c>
      <c r="AO199" s="92">
        <f>GETPIVOTDATA(" New Mexico",'Population Migration by State'!$B$5,"Year",'Population Migration by State'!$C$3)</f>
        <v>55122</v>
      </c>
      <c r="AP199" s="105">
        <f>GETPIVOTDATA(" New Mexico",'Population Migration by State'!$B$5,"Year",'Population Migration by State'!$C$3)</f>
        <v>55122</v>
      </c>
      <c r="AQ199" s="105">
        <f>GETPIVOTDATA(" New Mexico",'Population Migration by State'!$B$5,"Year",'Population Migration by State'!$C$3)</f>
        <v>55122</v>
      </c>
      <c r="AR199" s="105">
        <f>GETPIVOTDATA(" New Mexico",'Population Migration by State'!$B$5,"Year",'Population Migration by State'!$C$3)</f>
        <v>55122</v>
      </c>
      <c r="AS199" s="105">
        <f>GETPIVOTDATA(" New Mexico",'Population Migration by State'!$B$5,"Year",'Population Migration by State'!$C$3)</f>
        <v>55122</v>
      </c>
      <c r="AT199" s="105">
        <f>GETPIVOTDATA(" New Mexico",'Population Migration by State'!$B$5,"Year",'Population Migration by State'!$C$3)</f>
        <v>55122</v>
      </c>
      <c r="AU199" s="105">
        <f>GETPIVOTDATA(" New Mexico",'Population Migration by State'!$B$5,"Year",'Population Migration by State'!$C$3)</f>
        <v>55122</v>
      </c>
      <c r="AV199" s="105">
        <f>GETPIVOTDATA(" New Mexico",'Population Migration by State'!$B$5,"Year",'Population Migration by State'!$C$3)</f>
        <v>55122</v>
      </c>
      <c r="AW199" s="105">
        <f>GETPIVOTDATA(" New Mexico",'Population Migration by State'!$B$5,"Year",'Population Migration by State'!$C$3)</f>
        <v>55122</v>
      </c>
      <c r="AX199" s="105">
        <f>GETPIVOTDATA(" New Mexico",'Population Migration by State'!$B$5,"Year",'Population Migration by State'!$C$3)</f>
        <v>55122</v>
      </c>
      <c r="AY199" s="105">
        <f>GETPIVOTDATA(" New Mexico",'Population Migration by State'!$B$5,"Year",'Population Migration by State'!$C$3)</f>
        <v>55122</v>
      </c>
      <c r="AZ199" s="105">
        <f>GETPIVOTDATA(" New Mexico",'Population Migration by State'!$B$5,"Year",'Population Migration by State'!$C$3)</f>
        <v>55122</v>
      </c>
      <c r="BA199" s="105">
        <f>GETPIVOTDATA(" New Mexico",'Population Migration by State'!$B$5,"Year",'Population Migration by State'!$C$3)</f>
        <v>55122</v>
      </c>
      <c r="BB199" s="105">
        <f>GETPIVOTDATA(" New Mexico",'Population Migration by State'!$B$5,"Year",'Population Migration by State'!$C$3)</f>
        <v>55122</v>
      </c>
      <c r="BC199" s="92">
        <f>GETPIVOTDATA(" Texas",'Population Migration by State'!$B$5,"Year",'Population Migration by State'!$C$3)</f>
        <v>512187</v>
      </c>
      <c r="BD199" s="105">
        <f>GETPIVOTDATA(" Texas",'Population Migration by State'!$B$5,"Year",'Population Migration by State'!$C$3)</f>
        <v>512187</v>
      </c>
      <c r="BE199" s="105">
        <f>GETPIVOTDATA(" Texas",'Population Migration by State'!$B$5,"Year",'Population Migration by State'!$C$3)</f>
        <v>512187</v>
      </c>
      <c r="BF199" s="105">
        <f>GETPIVOTDATA(" Texas",'Population Migration by State'!$B$5,"Year",'Population Migration by State'!$C$3)</f>
        <v>512187</v>
      </c>
      <c r="BG199" s="105">
        <f>GETPIVOTDATA(" Texas",'Population Migration by State'!$B$5,"Year",'Population Migration by State'!$C$3)</f>
        <v>512187</v>
      </c>
      <c r="BH199" s="105">
        <f>GETPIVOTDATA(" Texas",'Population Migration by State'!$B$5,"Year",'Population Migration by State'!$C$3)</f>
        <v>512187</v>
      </c>
      <c r="BI199" s="105">
        <f>GETPIVOTDATA(" Texas",'Population Migration by State'!$B$5,"Year",'Population Migration by State'!$C$3)</f>
        <v>512187</v>
      </c>
      <c r="BJ199" s="105">
        <f>GETPIVOTDATA(" Texas",'Population Migration by State'!$B$5,"Year",'Population Migration by State'!$C$3)</f>
        <v>512187</v>
      </c>
      <c r="BK199" s="105">
        <f>GETPIVOTDATA(" Texas",'Population Migration by State'!$B$5,"Year",'Population Migration by State'!$C$3)</f>
        <v>512187</v>
      </c>
      <c r="BL199" s="105">
        <f>GETPIVOTDATA(" Texas",'Population Migration by State'!$B$5,"Year",'Population Migration by State'!$C$3)</f>
        <v>512187</v>
      </c>
      <c r="BM199" s="105">
        <f>GETPIVOTDATA(" Texas",'Population Migration by State'!$B$5,"Year",'Population Migration by State'!$C$3)</f>
        <v>512187</v>
      </c>
      <c r="BN199" s="105">
        <f>GETPIVOTDATA(" Texas",'Population Migration by State'!$B$5,"Year",'Population Migration by State'!$C$3)</f>
        <v>512187</v>
      </c>
      <c r="BO199" s="105">
        <f>GETPIVOTDATA(" Texas",'Population Migration by State'!$B$5,"Year",'Population Migration by State'!$C$3)</f>
        <v>512187</v>
      </c>
      <c r="BP199" s="105">
        <f>GETPIVOTDATA(" Texas",'Population Migration by State'!$B$5,"Year",'Population Migration by State'!$C$3)</f>
        <v>512187</v>
      </c>
      <c r="BQ199" s="105">
        <f>GETPIVOTDATA(" Texas",'Population Migration by State'!$B$5,"Year",'Population Migration by State'!$C$3)</f>
        <v>512187</v>
      </c>
      <c r="BR199" s="105">
        <f>GETPIVOTDATA(" Texas",'Population Migration by State'!$B$5,"Year",'Population Migration by State'!$C$3)</f>
        <v>512187</v>
      </c>
      <c r="BS199" s="105">
        <f>GETPIVOTDATA(" Texas",'Population Migration by State'!$B$5,"Year",'Population Migration by State'!$C$3)</f>
        <v>512187</v>
      </c>
      <c r="BT199" s="105">
        <f>GETPIVOTDATA(" Texas",'Population Migration by State'!$B$5,"Year",'Population Migration by State'!$C$3)</f>
        <v>512187</v>
      </c>
      <c r="BU199" s="95">
        <f>GETPIVOTDATA(" Louisiana",'Population Migration by State'!$B$5,"Year",'Population Migration by State'!$C$3)</f>
        <v>91870</v>
      </c>
      <c r="BV199" s="101">
        <f>GETPIVOTDATA(" Louisiana",'Population Migration by State'!$B$5,"Year",'Population Migration by State'!$C$3)</f>
        <v>91870</v>
      </c>
      <c r="BW199" s="101">
        <f>GETPIVOTDATA(" Louisiana",'Population Migration by State'!$B$5,"Year",'Population Migration by State'!$C$3)</f>
        <v>91870</v>
      </c>
      <c r="BX199" s="101">
        <f>GETPIVOTDATA(" Louisiana",'Population Migration by State'!$B$5,"Year",'Population Migration by State'!$C$3)</f>
        <v>91870</v>
      </c>
      <c r="BY199" s="101">
        <f>GETPIVOTDATA(" Louisiana",'Population Migration by State'!$B$5,"Year",'Population Migration by State'!$C$3)</f>
        <v>91870</v>
      </c>
      <c r="BZ199" s="101">
        <f>GETPIVOTDATA(" Louisiana",'Population Migration by State'!$B$5,"Year",'Population Migration by State'!$C$3)</f>
        <v>91870</v>
      </c>
      <c r="CA199" s="101">
        <f>GETPIVOTDATA(" Louisiana",'Population Migration by State'!$B$5,"Year",'Population Migration by State'!$C$3)</f>
        <v>91870</v>
      </c>
      <c r="CB199" s="101">
        <f>GETPIVOTDATA(" Louisiana",'Population Migration by State'!$B$5,"Year",'Population Migration by State'!$C$3)</f>
        <v>91870</v>
      </c>
      <c r="CC199" s="101">
        <f>GETPIVOTDATA(" Louisiana",'Population Migration by State'!$B$5,"Year",'Population Migration by State'!$C$3)</f>
        <v>91870</v>
      </c>
      <c r="CD199" s="101">
        <f>GETPIVOTDATA(" Louisiana",'Population Migration by State'!$B$5,"Year",'Population Migration by State'!$C$3)</f>
        <v>91870</v>
      </c>
      <c r="CE199" s="92">
        <f>GETPIVOTDATA(" Mississippi",'Population Migration by State'!$B$5,"Year",'Population Migration by State'!$C$3)</f>
        <v>73581</v>
      </c>
      <c r="CF199" s="105">
        <f>GETPIVOTDATA(" Mississippi",'Population Migration by State'!$B$5,"Year",'Population Migration by State'!$C$3)</f>
        <v>73581</v>
      </c>
      <c r="CG199" s="105">
        <f>GETPIVOTDATA(" Mississippi",'Population Migration by State'!$B$5,"Year",'Population Migration by State'!$C$3)</f>
        <v>73581</v>
      </c>
      <c r="CH199" s="105">
        <f>GETPIVOTDATA(" Mississippi",'Population Migration by State'!$B$5,"Year",'Population Migration by State'!$C$3)</f>
        <v>73581</v>
      </c>
      <c r="CI199" s="105">
        <f>GETPIVOTDATA(" Mississippi",'Population Migration by State'!$B$5,"Year",'Population Migration by State'!$C$3)</f>
        <v>73581</v>
      </c>
      <c r="CJ199" s="105">
        <f>GETPIVOTDATA(" Mississippi",'Population Migration by State'!$B$5,"Year",'Population Migration by State'!$C$3)</f>
        <v>73581</v>
      </c>
      <c r="CK199" s="105">
        <f>GETPIVOTDATA(" Mississippi",'Population Migration by State'!$B$5,"Year",'Population Migration by State'!$C$3)</f>
        <v>73581</v>
      </c>
      <c r="CL199" s="92">
        <f>GETPIVOTDATA(" Alabama",'Population Migration by State'!$B$5,"Year",'Population Migration by State'!$C$3)</f>
        <v>105219</v>
      </c>
      <c r="CM199" s="105">
        <f>GETPIVOTDATA(" Alabama",'Population Migration by State'!$B$5,"Year",'Population Migration by State'!$C$3)</f>
        <v>105219</v>
      </c>
      <c r="CN199" s="105">
        <f>GETPIVOTDATA(" Alabama",'Population Migration by State'!$B$5,"Year",'Population Migration by State'!$C$3)</f>
        <v>105219</v>
      </c>
      <c r="CO199" s="105">
        <f>GETPIVOTDATA(" Alabama",'Population Migration by State'!$B$5,"Year",'Population Migration by State'!$C$3)</f>
        <v>105219</v>
      </c>
      <c r="CP199" s="105">
        <f>GETPIVOTDATA(" Alabama",'Population Migration by State'!$B$5,"Year",'Population Migration by State'!$C$3)</f>
        <v>105219</v>
      </c>
      <c r="CQ199" s="105">
        <f>GETPIVOTDATA(" Alabama",'Population Migration by State'!$B$5,"Year",'Population Migration by State'!$C$3)</f>
        <v>105219</v>
      </c>
      <c r="CR199" s="105">
        <f>GETPIVOTDATA(" Alabama",'Population Migration by State'!$B$5,"Year",'Population Migration by State'!$C$3)</f>
        <v>105219</v>
      </c>
      <c r="CS199" s="92">
        <f>GETPIVOTDATA(" Georgia",'Population Migration by State'!$B$5,"Year",'Population Migration by State'!$C$3)</f>
        <v>279196</v>
      </c>
      <c r="CT199" s="105">
        <f>GETPIVOTDATA(" Georgia",'Population Migration by State'!$B$5,"Year",'Population Migration by State'!$C$3)</f>
        <v>279196</v>
      </c>
      <c r="CU199" s="105">
        <f>GETPIVOTDATA(" Georgia",'Population Migration by State'!$B$5,"Year",'Population Migration by State'!$C$3)</f>
        <v>279196</v>
      </c>
      <c r="CV199" s="105">
        <f>GETPIVOTDATA(" Georgia",'Population Migration by State'!$B$5,"Year",'Population Migration by State'!$C$3)</f>
        <v>279196</v>
      </c>
      <c r="CW199" s="105">
        <f>GETPIVOTDATA(" Georgia",'Population Migration by State'!$B$5,"Year",'Population Migration by State'!$C$3)</f>
        <v>279196</v>
      </c>
      <c r="CX199" s="105">
        <f>GETPIVOTDATA(" Georgia",'Population Migration by State'!$B$5,"Year",'Population Migration by State'!$C$3)</f>
        <v>279196</v>
      </c>
      <c r="CY199" s="105">
        <f>GETPIVOTDATA(" Georgia",'Population Migration by State'!$B$5,"Year",'Population Migration by State'!$C$3)</f>
        <v>279196</v>
      </c>
      <c r="CZ199" s="105">
        <f>GETPIVOTDATA(" Georgia",'Population Migration by State'!$B$5,"Year",'Population Migration by State'!$C$3)</f>
        <v>279196</v>
      </c>
      <c r="DA199" s="105">
        <f>GETPIVOTDATA(" Georgia",'Population Migration by State'!$B$5,"Year",'Population Migration by State'!$C$3)</f>
        <v>279196</v>
      </c>
      <c r="DB199" s="92">
        <f>GETPIVOTDATA(" South Carolina",'Population Migration by State'!$B$5,"Year",'Population Migration by State'!$C$3)</f>
        <v>157775</v>
      </c>
      <c r="DC199" s="105">
        <f>GETPIVOTDATA(" South Carolina",'Population Migration by State'!$B$5,"Year",'Population Migration by State'!$C$3)</f>
        <v>157775</v>
      </c>
      <c r="DD199" s="105">
        <f>GETPIVOTDATA(" South Carolina",'Population Migration by State'!$B$5,"Year",'Population Migration by State'!$C$3)</f>
        <v>157775</v>
      </c>
      <c r="DE199" s="105">
        <f>GETPIVOTDATA(" South Carolina",'Population Migration by State'!$B$5,"Year",'Population Migration by State'!$C$3)</f>
        <v>157775</v>
      </c>
      <c r="DF199" s="105">
        <f>GETPIVOTDATA(" South Carolina",'Population Migration by State'!$B$5,"Year",'Population Migration by State'!$C$3)</f>
        <v>157775</v>
      </c>
      <c r="DG199" s="105">
        <f>GETPIVOTDATA(" South Carolina",'Population Migration by State'!$B$5,"Year",'Population Migration by State'!$C$3)</f>
        <v>157775</v>
      </c>
      <c r="DH199" s="105">
        <f>GETPIVOTDATA(" South Carolina",'Population Migration by State'!$B$5,"Year",'Population Migration by State'!$C$3)</f>
        <v>157775</v>
      </c>
      <c r="DI199" s="105">
        <f>GETPIVOTDATA(" South Carolina",'Population Migration by State'!$B$5,"Year",'Population Migration by State'!$C$3)</f>
        <v>157775</v>
      </c>
      <c r="DJ199" s="105">
        <f>GETPIVOTDATA(" South Carolina",'Population Migration by State'!$B$5,"Year",'Population Migration by State'!$C$3)</f>
        <v>157775</v>
      </c>
      <c r="DK199" s="105">
        <f>GETPIVOTDATA(" South Carolina",'Population Migration by State'!$B$5,"Year",'Population Migration by State'!$C$3)</f>
        <v>157775</v>
      </c>
      <c r="DL199" s="105">
        <f>GETPIVOTDATA(" South Carolina",'Population Migration by State'!$B$5,"Year",'Population Migration by State'!$C$3)</f>
        <v>157775</v>
      </c>
      <c r="DM199" s="105">
        <f>GETPIVOTDATA(" South Carolina",'Population Migration by State'!$B$5,"Year",'Population Migration by State'!$C$3)</f>
        <v>157775</v>
      </c>
      <c r="DN199" s="92">
        <f>GETPIVOTDATA(" North Carolina",'Population Migration by State'!$B$5,"Year",'Population Migration by State'!$C$3)</f>
        <v>275174</v>
      </c>
      <c r="DO199" s="105">
        <f>GETPIVOTDATA(" North Carolina",'Population Migration by State'!$B$5,"Year",'Population Migration by State'!$C$3)</f>
        <v>275174</v>
      </c>
      <c r="DP199" s="105">
        <f>GETPIVOTDATA(" North Carolina",'Population Migration by State'!$B$5,"Year",'Population Migration by State'!$C$3)</f>
        <v>275174</v>
      </c>
      <c r="DQ199" s="97"/>
      <c r="DR199" s="105"/>
      <c r="DS199" s="105"/>
      <c r="DT199" s="105"/>
      <c r="DU199" s="105"/>
      <c r="DV199" s="105"/>
      <c r="DW199" s="105"/>
      <c r="DX199" s="105"/>
      <c r="DY199" s="105"/>
      <c r="DZ199" s="105"/>
      <c r="EA199" s="105"/>
      <c r="EB199" s="105"/>
      <c r="EC199" s="105"/>
      <c r="ED199" s="105"/>
      <c r="EE199" s="105"/>
      <c r="EF199" s="105"/>
      <c r="EG199" s="105"/>
      <c r="EH199" s="105"/>
      <c r="EI199" s="105"/>
      <c r="EJ199" s="105"/>
      <c r="EK199" s="105"/>
      <c r="EL199" s="105"/>
      <c r="EM199" s="105"/>
      <c r="EN199" s="105"/>
      <c r="EO199" s="105"/>
      <c r="EP199" s="105"/>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217"/>
    </row>
    <row r="200" spans="2:216" ht="15.75" thickTop="1" x14ac:dyDescent="0.25">
      <c r="B200" s="221"/>
      <c r="C200" s="56"/>
      <c r="D200" s="56"/>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92">
        <f>GETPIVOTDATA(" Arizona",'Population Migration by State'!$B$5,"Year",'Population Migration by State'!$C$3)</f>
        <v>234248</v>
      </c>
      <c r="AB200" s="105">
        <f>GETPIVOTDATA(" Arizona",'Population Migration by State'!$B$5,"Year",'Population Migration by State'!$C$3)</f>
        <v>234248</v>
      </c>
      <c r="AC200" s="105">
        <f>GETPIVOTDATA(" Arizona",'Population Migration by State'!$B$5,"Year",'Population Migration by State'!$C$3)</f>
        <v>234248</v>
      </c>
      <c r="AD200" s="105">
        <f>GETPIVOTDATA(" Arizona",'Population Migration by State'!$B$5,"Year",'Population Migration by State'!$C$3)</f>
        <v>234248</v>
      </c>
      <c r="AE200" s="105">
        <f>GETPIVOTDATA(" Arizona",'Population Migration by State'!$B$5,"Year",'Population Migration by State'!$C$3)</f>
        <v>234248</v>
      </c>
      <c r="AF200" s="105">
        <f>GETPIVOTDATA(" Arizona",'Population Migration by State'!$B$5,"Year",'Population Migration by State'!$C$3)</f>
        <v>234248</v>
      </c>
      <c r="AG200" s="105">
        <f>GETPIVOTDATA(" Arizona",'Population Migration by State'!$B$5,"Year",'Population Migration by State'!$C$3)</f>
        <v>234248</v>
      </c>
      <c r="AH200" s="105">
        <f>GETPIVOTDATA(" Arizona",'Population Migration by State'!$B$5,"Year",'Population Migration by State'!$C$3)</f>
        <v>234248</v>
      </c>
      <c r="AI200" s="105">
        <f>GETPIVOTDATA(" Arizona",'Population Migration by State'!$B$5,"Year",'Population Migration by State'!$C$3)</f>
        <v>234248</v>
      </c>
      <c r="AJ200" s="105">
        <f>GETPIVOTDATA(" Arizona",'Population Migration by State'!$B$5,"Year",'Population Migration by State'!$C$3)</f>
        <v>234248</v>
      </c>
      <c r="AK200" s="105">
        <f>GETPIVOTDATA(" Arizona",'Population Migration by State'!$B$5,"Year",'Population Migration by State'!$C$3)</f>
        <v>234248</v>
      </c>
      <c r="AL200" s="105">
        <f>GETPIVOTDATA(" Arizona",'Population Migration by State'!$B$5,"Year",'Population Migration by State'!$C$3)</f>
        <v>234248</v>
      </c>
      <c r="AM200" s="105">
        <f>GETPIVOTDATA(" Arizona",'Population Migration by State'!$B$5,"Year",'Population Migration by State'!$C$3)</f>
        <v>234248</v>
      </c>
      <c r="AN200" s="105">
        <f>GETPIVOTDATA(" Arizona",'Population Migration by State'!$B$5,"Year",'Population Migration by State'!$C$3)</f>
        <v>234248</v>
      </c>
      <c r="AO200" s="92">
        <f>GETPIVOTDATA(" New Mexico",'Population Migration by State'!$B$5,"Year",'Population Migration by State'!$C$3)</f>
        <v>55122</v>
      </c>
      <c r="AP200" s="105">
        <f>GETPIVOTDATA(" New Mexico",'Population Migration by State'!$B$5,"Year",'Population Migration by State'!$C$3)</f>
        <v>55122</v>
      </c>
      <c r="AQ200" s="105">
        <f>GETPIVOTDATA(" New Mexico",'Population Migration by State'!$B$5,"Year",'Population Migration by State'!$C$3)</f>
        <v>55122</v>
      </c>
      <c r="AR200" s="105">
        <f>GETPIVOTDATA(" New Mexico",'Population Migration by State'!$B$5,"Year",'Population Migration by State'!$C$3)</f>
        <v>55122</v>
      </c>
      <c r="AS200" s="105">
        <f>GETPIVOTDATA(" New Mexico",'Population Migration by State'!$B$5,"Year",'Population Migration by State'!$C$3)</f>
        <v>55122</v>
      </c>
      <c r="AT200" s="105">
        <f>GETPIVOTDATA(" New Mexico",'Population Migration by State'!$B$5,"Year",'Population Migration by State'!$C$3)</f>
        <v>55122</v>
      </c>
      <c r="AU200" s="105">
        <f>GETPIVOTDATA(" New Mexico",'Population Migration by State'!$B$5,"Year",'Population Migration by State'!$C$3)</f>
        <v>55122</v>
      </c>
      <c r="AV200" s="105">
        <f>GETPIVOTDATA(" New Mexico",'Population Migration by State'!$B$5,"Year",'Population Migration by State'!$C$3)</f>
        <v>55122</v>
      </c>
      <c r="AW200" s="105">
        <f>GETPIVOTDATA(" New Mexico",'Population Migration by State'!$B$5,"Year",'Population Migration by State'!$C$3)</f>
        <v>55122</v>
      </c>
      <c r="AX200" s="105">
        <f>GETPIVOTDATA(" New Mexico",'Population Migration by State'!$B$5,"Year",'Population Migration by State'!$C$3)</f>
        <v>55122</v>
      </c>
      <c r="AY200" s="105">
        <f>GETPIVOTDATA(" New Mexico",'Population Migration by State'!$B$5,"Year",'Population Migration by State'!$C$3)</f>
        <v>55122</v>
      </c>
      <c r="AZ200" s="105">
        <f>GETPIVOTDATA(" New Mexico",'Population Migration by State'!$B$5,"Year",'Population Migration by State'!$C$3)</f>
        <v>55122</v>
      </c>
      <c r="BA200" s="105">
        <f>GETPIVOTDATA(" New Mexico",'Population Migration by State'!$B$5,"Year",'Population Migration by State'!$C$3)</f>
        <v>55122</v>
      </c>
      <c r="BB200" s="105">
        <f>GETPIVOTDATA(" New Mexico",'Population Migration by State'!$B$5,"Year",'Population Migration by State'!$C$3)</f>
        <v>55122</v>
      </c>
      <c r="BC200" s="92">
        <f>GETPIVOTDATA(" Texas",'Population Migration by State'!$B$5,"Year",'Population Migration by State'!$C$3)</f>
        <v>512187</v>
      </c>
      <c r="BD200" s="105">
        <f>GETPIVOTDATA(" Texas",'Population Migration by State'!$B$5,"Year",'Population Migration by State'!$C$3)</f>
        <v>512187</v>
      </c>
      <c r="BE200" s="105">
        <f>GETPIVOTDATA(" Texas",'Population Migration by State'!$B$5,"Year",'Population Migration by State'!$C$3)</f>
        <v>512187</v>
      </c>
      <c r="BF200" s="105">
        <f>GETPIVOTDATA(" Texas",'Population Migration by State'!$B$5,"Year",'Population Migration by State'!$C$3)</f>
        <v>512187</v>
      </c>
      <c r="BG200" s="105">
        <f>GETPIVOTDATA(" Texas",'Population Migration by State'!$B$5,"Year",'Population Migration by State'!$C$3)</f>
        <v>512187</v>
      </c>
      <c r="BH200" s="105">
        <f>GETPIVOTDATA(" Texas",'Population Migration by State'!$B$5,"Year",'Population Migration by State'!$C$3)</f>
        <v>512187</v>
      </c>
      <c r="BI200" s="105">
        <f>GETPIVOTDATA(" Texas",'Population Migration by State'!$B$5,"Year",'Population Migration by State'!$C$3)</f>
        <v>512187</v>
      </c>
      <c r="BJ200" s="105">
        <f>GETPIVOTDATA(" Texas",'Population Migration by State'!$B$5,"Year",'Population Migration by State'!$C$3)</f>
        <v>512187</v>
      </c>
      <c r="BK200" s="105">
        <f>GETPIVOTDATA(" Texas",'Population Migration by State'!$B$5,"Year",'Population Migration by State'!$C$3)</f>
        <v>512187</v>
      </c>
      <c r="BL200" s="105">
        <f>GETPIVOTDATA(" Texas",'Population Migration by State'!$B$5,"Year",'Population Migration by State'!$C$3)</f>
        <v>512187</v>
      </c>
      <c r="BM200" s="105">
        <f>GETPIVOTDATA(" Texas",'Population Migration by State'!$B$5,"Year",'Population Migration by State'!$C$3)</f>
        <v>512187</v>
      </c>
      <c r="BN200" s="105">
        <f>GETPIVOTDATA(" Texas",'Population Migration by State'!$B$5,"Year",'Population Migration by State'!$C$3)</f>
        <v>512187</v>
      </c>
      <c r="BO200" s="105">
        <f>GETPIVOTDATA(" Texas",'Population Migration by State'!$B$5,"Year",'Population Migration by State'!$C$3)</f>
        <v>512187</v>
      </c>
      <c r="BP200" s="105">
        <f>GETPIVOTDATA(" Texas",'Population Migration by State'!$B$5,"Year",'Population Migration by State'!$C$3)</f>
        <v>512187</v>
      </c>
      <c r="BQ200" s="105">
        <f>GETPIVOTDATA(" Texas",'Population Migration by State'!$B$5,"Year",'Population Migration by State'!$C$3)</f>
        <v>512187</v>
      </c>
      <c r="BR200" s="105">
        <f>GETPIVOTDATA(" Texas",'Population Migration by State'!$B$5,"Year",'Population Migration by State'!$C$3)</f>
        <v>512187</v>
      </c>
      <c r="BS200" s="105">
        <f>GETPIVOTDATA(" Texas",'Population Migration by State'!$B$5,"Year",'Population Migration by State'!$C$3)</f>
        <v>512187</v>
      </c>
      <c r="BT200" s="105">
        <f>GETPIVOTDATA(" Texas",'Population Migration by State'!$B$5,"Year",'Population Migration by State'!$C$3)</f>
        <v>512187</v>
      </c>
      <c r="BU200" s="92">
        <f>GETPIVOTDATA(" Louisiana",'Population Migration by State'!$B$5,"Year",'Population Migration by State'!$C$3)</f>
        <v>91870</v>
      </c>
      <c r="BV200" s="105">
        <f>GETPIVOTDATA(" Louisiana",'Population Migration by State'!$B$5,"Year",'Population Migration by State'!$C$3)</f>
        <v>91870</v>
      </c>
      <c r="BW200" s="105">
        <f>GETPIVOTDATA(" Louisiana",'Population Migration by State'!$B$5,"Year",'Population Migration by State'!$C$3)</f>
        <v>91870</v>
      </c>
      <c r="BX200" s="105">
        <f>GETPIVOTDATA(" Louisiana",'Population Migration by State'!$B$5,"Year",'Population Migration by State'!$C$3)</f>
        <v>91870</v>
      </c>
      <c r="BY200" s="105">
        <f>GETPIVOTDATA(" Louisiana",'Population Migration by State'!$B$5,"Year",'Population Migration by State'!$C$3)</f>
        <v>91870</v>
      </c>
      <c r="BZ200" s="105">
        <f>GETPIVOTDATA(" Louisiana",'Population Migration by State'!$B$5,"Year",'Population Migration by State'!$C$3)</f>
        <v>91870</v>
      </c>
      <c r="CA200" s="105">
        <f>GETPIVOTDATA(" Louisiana",'Population Migration by State'!$B$5,"Year",'Population Migration by State'!$C$3)</f>
        <v>91870</v>
      </c>
      <c r="CB200" s="105">
        <f>GETPIVOTDATA(" Louisiana",'Population Migration by State'!$B$5,"Year",'Population Migration by State'!$C$3)</f>
        <v>91870</v>
      </c>
      <c r="CC200" s="105">
        <f>GETPIVOTDATA(" Louisiana",'Population Migration by State'!$B$5,"Year",'Population Migration by State'!$C$3)</f>
        <v>91870</v>
      </c>
      <c r="CD200" s="105">
        <f>GETPIVOTDATA(" Louisiana",'Population Migration by State'!$B$5,"Year",'Population Migration by State'!$C$3)</f>
        <v>91870</v>
      </c>
      <c r="CE200" s="92">
        <f>GETPIVOTDATA(" Mississippi",'Population Migration by State'!$B$5,"Year",'Population Migration by State'!$C$3)</f>
        <v>73581</v>
      </c>
      <c r="CF200" s="105">
        <f>GETPIVOTDATA(" Mississippi",'Population Migration by State'!$B$5,"Year",'Population Migration by State'!$C$3)</f>
        <v>73581</v>
      </c>
      <c r="CG200" s="105">
        <f>GETPIVOTDATA(" Mississippi",'Population Migration by State'!$B$5,"Year",'Population Migration by State'!$C$3)</f>
        <v>73581</v>
      </c>
      <c r="CH200" s="105">
        <f>GETPIVOTDATA(" Mississippi",'Population Migration by State'!$B$5,"Year",'Population Migration by State'!$C$3)</f>
        <v>73581</v>
      </c>
      <c r="CI200" s="105">
        <f>GETPIVOTDATA(" Mississippi",'Population Migration by State'!$B$5,"Year",'Population Migration by State'!$C$3)</f>
        <v>73581</v>
      </c>
      <c r="CJ200" s="105">
        <f>GETPIVOTDATA(" Mississippi",'Population Migration by State'!$B$5,"Year",'Population Migration by State'!$C$3)</f>
        <v>73581</v>
      </c>
      <c r="CK200" s="105">
        <f>GETPIVOTDATA(" Mississippi",'Population Migration by State'!$B$5,"Year",'Population Migration by State'!$C$3)</f>
        <v>73581</v>
      </c>
      <c r="CL200" s="92">
        <f>GETPIVOTDATA(" Alabama",'Population Migration by State'!$B$5,"Year",'Population Migration by State'!$C$3)</f>
        <v>105219</v>
      </c>
      <c r="CM200" s="105">
        <f>GETPIVOTDATA(" Alabama",'Population Migration by State'!$B$5,"Year",'Population Migration by State'!$C$3)</f>
        <v>105219</v>
      </c>
      <c r="CN200" s="105">
        <f>GETPIVOTDATA(" Alabama",'Population Migration by State'!$B$5,"Year",'Population Migration by State'!$C$3)</f>
        <v>105219</v>
      </c>
      <c r="CO200" s="105">
        <f>GETPIVOTDATA(" Alabama",'Population Migration by State'!$B$5,"Year",'Population Migration by State'!$C$3)</f>
        <v>105219</v>
      </c>
      <c r="CP200" s="105">
        <f>GETPIVOTDATA(" Alabama",'Population Migration by State'!$B$5,"Year",'Population Migration by State'!$C$3)</f>
        <v>105219</v>
      </c>
      <c r="CQ200" s="105">
        <f>GETPIVOTDATA(" Alabama",'Population Migration by State'!$B$5,"Year",'Population Migration by State'!$C$3)</f>
        <v>105219</v>
      </c>
      <c r="CR200" s="105">
        <f>GETPIVOTDATA(" Alabama",'Population Migration by State'!$B$5,"Year",'Population Migration by State'!$C$3)</f>
        <v>105219</v>
      </c>
      <c r="CS200" s="92">
        <f>GETPIVOTDATA(" Georgia",'Population Migration by State'!$B$5,"Year",'Population Migration by State'!$C$3)</f>
        <v>279196</v>
      </c>
      <c r="CT200" s="105">
        <f>GETPIVOTDATA(" Georgia",'Population Migration by State'!$B$5,"Year",'Population Migration by State'!$C$3)</f>
        <v>279196</v>
      </c>
      <c r="CU200" s="105">
        <f>GETPIVOTDATA(" Georgia",'Population Migration by State'!$B$5,"Year",'Population Migration by State'!$C$3)</f>
        <v>279196</v>
      </c>
      <c r="CV200" s="105">
        <f>GETPIVOTDATA(" Georgia",'Population Migration by State'!$B$5,"Year",'Population Migration by State'!$C$3)</f>
        <v>279196</v>
      </c>
      <c r="CW200" s="105">
        <f>GETPIVOTDATA(" Georgia",'Population Migration by State'!$B$5,"Year",'Population Migration by State'!$C$3)</f>
        <v>279196</v>
      </c>
      <c r="CX200" s="105">
        <f>GETPIVOTDATA(" Georgia",'Population Migration by State'!$B$5,"Year",'Population Migration by State'!$C$3)</f>
        <v>279196</v>
      </c>
      <c r="CY200" s="105">
        <f>GETPIVOTDATA(" Georgia",'Population Migration by State'!$B$5,"Year",'Population Migration by State'!$C$3)</f>
        <v>279196</v>
      </c>
      <c r="CZ200" s="105">
        <f>GETPIVOTDATA(" Georgia",'Population Migration by State'!$B$5,"Year",'Population Migration by State'!$C$3)</f>
        <v>279196</v>
      </c>
      <c r="DA200" s="105">
        <f>GETPIVOTDATA(" Georgia",'Population Migration by State'!$B$5,"Year",'Population Migration by State'!$C$3)</f>
        <v>279196</v>
      </c>
      <c r="DB200" s="92">
        <f>GETPIVOTDATA(" South Carolina",'Population Migration by State'!$B$5,"Year",'Population Migration by State'!$C$3)</f>
        <v>157775</v>
      </c>
      <c r="DC200" s="105">
        <f>GETPIVOTDATA(" South Carolina",'Population Migration by State'!$B$5,"Year",'Population Migration by State'!$C$3)</f>
        <v>157775</v>
      </c>
      <c r="DD200" s="105">
        <f>GETPIVOTDATA(" South Carolina",'Population Migration by State'!$B$5,"Year",'Population Migration by State'!$C$3)</f>
        <v>157775</v>
      </c>
      <c r="DE200" s="105">
        <f>GETPIVOTDATA(" South Carolina",'Population Migration by State'!$B$5,"Year",'Population Migration by State'!$C$3)</f>
        <v>157775</v>
      </c>
      <c r="DF200" s="105">
        <f>GETPIVOTDATA(" South Carolina",'Population Migration by State'!$B$5,"Year",'Population Migration by State'!$C$3)</f>
        <v>157775</v>
      </c>
      <c r="DG200" s="105">
        <f>GETPIVOTDATA(" South Carolina",'Population Migration by State'!$B$5,"Year",'Population Migration by State'!$C$3)</f>
        <v>157775</v>
      </c>
      <c r="DH200" s="105">
        <f>GETPIVOTDATA(" South Carolina",'Population Migration by State'!$B$5,"Year",'Population Migration by State'!$C$3)</f>
        <v>157775</v>
      </c>
      <c r="DI200" s="105">
        <f>GETPIVOTDATA(" South Carolina",'Population Migration by State'!$B$5,"Year",'Population Migration by State'!$C$3)</f>
        <v>157775</v>
      </c>
      <c r="DJ200" s="105">
        <f>GETPIVOTDATA(" South Carolina",'Population Migration by State'!$B$5,"Year",'Population Migration by State'!$C$3)</f>
        <v>157775</v>
      </c>
      <c r="DK200" s="105">
        <f>GETPIVOTDATA(" South Carolina",'Population Migration by State'!$B$5,"Year",'Population Migration by State'!$C$3)</f>
        <v>157775</v>
      </c>
      <c r="DL200" s="105">
        <f>GETPIVOTDATA(" South Carolina",'Population Migration by State'!$B$5,"Year",'Population Migration by State'!$C$3)</f>
        <v>157775</v>
      </c>
      <c r="DM200" s="105">
        <f>GETPIVOTDATA(" South Carolina",'Population Migration by State'!$B$5,"Year",'Population Migration by State'!$C$3)</f>
        <v>157775</v>
      </c>
      <c r="DN200" s="99"/>
      <c r="DO200" s="105">
        <f>GETPIVOTDATA(" North Carolina",'Population Migration by State'!$B$5,"Year",'Population Migration by State'!$C$3)</f>
        <v>275174</v>
      </c>
      <c r="DP200" s="97"/>
      <c r="DQ200" s="105"/>
      <c r="DR200" s="105"/>
      <c r="DS200" s="105"/>
      <c r="DT200" s="105"/>
      <c r="DU200" s="105"/>
      <c r="DV200" s="105"/>
      <c r="DW200" s="105"/>
      <c r="DX200" s="105"/>
      <c r="DY200" s="105"/>
      <c r="DZ200" s="105"/>
      <c r="EA200" s="105"/>
      <c r="EB200" s="105"/>
      <c r="EC200" s="105"/>
      <c r="ED200" s="105"/>
      <c r="EE200" s="105"/>
      <c r="EF200" s="105"/>
      <c r="EG200" s="105"/>
      <c r="EH200" s="105"/>
      <c r="EI200" s="105"/>
      <c r="EJ200" s="105"/>
      <c r="EK200" s="105"/>
      <c r="EL200" s="105"/>
      <c r="EM200" s="105"/>
      <c r="EN200" s="105"/>
      <c r="EO200" s="105"/>
      <c r="EP200" s="105"/>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217"/>
    </row>
    <row r="201" spans="2:216" ht="15.75" thickBot="1" x14ac:dyDescent="0.3">
      <c r="B201" s="221"/>
      <c r="C201" s="56"/>
      <c r="D201" s="56"/>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92">
        <f>GETPIVOTDATA(" Arizona",'Population Migration by State'!$B$5,"Year",'Population Migration by State'!$C$3)</f>
        <v>234248</v>
      </c>
      <c r="AB201" s="105">
        <f>GETPIVOTDATA(" Arizona",'Population Migration by State'!$B$5,"Year",'Population Migration by State'!$C$3)</f>
        <v>234248</v>
      </c>
      <c r="AC201" s="105">
        <f>GETPIVOTDATA(" Arizona",'Population Migration by State'!$B$5,"Year",'Population Migration by State'!$C$3)</f>
        <v>234248</v>
      </c>
      <c r="AD201" s="105">
        <f>GETPIVOTDATA(" Arizona",'Population Migration by State'!$B$5,"Year",'Population Migration by State'!$C$3)</f>
        <v>234248</v>
      </c>
      <c r="AE201" s="105">
        <f>GETPIVOTDATA(" Arizona",'Population Migration by State'!$B$5,"Year",'Population Migration by State'!$C$3)</f>
        <v>234248</v>
      </c>
      <c r="AF201" s="105">
        <f>GETPIVOTDATA(" Arizona",'Population Migration by State'!$B$5,"Year",'Population Migration by State'!$C$3)</f>
        <v>234248</v>
      </c>
      <c r="AG201" s="105">
        <f>GETPIVOTDATA(" Arizona",'Population Migration by State'!$B$5,"Year",'Population Migration by State'!$C$3)</f>
        <v>234248</v>
      </c>
      <c r="AH201" s="105">
        <f>GETPIVOTDATA(" Arizona",'Population Migration by State'!$B$5,"Year",'Population Migration by State'!$C$3)</f>
        <v>234248</v>
      </c>
      <c r="AI201" s="105">
        <f>GETPIVOTDATA(" Arizona",'Population Migration by State'!$B$5,"Year",'Population Migration by State'!$C$3)</f>
        <v>234248</v>
      </c>
      <c r="AJ201" s="105">
        <f>GETPIVOTDATA(" Arizona",'Population Migration by State'!$B$5,"Year",'Population Migration by State'!$C$3)</f>
        <v>234248</v>
      </c>
      <c r="AK201" s="105">
        <f>GETPIVOTDATA(" Arizona",'Population Migration by State'!$B$5,"Year",'Population Migration by State'!$C$3)</f>
        <v>234248</v>
      </c>
      <c r="AL201" s="105">
        <f>GETPIVOTDATA(" Arizona",'Population Migration by State'!$B$5,"Year",'Population Migration by State'!$C$3)</f>
        <v>234248</v>
      </c>
      <c r="AM201" s="105">
        <f>GETPIVOTDATA(" Arizona",'Population Migration by State'!$B$5,"Year",'Population Migration by State'!$C$3)</f>
        <v>234248</v>
      </c>
      <c r="AN201" s="105">
        <f>GETPIVOTDATA(" Arizona",'Population Migration by State'!$B$5,"Year",'Population Migration by State'!$C$3)</f>
        <v>234248</v>
      </c>
      <c r="AO201" s="92">
        <f>GETPIVOTDATA(" New Mexico",'Population Migration by State'!$B$5,"Year",'Population Migration by State'!$C$3)</f>
        <v>55122</v>
      </c>
      <c r="AP201" s="105">
        <f>GETPIVOTDATA(" New Mexico",'Population Migration by State'!$B$5,"Year",'Population Migration by State'!$C$3)</f>
        <v>55122</v>
      </c>
      <c r="AQ201" s="105">
        <f>GETPIVOTDATA(" New Mexico",'Population Migration by State'!$B$5,"Year",'Population Migration by State'!$C$3)</f>
        <v>55122</v>
      </c>
      <c r="AR201" s="105">
        <f>GETPIVOTDATA(" New Mexico",'Population Migration by State'!$B$5,"Year",'Population Migration by State'!$C$3)</f>
        <v>55122</v>
      </c>
      <c r="AS201" s="105">
        <f>GETPIVOTDATA(" New Mexico",'Population Migration by State'!$B$5,"Year",'Population Migration by State'!$C$3)</f>
        <v>55122</v>
      </c>
      <c r="AT201" s="105">
        <f>GETPIVOTDATA(" New Mexico",'Population Migration by State'!$B$5,"Year",'Population Migration by State'!$C$3)</f>
        <v>55122</v>
      </c>
      <c r="AU201" s="105">
        <f>GETPIVOTDATA(" New Mexico",'Population Migration by State'!$B$5,"Year",'Population Migration by State'!$C$3)</f>
        <v>55122</v>
      </c>
      <c r="AV201" s="105">
        <f>GETPIVOTDATA(" New Mexico",'Population Migration by State'!$B$5,"Year",'Population Migration by State'!$C$3)</f>
        <v>55122</v>
      </c>
      <c r="AW201" s="105">
        <f>GETPIVOTDATA(" New Mexico",'Population Migration by State'!$B$5,"Year",'Population Migration by State'!$C$3)</f>
        <v>55122</v>
      </c>
      <c r="AX201" s="105">
        <f>GETPIVOTDATA(" New Mexico",'Population Migration by State'!$B$5,"Year",'Population Migration by State'!$C$3)</f>
        <v>55122</v>
      </c>
      <c r="AY201" s="105">
        <f>GETPIVOTDATA(" New Mexico",'Population Migration by State'!$B$5,"Year",'Population Migration by State'!$C$3)</f>
        <v>55122</v>
      </c>
      <c r="AZ201" s="105">
        <f>GETPIVOTDATA(" New Mexico",'Population Migration by State'!$B$5,"Year",'Population Migration by State'!$C$3)</f>
        <v>55122</v>
      </c>
      <c r="BA201" s="105">
        <f>GETPIVOTDATA(" New Mexico",'Population Migration by State'!$B$5,"Year",'Population Migration by State'!$C$3)</f>
        <v>55122</v>
      </c>
      <c r="BB201" s="105">
        <f>GETPIVOTDATA(" New Mexico",'Population Migration by State'!$B$5,"Year",'Population Migration by State'!$C$3)</f>
        <v>55122</v>
      </c>
      <c r="BC201" s="92">
        <f>GETPIVOTDATA(" Texas",'Population Migration by State'!$B$5,"Year",'Population Migration by State'!$C$3)</f>
        <v>512187</v>
      </c>
      <c r="BD201" s="105">
        <f>GETPIVOTDATA(" Texas",'Population Migration by State'!$B$5,"Year",'Population Migration by State'!$C$3)</f>
        <v>512187</v>
      </c>
      <c r="BE201" s="105">
        <f>GETPIVOTDATA(" Texas",'Population Migration by State'!$B$5,"Year",'Population Migration by State'!$C$3)</f>
        <v>512187</v>
      </c>
      <c r="BF201" s="105">
        <f>GETPIVOTDATA(" Texas",'Population Migration by State'!$B$5,"Year",'Population Migration by State'!$C$3)</f>
        <v>512187</v>
      </c>
      <c r="BG201" s="105">
        <f>GETPIVOTDATA(" Texas",'Population Migration by State'!$B$5,"Year",'Population Migration by State'!$C$3)</f>
        <v>512187</v>
      </c>
      <c r="BH201" s="105">
        <f>GETPIVOTDATA(" Texas",'Population Migration by State'!$B$5,"Year",'Population Migration by State'!$C$3)</f>
        <v>512187</v>
      </c>
      <c r="BI201" s="105">
        <f>GETPIVOTDATA(" Texas",'Population Migration by State'!$B$5,"Year",'Population Migration by State'!$C$3)</f>
        <v>512187</v>
      </c>
      <c r="BJ201" s="105">
        <f>GETPIVOTDATA(" Texas",'Population Migration by State'!$B$5,"Year",'Population Migration by State'!$C$3)</f>
        <v>512187</v>
      </c>
      <c r="BK201" s="105">
        <f>GETPIVOTDATA(" Texas",'Population Migration by State'!$B$5,"Year",'Population Migration by State'!$C$3)</f>
        <v>512187</v>
      </c>
      <c r="BL201" s="105">
        <f>GETPIVOTDATA(" Texas",'Population Migration by State'!$B$5,"Year",'Population Migration by State'!$C$3)</f>
        <v>512187</v>
      </c>
      <c r="BM201" s="105">
        <f>GETPIVOTDATA(" Texas",'Population Migration by State'!$B$5,"Year",'Population Migration by State'!$C$3)</f>
        <v>512187</v>
      </c>
      <c r="BN201" s="105">
        <f>GETPIVOTDATA(" Texas",'Population Migration by State'!$B$5,"Year",'Population Migration by State'!$C$3)</f>
        <v>512187</v>
      </c>
      <c r="BO201" s="105">
        <f>GETPIVOTDATA(" Texas",'Population Migration by State'!$B$5,"Year",'Population Migration by State'!$C$3)</f>
        <v>512187</v>
      </c>
      <c r="BP201" s="105">
        <f>GETPIVOTDATA(" Texas",'Population Migration by State'!$B$5,"Year",'Population Migration by State'!$C$3)</f>
        <v>512187</v>
      </c>
      <c r="BQ201" s="105">
        <f>GETPIVOTDATA(" Texas",'Population Migration by State'!$B$5,"Year",'Population Migration by State'!$C$3)</f>
        <v>512187</v>
      </c>
      <c r="BR201" s="105">
        <f>GETPIVOTDATA(" Texas",'Population Migration by State'!$B$5,"Year",'Population Migration by State'!$C$3)</f>
        <v>512187</v>
      </c>
      <c r="BS201" s="105">
        <f>GETPIVOTDATA(" Texas",'Population Migration by State'!$B$5,"Year",'Population Migration by State'!$C$3)</f>
        <v>512187</v>
      </c>
      <c r="BT201" s="105">
        <f>GETPIVOTDATA(" Texas",'Population Migration by State'!$B$5,"Year",'Population Migration by State'!$C$3)</f>
        <v>512187</v>
      </c>
      <c r="BU201" s="92">
        <f>GETPIVOTDATA(" Louisiana",'Population Migration by State'!$B$5,"Year",'Population Migration by State'!$C$3)</f>
        <v>91870</v>
      </c>
      <c r="BV201" s="105">
        <f>GETPIVOTDATA(" Louisiana",'Population Migration by State'!$B$5,"Year",'Population Migration by State'!$C$3)</f>
        <v>91870</v>
      </c>
      <c r="BW201" s="105">
        <f>GETPIVOTDATA(" Louisiana",'Population Migration by State'!$B$5,"Year",'Population Migration by State'!$C$3)</f>
        <v>91870</v>
      </c>
      <c r="BX201" s="105">
        <f>GETPIVOTDATA(" Louisiana",'Population Migration by State'!$B$5,"Year",'Population Migration by State'!$C$3)</f>
        <v>91870</v>
      </c>
      <c r="BY201" s="105">
        <f>GETPIVOTDATA(" Louisiana",'Population Migration by State'!$B$5,"Year",'Population Migration by State'!$C$3)</f>
        <v>91870</v>
      </c>
      <c r="BZ201" s="105">
        <f>GETPIVOTDATA(" Louisiana",'Population Migration by State'!$B$5,"Year",'Population Migration by State'!$C$3)</f>
        <v>91870</v>
      </c>
      <c r="CA201" s="105">
        <f>GETPIVOTDATA(" Louisiana",'Population Migration by State'!$B$5,"Year",'Population Migration by State'!$C$3)</f>
        <v>91870</v>
      </c>
      <c r="CB201" s="105">
        <f>GETPIVOTDATA(" Louisiana",'Population Migration by State'!$B$5,"Year",'Population Migration by State'!$C$3)</f>
        <v>91870</v>
      </c>
      <c r="CC201" s="105">
        <f>GETPIVOTDATA(" Louisiana",'Population Migration by State'!$B$5,"Year",'Population Migration by State'!$C$3)</f>
        <v>91870</v>
      </c>
      <c r="CD201" s="105">
        <f>GETPIVOTDATA(" Louisiana",'Population Migration by State'!$B$5,"Year",'Population Migration by State'!$C$3)</f>
        <v>91870</v>
      </c>
      <c r="CE201" s="92">
        <f>GETPIVOTDATA(" Mississippi",'Population Migration by State'!$B$5,"Year",'Population Migration by State'!$C$3)</f>
        <v>73581</v>
      </c>
      <c r="CF201" s="105">
        <f>GETPIVOTDATA(" Mississippi",'Population Migration by State'!$B$5,"Year",'Population Migration by State'!$C$3)</f>
        <v>73581</v>
      </c>
      <c r="CG201" s="105">
        <f>GETPIVOTDATA(" Mississippi",'Population Migration by State'!$B$5,"Year",'Population Migration by State'!$C$3)</f>
        <v>73581</v>
      </c>
      <c r="CH201" s="105">
        <f>GETPIVOTDATA(" Mississippi",'Population Migration by State'!$B$5,"Year",'Population Migration by State'!$C$3)</f>
        <v>73581</v>
      </c>
      <c r="CI201" s="105">
        <f>GETPIVOTDATA(" Mississippi",'Population Migration by State'!$B$5,"Year",'Population Migration by State'!$C$3)</f>
        <v>73581</v>
      </c>
      <c r="CJ201" s="105">
        <f>GETPIVOTDATA(" Mississippi",'Population Migration by State'!$B$5,"Year",'Population Migration by State'!$C$3)</f>
        <v>73581</v>
      </c>
      <c r="CK201" s="105">
        <f>GETPIVOTDATA(" Mississippi",'Population Migration by State'!$B$5,"Year",'Population Migration by State'!$C$3)</f>
        <v>73581</v>
      </c>
      <c r="CL201" s="92">
        <f>GETPIVOTDATA(" Alabama",'Population Migration by State'!$B$5,"Year",'Population Migration by State'!$C$3)</f>
        <v>105219</v>
      </c>
      <c r="CM201" s="105">
        <f>GETPIVOTDATA(" Alabama",'Population Migration by State'!$B$5,"Year",'Population Migration by State'!$C$3)</f>
        <v>105219</v>
      </c>
      <c r="CN201" s="105">
        <f>GETPIVOTDATA(" Alabama",'Population Migration by State'!$B$5,"Year",'Population Migration by State'!$C$3)</f>
        <v>105219</v>
      </c>
      <c r="CO201" s="105">
        <f>GETPIVOTDATA(" Alabama",'Population Migration by State'!$B$5,"Year",'Population Migration by State'!$C$3)</f>
        <v>105219</v>
      </c>
      <c r="CP201" s="105">
        <f>GETPIVOTDATA(" Alabama",'Population Migration by State'!$B$5,"Year",'Population Migration by State'!$C$3)</f>
        <v>105219</v>
      </c>
      <c r="CQ201" s="105">
        <f>GETPIVOTDATA(" Alabama",'Population Migration by State'!$B$5,"Year",'Population Migration by State'!$C$3)</f>
        <v>105219</v>
      </c>
      <c r="CR201" s="105">
        <f>GETPIVOTDATA(" Alabama",'Population Migration by State'!$B$5,"Year",'Population Migration by State'!$C$3)</f>
        <v>105219</v>
      </c>
      <c r="CS201" s="92">
        <f>GETPIVOTDATA(" Georgia",'Population Migration by State'!$B$5,"Year",'Population Migration by State'!$C$3)</f>
        <v>279196</v>
      </c>
      <c r="CT201" s="105">
        <f>GETPIVOTDATA(" Georgia",'Population Migration by State'!$B$5,"Year",'Population Migration by State'!$C$3)</f>
        <v>279196</v>
      </c>
      <c r="CU201" s="105">
        <f>GETPIVOTDATA(" Georgia",'Population Migration by State'!$B$5,"Year",'Population Migration by State'!$C$3)</f>
        <v>279196</v>
      </c>
      <c r="CV201" s="105">
        <f>GETPIVOTDATA(" Georgia",'Population Migration by State'!$B$5,"Year",'Population Migration by State'!$C$3)</f>
        <v>279196</v>
      </c>
      <c r="CW201" s="105">
        <f>GETPIVOTDATA(" Georgia",'Population Migration by State'!$B$5,"Year",'Population Migration by State'!$C$3)</f>
        <v>279196</v>
      </c>
      <c r="CX201" s="105">
        <f>GETPIVOTDATA(" Georgia",'Population Migration by State'!$B$5,"Year",'Population Migration by State'!$C$3)</f>
        <v>279196</v>
      </c>
      <c r="CY201" s="105">
        <f>GETPIVOTDATA(" Georgia",'Population Migration by State'!$B$5,"Year",'Population Migration by State'!$C$3)</f>
        <v>279196</v>
      </c>
      <c r="CZ201" s="105">
        <f>GETPIVOTDATA(" Georgia",'Population Migration by State'!$B$5,"Year",'Population Migration by State'!$C$3)</f>
        <v>279196</v>
      </c>
      <c r="DA201" s="105">
        <f>GETPIVOTDATA(" Georgia",'Population Migration by State'!$B$5,"Year",'Population Migration by State'!$C$3)</f>
        <v>279196</v>
      </c>
      <c r="DB201" s="99"/>
      <c r="DC201" s="105">
        <f>GETPIVOTDATA(" South Carolina",'Population Migration by State'!$B$5,"Year",'Population Migration by State'!$C$3)</f>
        <v>157775</v>
      </c>
      <c r="DD201" s="105">
        <f>GETPIVOTDATA(" South Carolina",'Population Migration by State'!$B$5,"Year",'Population Migration by State'!$C$3)</f>
        <v>157775</v>
      </c>
      <c r="DE201" s="105">
        <f>GETPIVOTDATA(" South Carolina",'Population Migration by State'!$B$5,"Year",'Population Migration by State'!$C$3)</f>
        <v>157775</v>
      </c>
      <c r="DF201" s="105">
        <f>GETPIVOTDATA(" South Carolina",'Population Migration by State'!$B$5,"Year",'Population Migration by State'!$C$3)</f>
        <v>157775</v>
      </c>
      <c r="DG201" s="105">
        <f>GETPIVOTDATA(" South Carolina",'Population Migration by State'!$B$5,"Year",'Population Migration by State'!$C$3)</f>
        <v>157775</v>
      </c>
      <c r="DH201" s="105">
        <f>GETPIVOTDATA(" South Carolina",'Population Migration by State'!$B$5,"Year",'Population Migration by State'!$C$3)</f>
        <v>157775</v>
      </c>
      <c r="DI201" s="105">
        <f>GETPIVOTDATA(" South Carolina",'Population Migration by State'!$B$5,"Year",'Population Migration by State'!$C$3)</f>
        <v>157775</v>
      </c>
      <c r="DJ201" s="105">
        <f>GETPIVOTDATA(" South Carolina",'Population Migration by State'!$B$5,"Year",'Population Migration by State'!$C$3)</f>
        <v>157775</v>
      </c>
      <c r="DK201" s="105">
        <f>GETPIVOTDATA(" South Carolina",'Population Migration by State'!$B$5,"Year",'Population Migration by State'!$C$3)</f>
        <v>157775</v>
      </c>
      <c r="DL201" s="105">
        <f>GETPIVOTDATA(" South Carolina",'Population Migration by State'!$B$5,"Year",'Population Migration by State'!$C$3)</f>
        <v>157775</v>
      </c>
      <c r="DM201" s="105">
        <f>GETPIVOTDATA(" South Carolina",'Population Migration by State'!$B$5,"Year",'Population Migration by State'!$C$3)</f>
        <v>157775</v>
      </c>
      <c r="DN201" s="105">
        <f>GETPIVOTDATA(" South Carolina",'Population Migration by State'!$B$5,"Year",'Population Migration by State'!$C$3)</f>
        <v>157775</v>
      </c>
      <c r="DO201" s="115"/>
      <c r="DP201" s="105"/>
      <c r="DQ201" s="105"/>
      <c r="DR201" s="105"/>
      <c r="DS201" s="105"/>
      <c r="DT201" s="105"/>
      <c r="DU201" s="105"/>
      <c r="DV201" s="105"/>
      <c r="DW201" s="105"/>
      <c r="DX201" s="105"/>
      <c r="DY201" s="105"/>
      <c r="DZ201" s="105"/>
      <c r="EA201" s="105"/>
      <c r="EB201" s="105"/>
      <c r="EC201" s="105"/>
      <c r="ED201" s="105"/>
      <c r="EE201" s="105"/>
      <c r="EF201" s="105"/>
      <c r="EG201" s="105"/>
      <c r="EH201" s="105"/>
      <c r="EI201" s="105"/>
      <c r="EJ201" s="105"/>
      <c r="EK201" s="105"/>
      <c r="EL201" s="105"/>
      <c r="EM201" s="105"/>
      <c r="EN201" s="105"/>
      <c r="EO201" s="105"/>
      <c r="EP201" s="105"/>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c r="FR201" s="56"/>
      <c r="FS201" s="56"/>
      <c r="FT201" s="56"/>
      <c r="FU201" s="56"/>
      <c r="FV201" s="56"/>
      <c r="FW201" s="56"/>
      <c r="FX201" s="56"/>
      <c r="FY201" s="56"/>
      <c r="FZ201" s="56"/>
      <c r="GA201" s="56"/>
      <c r="GB201" s="56"/>
      <c r="GC201" s="56"/>
      <c r="GD201" s="56"/>
      <c r="GE201" s="56"/>
      <c r="GF201" s="56"/>
      <c r="GG201" s="56"/>
      <c r="GH201" s="56"/>
      <c r="GI201" s="56"/>
      <c r="GJ201" s="56"/>
      <c r="GK201" s="56"/>
      <c r="GL201" s="56"/>
      <c r="GM201" s="56"/>
      <c r="GN201" s="56"/>
      <c r="GO201" s="56"/>
      <c r="GP201" s="56"/>
      <c r="GQ201" s="56"/>
      <c r="GR201" s="56"/>
      <c r="GS201" s="56"/>
      <c r="GT201" s="56"/>
      <c r="GU201" s="56"/>
      <c r="GV201" s="56"/>
      <c r="GW201" s="56"/>
      <c r="GX201" s="56"/>
      <c r="GY201" s="56"/>
      <c r="GZ201" s="56"/>
      <c r="HA201" s="56"/>
      <c r="HB201" s="56"/>
      <c r="HC201" s="56"/>
      <c r="HD201" s="56"/>
      <c r="HE201" s="56"/>
      <c r="HF201" s="56"/>
      <c r="HG201" s="56"/>
      <c r="HH201" s="217"/>
    </row>
    <row r="202" spans="2:216" ht="15.75" thickTop="1" x14ac:dyDescent="0.25">
      <c r="B202" s="221"/>
      <c r="C202" s="56"/>
      <c r="D202" s="95"/>
      <c r="E202" s="101"/>
      <c r="F202" s="101"/>
      <c r="G202" s="101"/>
      <c r="H202" s="101"/>
      <c r="I202" s="101"/>
      <c r="J202" s="101"/>
      <c r="K202" s="101"/>
      <c r="L202" s="101"/>
      <c r="M202" s="101"/>
      <c r="N202" s="101"/>
      <c r="O202" s="101"/>
      <c r="P202" s="101"/>
      <c r="Q202" s="101"/>
      <c r="R202" s="101"/>
      <c r="S202" s="101"/>
      <c r="T202" s="101"/>
      <c r="U202" s="101"/>
      <c r="V202" s="101"/>
      <c r="W202" s="101"/>
      <c r="X202" s="100"/>
      <c r="Y202" s="105"/>
      <c r="Z202" s="105"/>
      <c r="AA202" s="99"/>
      <c r="AB202" s="105">
        <f>GETPIVOTDATA(" Arizona",'Population Migration by State'!$B$5,"Year",'Population Migration by State'!$C$3)</f>
        <v>234248</v>
      </c>
      <c r="AC202" s="105">
        <f>GETPIVOTDATA(" Arizona",'Population Migration by State'!$B$5,"Year",'Population Migration by State'!$C$3)</f>
        <v>234248</v>
      </c>
      <c r="AD202" s="105">
        <f>GETPIVOTDATA(" Arizona",'Population Migration by State'!$B$5,"Year",'Population Migration by State'!$C$3)</f>
        <v>234248</v>
      </c>
      <c r="AE202" s="105">
        <f>GETPIVOTDATA(" Arizona",'Population Migration by State'!$B$5,"Year",'Population Migration by State'!$C$3)</f>
        <v>234248</v>
      </c>
      <c r="AF202" s="105">
        <f>GETPIVOTDATA(" Arizona",'Population Migration by State'!$B$5,"Year",'Population Migration by State'!$C$3)</f>
        <v>234248</v>
      </c>
      <c r="AG202" s="105">
        <f>GETPIVOTDATA(" Arizona",'Population Migration by State'!$B$5,"Year",'Population Migration by State'!$C$3)</f>
        <v>234248</v>
      </c>
      <c r="AH202" s="105">
        <f>GETPIVOTDATA(" Arizona",'Population Migration by State'!$B$5,"Year",'Population Migration by State'!$C$3)</f>
        <v>234248</v>
      </c>
      <c r="AI202" s="105">
        <f>GETPIVOTDATA(" Arizona",'Population Migration by State'!$B$5,"Year",'Population Migration by State'!$C$3)</f>
        <v>234248</v>
      </c>
      <c r="AJ202" s="105">
        <f>GETPIVOTDATA(" Arizona",'Population Migration by State'!$B$5,"Year",'Population Migration by State'!$C$3)</f>
        <v>234248</v>
      </c>
      <c r="AK202" s="105">
        <f>GETPIVOTDATA(" Arizona",'Population Migration by State'!$B$5,"Year",'Population Migration by State'!$C$3)</f>
        <v>234248</v>
      </c>
      <c r="AL202" s="105">
        <f>GETPIVOTDATA(" Arizona",'Population Migration by State'!$B$5,"Year",'Population Migration by State'!$C$3)</f>
        <v>234248</v>
      </c>
      <c r="AM202" s="105">
        <f>GETPIVOTDATA(" Arizona",'Population Migration by State'!$B$5,"Year",'Population Migration by State'!$C$3)</f>
        <v>234248</v>
      </c>
      <c r="AN202" s="105">
        <f>GETPIVOTDATA(" Arizona",'Population Migration by State'!$B$5,"Year",'Population Migration by State'!$C$3)</f>
        <v>234248</v>
      </c>
      <c r="AO202" s="92">
        <f>GETPIVOTDATA(" New Mexico",'Population Migration by State'!$B$5,"Year",'Population Migration by State'!$C$3)</f>
        <v>55122</v>
      </c>
      <c r="AP202" s="105">
        <f>GETPIVOTDATA(" New Mexico",'Population Migration by State'!$B$5,"Year",'Population Migration by State'!$C$3)</f>
        <v>55122</v>
      </c>
      <c r="AQ202" s="105">
        <f>GETPIVOTDATA(" New Mexico",'Population Migration by State'!$B$5,"Year",'Population Migration by State'!$C$3)</f>
        <v>55122</v>
      </c>
      <c r="AR202" s="105">
        <f>GETPIVOTDATA(" New Mexico",'Population Migration by State'!$B$5,"Year",'Population Migration by State'!$C$3)</f>
        <v>55122</v>
      </c>
      <c r="AS202" s="105">
        <f>GETPIVOTDATA(" New Mexico",'Population Migration by State'!$B$5,"Year",'Population Migration by State'!$C$3)</f>
        <v>55122</v>
      </c>
      <c r="AT202" s="105">
        <f>GETPIVOTDATA(" New Mexico",'Population Migration by State'!$B$5,"Year",'Population Migration by State'!$C$3)</f>
        <v>55122</v>
      </c>
      <c r="AU202" s="105">
        <f>GETPIVOTDATA(" New Mexico",'Population Migration by State'!$B$5,"Year",'Population Migration by State'!$C$3)</f>
        <v>55122</v>
      </c>
      <c r="AV202" s="105">
        <f>GETPIVOTDATA(" New Mexico",'Population Migration by State'!$B$5,"Year",'Population Migration by State'!$C$3)</f>
        <v>55122</v>
      </c>
      <c r="AW202" s="105">
        <f>GETPIVOTDATA(" New Mexico",'Population Migration by State'!$B$5,"Year",'Population Migration by State'!$C$3)</f>
        <v>55122</v>
      </c>
      <c r="AX202" s="105">
        <f>GETPIVOTDATA(" New Mexico",'Population Migration by State'!$B$5,"Year",'Population Migration by State'!$C$3)</f>
        <v>55122</v>
      </c>
      <c r="AY202" s="105">
        <f>GETPIVOTDATA(" New Mexico",'Population Migration by State'!$B$5,"Year",'Population Migration by State'!$C$3)</f>
        <v>55122</v>
      </c>
      <c r="AZ202" s="105">
        <f>GETPIVOTDATA(" New Mexico",'Population Migration by State'!$B$5,"Year",'Population Migration by State'!$C$3)</f>
        <v>55122</v>
      </c>
      <c r="BA202" s="105">
        <f>GETPIVOTDATA(" New Mexico",'Population Migration by State'!$B$5,"Year",'Population Migration by State'!$C$3)</f>
        <v>55122</v>
      </c>
      <c r="BB202" s="105">
        <f>GETPIVOTDATA(" New Mexico",'Population Migration by State'!$B$5,"Year",'Population Migration by State'!$C$3)</f>
        <v>55122</v>
      </c>
      <c r="BC202" s="92">
        <f>GETPIVOTDATA(" Texas",'Population Migration by State'!$B$5,"Year",'Population Migration by State'!$C$3)</f>
        <v>512187</v>
      </c>
      <c r="BD202" s="105">
        <f>GETPIVOTDATA(" Texas",'Population Migration by State'!$B$5,"Year",'Population Migration by State'!$C$3)</f>
        <v>512187</v>
      </c>
      <c r="BE202" s="105">
        <f>GETPIVOTDATA(" Texas",'Population Migration by State'!$B$5,"Year",'Population Migration by State'!$C$3)</f>
        <v>512187</v>
      </c>
      <c r="BF202" s="105">
        <f>GETPIVOTDATA(" Texas",'Population Migration by State'!$B$5,"Year",'Population Migration by State'!$C$3)</f>
        <v>512187</v>
      </c>
      <c r="BG202" s="105">
        <f>GETPIVOTDATA(" Texas",'Population Migration by State'!$B$5,"Year",'Population Migration by State'!$C$3)</f>
        <v>512187</v>
      </c>
      <c r="BH202" s="105">
        <f>GETPIVOTDATA(" Texas",'Population Migration by State'!$B$5,"Year",'Population Migration by State'!$C$3)</f>
        <v>512187</v>
      </c>
      <c r="BI202" s="105">
        <f>GETPIVOTDATA(" Texas",'Population Migration by State'!$B$5,"Year",'Population Migration by State'!$C$3)</f>
        <v>512187</v>
      </c>
      <c r="BJ202" s="105">
        <f>GETPIVOTDATA(" Texas",'Population Migration by State'!$B$5,"Year",'Population Migration by State'!$C$3)</f>
        <v>512187</v>
      </c>
      <c r="BK202" s="105">
        <f>GETPIVOTDATA(" Texas",'Population Migration by State'!$B$5,"Year",'Population Migration by State'!$C$3)</f>
        <v>512187</v>
      </c>
      <c r="BL202" s="105">
        <f>GETPIVOTDATA(" Texas",'Population Migration by State'!$B$5,"Year",'Population Migration by State'!$C$3)</f>
        <v>512187</v>
      </c>
      <c r="BM202" s="105">
        <f>GETPIVOTDATA(" Texas",'Population Migration by State'!$B$5,"Year",'Population Migration by State'!$C$3)</f>
        <v>512187</v>
      </c>
      <c r="BN202" s="105">
        <f>GETPIVOTDATA(" Texas",'Population Migration by State'!$B$5,"Year",'Population Migration by State'!$C$3)</f>
        <v>512187</v>
      </c>
      <c r="BO202" s="105">
        <f>GETPIVOTDATA(" Texas",'Population Migration by State'!$B$5,"Year",'Population Migration by State'!$C$3)</f>
        <v>512187</v>
      </c>
      <c r="BP202" s="105">
        <f>GETPIVOTDATA(" Texas",'Population Migration by State'!$B$5,"Year",'Population Migration by State'!$C$3)</f>
        <v>512187</v>
      </c>
      <c r="BQ202" s="105">
        <f>GETPIVOTDATA(" Texas",'Population Migration by State'!$B$5,"Year",'Population Migration by State'!$C$3)</f>
        <v>512187</v>
      </c>
      <c r="BR202" s="105">
        <f>GETPIVOTDATA(" Texas",'Population Migration by State'!$B$5,"Year",'Population Migration by State'!$C$3)</f>
        <v>512187</v>
      </c>
      <c r="BS202" s="105">
        <f>GETPIVOTDATA(" Texas",'Population Migration by State'!$B$5,"Year",'Population Migration by State'!$C$3)</f>
        <v>512187</v>
      </c>
      <c r="BT202" s="105">
        <f>GETPIVOTDATA(" Texas",'Population Migration by State'!$B$5,"Year",'Population Migration by State'!$C$3)</f>
        <v>512187</v>
      </c>
      <c r="BU202" s="92">
        <f>GETPIVOTDATA(" Louisiana",'Population Migration by State'!$B$5,"Year",'Population Migration by State'!$C$3)</f>
        <v>91870</v>
      </c>
      <c r="BV202" s="105">
        <f>GETPIVOTDATA(" Louisiana",'Population Migration by State'!$B$5,"Year",'Population Migration by State'!$C$3)</f>
        <v>91870</v>
      </c>
      <c r="BW202" s="105">
        <f>GETPIVOTDATA(" Louisiana",'Population Migration by State'!$B$5,"Year",'Population Migration by State'!$C$3)</f>
        <v>91870</v>
      </c>
      <c r="BX202" s="105">
        <f>GETPIVOTDATA(" Louisiana",'Population Migration by State'!$B$5,"Year",'Population Migration by State'!$C$3)</f>
        <v>91870</v>
      </c>
      <c r="BY202" s="105">
        <f>GETPIVOTDATA(" Louisiana",'Population Migration by State'!$B$5,"Year",'Population Migration by State'!$C$3)</f>
        <v>91870</v>
      </c>
      <c r="BZ202" s="105">
        <f>GETPIVOTDATA(" Louisiana",'Population Migration by State'!$B$5,"Year",'Population Migration by State'!$C$3)</f>
        <v>91870</v>
      </c>
      <c r="CA202" s="105">
        <f>GETPIVOTDATA(" Louisiana",'Population Migration by State'!$B$5,"Year",'Population Migration by State'!$C$3)</f>
        <v>91870</v>
      </c>
      <c r="CB202" s="105">
        <f>GETPIVOTDATA(" Louisiana",'Population Migration by State'!$B$5,"Year",'Population Migration by State'!$C$3)</f>
        <v>91870</v>
      </c>
      <c r="CC202" s="105">
        <f>GETPIVOTDATA(" Louisiana",'Population Migration by State'!$B$5,"Year",'Population Migration by State'!$C$3)</f>
        <v>91870</v>
      </c>
      <c r="CD202" s="105">
        <f>GETPIVOTDATA(" Louisiana",'Population Migration by State'!$B$5,"Year",'Population Migration by State'!$C$3)</f>
        <v>91870</v>
      </c>
      <c r="CE202" s="92">
        <f>GETPIVOTDATA(" Mississippi",'Population Migration by State'!$B$5,"Year",'Population Migration by State'!$C$3)</f>
        <v>73581</v>
      </c>
      <c r="CF202" s="105">
        <f>GETPIVOTDATA(" Mississippi",'Population Migration by State'!$B$5,"Year",'Population Migration by State'!$C$3)</f>
        <v>73581</v>
      </c>
      <c r="CG202" s="105">
        <f>GETPIVOTDATA(" Mississippi",'Population Migration by State'!$B$5,"Year",'Population Migration by State'!$C$3)</f>
        <v>73581</v>
      </c>
      <c r="CH202" s="105">
        <f>GETPIVOTDATA(" Mississippi",'Population Migration by State'!$B$5,"Year",'Population Migration by State'!$C$3)</f>
        <v>73581</v>
      </c>
      <c r="CI202" s="105">
        <f>GETPIVOTDATA(" Mississippi",'Population Migration by State'!$B$5,"Year",'Population Migration by State'!$C$3)</f>
        <v>73581</v>
      </c>
      <c r="CJ202" s="105">
        <f>GETPIVOTDATA(" Mississippi",'Population Migration by State'!$B$5,"Year",'Population Migration by State'!$C$3)</f>
        <v>73581</v>
      </c>
      <c r="CK202" s="105">
        <f>GETPIVOTDATA(" Mississippi",'Population Migration by State'!$B$5,"Year",'Population Migration by State'!$C$3)</f>
        <v>73581</v>
      </c>
      <c r="CL202" s="92">
        <f>GETPIVOTDATA(" Alabama",'Population Migration by State'!$B$5,"Year",'Population Migration by State'!$C$3)</f>
        <v>105219</v>
      </c>
      <c r="CM202" s="105">
        <f>GETPIVOTDATA(" Alabama",'Population Migration by State'!$B$5,"Year",'Population Migration by State'!$C$3)</f>
        <v>105219</v>
      </c>
      <c r="CN202" s="105">
        <f>GETPIVOTDATA(" Alabama",'Population Migration by State'!$B$5,"Year",'Population Migration by State'!$C$3)</f>
        <v>105219</v>
      </c>
      <c r="CO202" s="105">
        <f>GETPIVOTDATA(" Alabama",'Population Migration by State'!$B$5,"Year",'Population Migration by State'!$C$3)</f>
        <v>105219</v>
      </c>
      <c r="CP202" s="105">
        <f>GETPIVOTDATA(" Alabama",'Population Migration by State'!$B$5,"Year",'Population Migration by State'!$C$3)</f>
        <v>105219</v>
      </c>
      <c r="CQ202" s="105">
        <f>GETPIVOTDATA(" Alabama",'Population Migration by State'!$B$5,"Year",'Population Migration by State'!$C$3)</f>
        <v>105219</v>
      </c>
      <c r="CR202" s="105">
        <f>GETPIVOTDATA(" Alabama",'Population Migration by State'!$B$5,"Year",'Population Migration by State'!$C$3)</f>
        <v>105219</v>
      </c>
      <c r="CS202" s="92">
        <f>GETPIVOTDATA(" Georgia",'Population Migration by State'!$B$5,"Year",'Population Migration by State'!$C$3)</f>
        <v>279196</v>
      </c>
      <c r="CT202" s="105">
        <f>GETPIVOTDATA(" Georgia",'Population Migration by State'!$B$5,"Year",'Population Migration by State'!$C$3)</f>
        <v>279196</v>
      </c>
      <c r="CU202" s="105">
        <f>GETPIVOTDATA(" Georgia",'Population Migration by State'!$B$5,"Year",'Population Migration by State'!$C$3)</f>
        <v>279196</v>
      </c>
      <c r="CV202" s="105">
        <f>GETPIVOTDATA(" Georgia",'Population Migration by State'!$B$5,"Year",'Population Migration by State'!$C$3)</f>
        <v>279196</v>
      </c>
      <c r="CW202" s="105">
        <f>GETPIVOTDATA(" Georgia",'Population Migration by State'!$B$5,"Year",'Population Migration by State'!$C$3)</f>
        <v>279196</v>
      </c>
      <c r="CX202" s="105">
        <f>GETPIVOTDATA(" Georgia",'Population Migration by State'!$B$5,"Year",'Population Migration by State'!$C$3)</f>
        <v>279196</v>
      </c>
      <c r="CY202" s="105">
        <f>GETPIVOTDATA(" Georgia",'Population Migration by State'!$B$5,"Year",'Population Migration by State'!$C$3)</f>
        <v>279196</v>
      </c>
      <c r="CZ202" s="105">
        <f>GETPIVOTDATA(" Georgia",'Population Migration by State'!$B$5,"Year",'Population Migration by State'!$C$3)</f>
        <v>279196</v>
      </c>
      <c r="DA202" s="105">
        <f>GETPIVOTDATA(" Georgia",'Population Migration by State'!$B$5,"Year",'Population Migration by State'!$C$3)</f>
        <v>279196</v>
      </c>
      <c r="DB202" s="105">
        <f>GETPIVOTDATA(" Georgia",'Population Migration by State'!$B$5,"Year",'Population Migration by State'!$C$3)</f>
        <v>279196</v>
      </c>
      <c r="DC202" s="92">
        <f>GETPIVOTDATA(" South Carolina",'Population Migration by State'!$B$5,"Year",'Population Migration by State'!$C$3)</f>
        <v>157775</v>
      </c>
      <c r="DD202" s="105">
        <f>GETPIVOTDATA(" South Carolina",'Population Migration by State'!$B$5,"Year",'Population Migration by State'!$C$3)</f>
        <v>157775</v>
      </c>
      <c r="DE202" s="105">
        <f>GETPIVOTDATA(" South Carolina",'Population Migration by State'!$B$5,"Year",'Population Migration by State'!$C$3)</f>
        <v>157775</v>
      </c>
      <c r="DF202" s="105">
        <f>GETPIVOTDATA(" South Carolina",'Population Migration by State'!$B$5,"Year",'Population Migration by State'!$C$3)</f>
        <v>157775</v>
      </c>
      <c r="DG202" s="121">
        <f>GETPIVOTDATA(" South Carolina",'Population Migration by State'!$B$5,"Year",'Population Migration by State'!$C$3)</f>
        <v>157775</v>
      </c>
      <c r="DH202" s="121">
        <f>GETPIVOTDATA(" South Carolina",'Population Migration by State'!$B$5,"Year",'Population Migration by State'!$C$3)</f>
        <v>157775</v>
      </c>
      <c r="DI202" s="121">
        <f>GETPIVOTDATA(" South Carolina",'Population Migration by State'!$B$5,"Year",'Population Migration by State'!$C$3)</f>
        <v>157775</v>
      </c>
      <c r="DJ202" s="121">
        <f>GETPIVOTDATA(" South Carolina",'Population Migration by State'!$B$5,"Year",'Population Migration by State'!$C$3)</f>
        <v>157775</v>
      </c>
      <c r="DK202" s="105">
        <f>GETPIVOTDATA(" South Carolina",'Population Migration by State'!$B$5,"Year",'Population Migration by State'!$C$3)</f>
        <v>157775</v>
      </c>
      <c r="DL202" s="105">
        <f>GETPIVOTDATA(" South Carolina",'Population Migration by State'!$B$5,"Year",'Population Migration by State'!$C$3)</f>
        <v>157775</v>
      </c>
      <c r="DM202" s="105">
        <f>GETPIVOTDATA(" South Carolina",'Population Migration by State'!$B$5,"Year",'Population Migration by State'!$C$3)</f>
        <v>157775</v>
      </c>
      <c r="DN202" s="105">
        <f>GETPIVOTDATA(" South Carolina",'Population Migration by State'!$B$5,"Year",'Population Migration by State'!$C$3)</f>
        <v>157775</v>
      </c>
      <c r="DO202" s="97"/>
      <c r="DP202" s="105"/>
      <c r="DQ202" s="105"/>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56"/>
      <c r="ER202" s="56"/>
      <c r="ES202" s="56"/>
      <c r="ET202" s="56"/>
      <c r="EU202" s="56"/>
      <c r="EV202" s="56"/>
      <c r="EW202" s="56"/>
      <c r="EX202" s="56"/>
      <c r="EY202" s="56"/>
      <c r="EZ202" s="56"/>
      <c r="FA202" s="56"/>
      <c r="FB202" s="56"/>
      <c r="FC202" s="56"/>
      <c r="FD202" s="56"/>
      <c r="FE202" s="56"/>
      <c r="FF202" s="56"/>
      <c r="FG202" s="56"/>
      <c r="FH202" s="56"/>
      <c r="FI202" s="56"/>
      <c r="FJ202" s="56"/>
      <c r="FK202" s="56"/>
      <c r="FL202" s="56"/>
      <c r="FM202" s="56"/>
      <c r="FN202" s="56"/>
      <c r="FO202" s="56"/>
      <c r="FP202" s="56"/>
      <c r="FQ202" s="56"/>
      <c r="FR202" s="56"/>
      <c r="FS202" s="56"/>
      <c r="FT202" s="56"/>
      <c r="FU202" s="56"/>
      <c r="FV202" s="56"/>
      <c r="FW202" s="56"/>
      <c r="FX202" s="56"/>
      <c r="FY202" s="56"/>
      <c r="FZ202" s="56"/>
      <c r="GA202" s="56"/>
      <c r="GB202" s="56"/>
      <c r="GC202" s="56"/>
      <c r="GD202" s="56"/>
      <c r="GE202" s="56"/>
      <c r="GF202" s="56"/>
      <c r="GG202" s="56"/>
      <c r="GH202" s="56"/>
      <c r="GI202" s="56"/>
      <c r="GJ202" s="56"/>
      <c r="GK202" s="56"/>
      <c r="GL202" s="56"/>
      <c r="GM202" s="56"/>
      <c r="GN202" s="56"/>
      <c r="GO202" s="56"/>
      <c r="GP202" s="56"/>
      <c r="GQ202" s="56"/>
      <c r="GR202" s="56"/>
      <c r="GS202" s="56"/>
      <c r="GT202" s="56"/>
      <c r="GU202" s="56"/>
      <c r="GV202" s="56"/>
      <c r="GW202" s="56"/>
      <c r="GX202" s="56"/>
      <c r="GY202" s="56"/>
      <c r="GZ202" s="56"/>
      <c r="HA202" s="56"/>
      <c r="HB202" s="56"/>
      <c r="HC202" s="56"/>
      <c r="HD202" s="56"/>
      <c r="HE202" s="56"/>
      <c r="HF202" s="56"/>
      <c r="HG202" s="56"/>
      <c r="HH202" s="217"/>
    </row>
    <row r="203" spans="2:216" x14ac:dyDescent="0.25">
      <c r="B203" s="221"/>
      <c r="C203" s="56"/>
      <c r="D203" s="92"/>
      <c r="E203" s="105"/>
      <c r="F203" s="105"/>
      <c r="G203" s="105"/>
      <c r="H203" s="105"/>
      <c r="I203" s="105"/>
      <c r="J203" s="105"/>
      <c r="K203" s="105"/>
      <c r="L203" s="105"/>
      <c r="M203" s="105"/>
      <c r="N203" s="105"/>
      <c r="O203" s="105"/>
      <c r="P203" s="105"/>
      <c r="Q203" s="105"/>
      <c r="R203" s="105"/>
      <c r="S203" s="105"/>
      <c r="T203" s="105"/>
      <c r="U203" s="105"/>
      <c r="V203" s="105"/>
      <c r="W203" s="105"/>
      <c r="X203" s="114"/>
      <c r="Y203" s="105"/>
      <c r="Z203" s="105"/>
      <c r="AA203" s="105"/>
      <c r="AB203" s="99"/>
      <c r="AC203" s="105">
        <f>GETPIVOTDATA(" Arizona",'Population Migration by State'!$B$5,"Year",'Population Migration by State'!$C$3)</f>
        <v>234248</v>
      </c>
      <c r="AD203" s="105">
        <f>GETPIVOTDATA(" Arizona",'Population Migration by State'!$B$5,"Year",'Population Migration by State'!$C$3)</f>
        <v>234248</v>
      </c>
      <c r="AE203" s="105">
        <f>GETPIVOTDATA(" Arizona",'Population Migration by State'!$B$5,"Year",'Population Migration by State'!$C$3)</f>
        <v>234248</v>
      </c>
      <c r="AF203" s="105">
        <f>GETPIVOTDATA(" Arizona",'Population Migration by State'!$B$5,"Year",'Population Migration by State'!$C$3)</f>
        <v>234248</v>
      </c>
      <c r="AG203" s="105">
        <f>GETPIVOTDATA(" Arizona",'Population Migration by State'!$B$5,"Year",'Population Migration by State'!$C$3)</f>
        <v>234248</v>
      </c>
      <c r="AH203" s="105">
        <f>GETPIVOTDATA(" Arizona",'Population Migration by State'!$B$5,"Year",'Population Migration by State'!$C$3)</f>
        <v>234248</v>
      </c>
      <c r="AI203" s="105">
        <f>GETPIVOTDATA(" Arizona",'Population Migration by State'!$B$5,"Year",'Population Migration by State'!$C$3)</f>
        <v>234248</v>
      </c>
      <c r="AJ203" s="105">
        <f>GETPIVOTDATA(" Arizona",'Population Migration by State'!$B$5,"Year",'Population Migration by State'!$C$3)</f>
        <v>234248</v>
      </c>
      <c r="AK203" s="105">
        <f>GETPIVOTDATA(" Arizona",'Population Migration by State'!$B$5,"Year",'Population Migration by State'!$C$3)</f>
        <v>234248</v>
      </c>
      <c r="AL203" s="105">
        <f>GETPIVOTDATA(" Arizona",'Population Migration by State'!$B$5,"Year",'Population Migration by State'!$C$3)</f>
        <v>234248</v>
      </c>
      <c r="AM203" s="105">
        <f>GETPIVOTDATA(" Arizona",'Population Migration by State'!$B$5,"Year",'Population Migration by State'!$C$3)</f>
        <v>234248</v>
      </c>
      <c r="AN203" s="105">
        <f>GETPIVOTDATA(" Arizona",'Population Migration by State'!$B$5,"Year",'Population Migration by State'!$C$3)</f>
        <v>234248</v>
      </c>
      <c r="AO203" s="92">
        <f>GETPIVOTDATA(" New Mexico",'Population Migration by State'!$B$5,"Year",'Population Migration by State'!$C$3)</f>
        <v>55122</v>
      </c>
      <c r="AP203" s="105">
        <f>GETPIVOTDATA(" New Mexico",'Population Migration by State'!$B$5,"Year",'Population Migration by State'!$C$3)</f>
        <v>55122</v>
      </c>
      <c r="AQ203" s="105">
        <f>GETPIVOTDATA(" New Mexico",'Population Migration by State'!$B$5,"Year",'Population Migration by State'!$C$3)</f>
        <v>55122</v>
      </c>
      <c r="AR203" s="105">
        <f>GETPIVOTDATA(" New Mexico",'Population Migration by State'!$B$5,"Year",'Population Migration by State'!$C$3)</f>
        <v>55122</v>
      </c>
      <c r="AS203" s="105">
        <f>GETPIVOTDATA(" New Mexico",'Population Migration by State'!$B$5,"Year",'Population Migration by State'!$C$3)</f>
        <v>55122</v>
      </c>
      <c r="AT203" s="105">
        <f>GETPIVOTDATA(" New Mexico",'Population Migration by State'!$B$5,"Year",'Population Migration by State'!$C$3)</f>
        <v>55122</v>
      </c>
      <c r="AU203" s="105">
        <f>GETPIVOTDATA(" New Mexico",'Population Migration by State'!$B$5,"Year",'Population Migration by State'!$C$3)</f>
        <v>55122</v>
      </c>
      <c r="AV203" s="105">
        <f>GETPIVOTDATA(" New Mexico",'Population Migration by State'!$B$5,"Year",'Population Migration by State'!$C$3)</f>
        <v>55122</v>
      </c>
      <c r="AW203" s="105">
        <f>GETPIVOTDATA(" New Mexico",'Population Migration by State'!$B$5,"Year",'Population Migration by State'!$C$3)</f>
        <v>55122</v>
      </c>
      <c r="AX203" s="105">
        <f>GETPIVOTDATA(" New Mexico",'Population Migration by State'!$B$5,"Year",'Population Migration by State'!$C$3)</f>
        <v>55122</v>
      </c>
      <c r="AY203" s="105">
        <f>GETPIVOTDATA(" New Mexico",'Population Migration by State'!$B$5,"Year",'Population Migration by State'!$C$3)</f>
        <v>55122</v>
      </c>
      <c r="AZ203" s="105">
        <f>GETPIVOTDATA(" New Mexico",'Population Migration by State'!$B$5,"Year",'Population Migration by State'!$C$3)</f>
        <v>55122</v>
      </c>
      <c r="BA203" s="105">
        <f>GETPIVOTDATA(" New Mexico",'Population Migration by State'!$B$5,"Year",'Population Migration by State'!$C$3)</f>
        <v>55122</v>
      </c>
      <c r="BB203" s="105">
        <f>GETPIVOTDATA(" New Mexico",'Population Migration by State'!$B$5,"Year",'Population Migration by State'!$C$3)</f>
        <v>55122</v>
      </c>
      <c r="BC203" s="92">
        <f>GETPIVOTDATA(" Texas",'Population Migration by State'!$B$5,"Year",'Population Migration by State'!$C$3)</f>
        <v>512187</v>
      </c>
      <c r="BD203" s="105">
        <f>GETPIVOTDATA(" Texas",'Population Migration by State'!$B$5,"Year",'Population Migration by State'!$C$3)</f>
        <v>512187</v>
      </c>
      <c r="BE203" s="105">
        <f>GETPIVOTDATA(" Texas",'Population Migration by State'!$B$5,"Year",'Population Migration by State'!$C$3)</f>
        <v>512187</v>
      </c>
      <c r="BF203" s="105">
        <f>GETPIVOTDATA(" Texas",'Population Migration by State'!$B$5,"Year",'Population Migration by State'!$C$3)</f>
        <v>512187</v>
      </c>
      <c r="BG203" s="105">
        <f>GETPIVOTDATA(" Texas",'Population Migration by State'!$B$5,"Year",'Population Migration by State'!$C$3)</f>
        <v>512187</v>
      </c>
      <c r="BH203" s="105">
        <f>GETPIVOTDATA(" Texas",'Population Migration by State'!$B$5,"Year",'Population Migration by State'!$C$3)</f>
        <v>512187</v>
      </c>
      <c r="BI203" s="105">
        <f>GETPIVOTDATA(" Texas",'Population Migration by State'!$B$5,"Year",'Population Migration by State'!$C$3)</f>
        <v>512187</v>
      </c>
      <c r="BJ203" s="105">
        <f>GETPIVOTDATA(" Texas",'Population Migration by State'!$B$5,"Year",'Population Migration by State'!$C$3)</f>
        <v>512187</v>
      </c>
      <c r="BK203" s="105">
        <f>GETPIVOTDATA(" Texas",'Population Migration by State'!$B$5,"Year",'Population Migration by State'!$C$3)</f>
        <v>512187</v>
      </c>
      <c r="BL203" s="105">
        <f>GETPIVOTDATA(" Texas",'Population Migration by State'!$B$5,"Year",'Population Migration by State'!$C$3)</f>
        <v>512187</v>
      </c>
      <c r="BM203" s="105">
        <f>GETPIVOTDATA(" Texas",'Population Migration by State'!$B$5,"Year",'Population Migration by State'!$C$3)</f>
        <v>512187</v>
      </c>
      <c r="BN203" s="105">
        <f>GETPIVOTDATA(" Texas",'Population Migration by State'!$B$5,"Year",'Population Migration by State'!$C$3)</f>
        <v>512187</v>
      </c>
      <c r="BO203" s="105">
        <f>GETPIVOTDATA(" Texas",'Population Migration by State'!$B$5,"Year",'Population Migration by State'!$C$3)</f>
        <v>512187</v>
      </c>
      <c r="BP203" s="105">
        <f>GETPIVOTDATA(" Texas",'Population Migration by State'!$B$5,"Year",'Population Migration by State'!$C$3)</f>
        <v>512187</v>
      </c>
      <c r="BQ203" s="105">
        <f>GETPIVOTDATA(" Texas",'Population Migration by State'!$B$5,"Year",'Population Migration by State'!$C$3)</f>
        <v>512187</v>
      </c>
      <c r="BR203" s="105">
        <f>GETPIVOTDATA(" Texas",'Population Migration by State'!$B$5,"Year",'Population Migration by State'!$C$3)</f>
        <v>512187</v>
      </c>
      <c r="BS203" s="105">
        <f>GETPIVOTDATA(" Texas",'Population Migration by State'!$B$5,"Year",'Population Migration by State'!$C$3)</f>
        <v>512187</v>
      </c>
      <c r="BT203" s="105">
        <f>GETPIVOTDATA(" Texas",'Population Migration by State'!$B$5,"Year",'Population Migration by State'!$C$3)</f>
        <v>512187</v>
      </c>
      <c r="BU203" s="92">
        <f>GETPIVOTDATA(" Louisiana",'Population Migration by State'!$B$5,"Year",'Population Migration by State'!$C$3)</f>
        <v>91870</v>
      </c>
      <c r="BV203" s="105">
        <f>GETPIVOTDATA(" Louisiana",'Population Migration by State'!$B$5,"Year",'Population Migration by State'!$C$3)</f>
        <v>91870</v>
      </c>
      <c r="BW203" s="105">
        <f>GETPIVOTDATA(" Louisiana",'Population Migration by State'!$B$5,"Year",'Population Migration by State'!$C$3)</f>
        <v>91870</v>
      </c>
      <c r="BX203" s="105">
        <f>GETPIVOTDATA(" Louisiana",'Population Migration by State'!$B$5,"Year",'Population Migration by State'!$C$3)</f>
        <v>91870</v>
      </c>
      <c r="BY203" s="105">
        <f>GETPIVOTDATA(" Louisiana",'Population Migration by State'!$B$5,"Year",'Population Migration by State'!$C$3)</f>
        <v>91870</v>
      </c>
      <c r="BZ203" s="105">
        <f>GETPIVOTDATA(" Louisiana",'Population Migration by State'!$B$5,"Year",'Population Migration by State'!$C$3)</f>
        <v>91870</v>
      </c>
      <c r="CA203" s="105">
        <f>GETPIVOTDATA(" Louisiana",'Population Migration by State'!$B$5,"Year",'Population Migration by State'!$C$3)</f>
        <v>91870</v>
      </c>
      <c r="CB203" s="105">
        <f>GETPIVOTDATA(" Louisiana",'Population Migration by State'!$B$5,"Year",'Population Migration by State'!$C$3)</f>
        <v>91870</v>
      </c>
      <c r="CC203" s="105">
        <f>GETPIVOTDATA(" Louisiana",'Population Migration by State'!$B$5,"Year",'Population Migration by State'!$C$3)</f>
        <v>91870</v>
      </c>
      <c r="CD203" s="105">
        <f>GETPIVOTDATA(" Louisiana",'Population Migration by State'!$B$5,"Year",'Population Migration by State'!$C$3)</f>
        <v>91870</v>
      </c>
      <c r="CE203" s="92">
        <f>GETPIVOTDATA(" Mississippi",'Population Migration by State'!$B$5,"Year",'Population Migration by State'!$C$3)</f>
        <v>73581</v>
      </c>
      <c r="CF203" s="105">
        <f>GETPIVOTDATA(" Mississippi",'Population Migration by State'!$B$5,"Year",'Population Migration by State'!$C$3)</f>
        <v>73581</v>
      </c>
      <c r="CG203" s="105">
        <f>GETPIVOTDATA(" Mississippi",'Population Migration by State'!$B$5,"Year",'Population Migration by State'!$C$3)</f>
        <v>73581</v>
      </c>
      <c r="CH203" s="105">
        <f>GETPIVOTDATA(" Mississippi",'Population Migration by State'!$B$5,"Year",'Population Migration by State'!$C$3)</f>
        <v>73581</v>
      </c>
      <c r="CI203" s="105">
        <f>GETPIVOTDATA(" Mississippi",'Population Migration by State'!$B$5,"Year",'Population Migration by State'!$C$3)</f>
        <v>73581</v>
      </c>
      <c r="CJ203" s="105">
        <f>GETPIVOTDATA(" Mississippi",'Population Migration by State'!$B$5,"Year",'Population Migration by State'!$C$3)</f>
        <v>73581</v>
      </c>
      <c r="CK203" s="105">
        <f>GETPIVOTDATA(" Mississippi",'Population Migration by State'!$B$5,"Year",'Population Migration by State'!$C$3)</f>
        <v>73581</v>
      </c>
      <c r="CL203" s="92">
        <f>GETPIVOTDATA(" Alabama",'Population Migration by State'!$B$5,"Year",'Population Migration by State'!$C$3)</f>
        <v>105219</v>
      </c>
      <c r="CM203" s="105">
        <f>GETPIVOTDATA(" Alabama",'Population Migration by State'!$B$5,"Year",'Population Migration by State'!$C$3)</f>
        <v>105219</v>
      </c>
      <c r="CN203" s="105">
        <f>GETPIVOTDATA(" Alabama",'Population Migration by State'!$B$5,"Year",'Population Migration by State'!$C$3)</f>
        <v>105219</v>
      </c>
      <c r="CO203" s="105">
        <f>GETPIVOTDATA(" Alabama",'Population Migration by State'!$B$5,"Year",'Population Migration by State'!$C$3)</f>
        <v>105219</v>
      </c>
      <c r="CP203" s="105">
        <f>GETPIVOTDATA(" Alabama",'Population Migration by State'!$B$5,"Year",'Population Migration by State'!$C$3)</f>
        <v>105219</v>
      </c>
      <c r="CQ203" s="105">
        <f>GETPIVOTDATA(" Alabama",'Population Migration by State'!$B$5,"Year",'Population Migration by State'!$C$3)</f>
        <v>105219</v>
      </c>
      <c r="CR203" s="105">
        <f>GETPIVOTDATA(" Alabama",'Population Migration by State'!$B$5,"Year",'Population Migration by State'!$C$3)</f>
        <v>105219</v>
      </c>
      <c r="CS203" s="92">
        <f>GETPIVOTDATA(" Georgia",'Population Migration by State'!$B$5,"Year",'Population Migration by State'!$C$3)</f>
        <v>279196</v>
      </c>
      <c r="CT203" s="105">
        <f>GETPIVOTDATA(" Georgia",'Population Migration by State'!$B$5,"Year",'Population Migration by State'!$C$3)</f>
        <v>279196</v>
      </c>
      <c r="CU203" s="105">
        <f>GETPIVOTDATA(" Georgia",'Population Migration by State'!$B$5,"Year",'Population Migration by State'!$C$3)</f>
        <v>279196</v>
      </c>
      <c r="CV203" s="105">
        <f>GETPIVOTDATA(" Georgia",'Population Migration by State'!$B$5,"Year",'Population Migration by State'!$C$3)</f>
        <v>279196</v>
      </c>
      <c r="CW203" s="105">
        <f>GETPIVOTDATA(" Georgia",'Population Migration by State'!$B$5,"Year",'Population Migration by State'!$C$3)</f>
        <v>279196</v>
      </c>
      <c r="CX203" s="105">
        <f>GETPIVOTDATA(" Georgia",'Population Migration by State'!$B$5,"Year",'Population Migration by State'!$C$3)</f>
        <v>279196</v>
      </c>
      <c r="CY203" s="105">
        <f>GETPIVOTDATA(" Georgia",'Population Migration by State'!$B$5,"Year",'Population Migration by State'!$C$3)</f>
        <v>279196</v>
      </c>
      <c r="CZ203" s="105">
        <f>GETPIVOTDATA(" Georgia",'Population Migration by State'!$B$5,"Year",'Population Migration by State'!$C$3)</f>
        <v>279196</v>
      </c>
      <c r="DA203" s="105">
        <f>GETPIVOTDATA(" Georgia",'Population Migration by State'!$B$5,"Year",'Population Migration by State'!$C$3)</f>
        <v>279196</v>
      </c>
      <c r="DB203" s="105">
        <f>GETPIVOTDATA(" Georgia",'Population Migration by State'!$B$5,"Year",'Population Migration by State'!$C$3)</f>
        <v>279196</v>
      </c>
      <c r="DC203" s="92">
        <f>GETPIVOTDATA(" South Carolina",'Population Migration by State'!$B$5,"Year",'Population Migration by State'!$C$3)</f>
        <v>157775</v>
      </c>
      <c r="DD203" s="105">
        <f>GETPIVOTDATA(" South Carolina",'Population Migration by State'!$B$5,"Year",'Population Migration by State'!$C$3)</f>
        <v>157775</v>
      </c>
      <c r="DE203" s="105">
        <f>GETPIVOTDATA(" South Carolina",'Population Migration by State'!$B$5,"Year",'Population Migration by State'!$C$3)</f>
        <v>157775</v>
      </c>
      <c r="DF203" s="105">
        <f>GETPIVOTDATA(" South Carolina",'Population Migration by State'!$B$5,"Year",'Population Migration by State'!$C$3)</f>
        <v>157775</v>
      </c>
      <c r="DG203" s="121">
        <f>GETPIVOTDATA(" South Carolina",'Population Migration by State'!$B$5,"Year",'Population Migration by State'!$C$3)</f>
        <v>157775</v>
      </c>
      <c r="DH203" s="121">
        <f>GETPIVOTDATA(" South Carolina",'Population Migration by State'!$B$5,"Year",'Population Migration by State'!$C$3)</f>
        <v>157775</v>
      </c>
      <c r="DI203" s="121">
        <f>GETPIVOTDATA(" South Carolina",'Population Migration by State'!$B$5,"Year",'Population Migration by State'!$C$3)</f>
        <v>157775</v>
      </c>
      <c r="DJ203" s="121">
        <f>GETPIVOTDATA(" South Carolina",'Population Migration by State'!$B$5,"Year",'Population Migration by State'!$C$3)</f>
        <v>157775</v>
      </c>
      <c r="DK203" s="105">
        <f>GETPIVOTDATA(" South Carolina",'Population Migration by State'!$B$5,"Year",'Population Migration by State'!$C$3)</f>
        <v>157775</v>
      </c>
      <c r="DL203" s="105">
        <f>GETPIVOTDATA(" South Carolina",'Population Migration by State'!$B$5,"Year",'Population Migration by State'!$C$3)</f>
        <v>157775</v>
      </c>
      <c r="DM203" s="105">
        <f>GETPIVOTDATA(" South Carolina",'Population Migration by State'!$B$5,"Year",'Population Migration by State'!$C$3)</f>
        <v>157775</v>
      </c>
      <c r="DN203" s="114">
        <f>GETPIVOTDATA(" South Carolina",'Population Migration by State'!$B$5,"Year",'Population Migration by State'!$C$3)</f>
        <v>157775</v>
      </c>
      <c r="DO203" s="105"/>
      <c r="DP203" s="105"/>
      <c r="DQ203" s="105"/>
      <c r="DR203" s="105"/>
      <c r="DS203" s="105"/>
      <c r="DT203" s="105"/>
      <c r="DU203" s="105"/>
      <c r="DV203" s="105"/>
      <c r="DW203" s="105"/>
      <c r="DX203" s="105"/>
      <c r="DY203" s="105"/>
      <c r="DZ203" s="105"/>
      <c r="EA203" s="105"/>
      <c r="EB203" s="105"/>
      <c r="EC203" s="105"/>
      <c r="ED203" s="105"/>
      <c r="EE203" s="105"/>
      <c r="EF203" s="105"/>
      <c r="EG203" s="105"/>
      <c r="EH203" s="105"/>
      <c r="EI203" s="105"/>
      <c r="EJ203" s="105"/>
      <c r="EK203" s="105"/>
      <c r="EL203" s="105"/>
      <c r="EM203" s="105"/>
      <c r="EN203" s="105"/>
      <c r="EO203" s="105"/>
      <c r="EP203" s="105"/>
      <c r="EQ203" s="56"/>
      <c r="ER203" s="56"/>
      <c r="ES203" s="56"/>
      <c r="ET203" s="56"/>
      <c r="EU203" s="56"/>
      <c r="EV203" s="56"/>
      <c r="EW203" s="56"/>
      <c r="EX203" s="56"/>
      <c r="EY203" s="56"/>
      <c r="EZ203" s="56"/>
      <c r="FA203" s="56"/>
      <c r="FB203" s="56"/>
      <c r="FC203" s="56"/>
      <c r="FD203" s="56"/>
      <c r="FE203" s="56"/>
      <c r="FF203" s="56"/>
      <c r="FG203" s="56"/>
      <c r="FH203" s="56"/>
      <c r="FI203" s="56"/>
      <c r="FJ203" s="56"/>
      <c r="FK203" s="56"/>
      <c r="FL203" s="56"/>
      <c r="FM203" s="56"/>
      <c r="FN203" s="56"/>
      <c r="FO203" s="56"/>
      <c r="FP203" s="56"/>
      <c r="FQ203" s="56"/>
      <c r="FR203" s="56"/>
      <c r="FS203" s="56"/>
      <c r="FT203" s="56"/>
      <c r="FU203" s="56"/>
      <c r="FV203" s="56"/>
      <c r="FW203" s="56"/>
      <c r="FX203" s="56"/>
      <c r="FY203" s="56"/>
      <c r="FZ203" s="56"/>
      <c r="GA203" s="56"/>
      <c r="GB203" s="56"/>
      <c r="GC203" s="56"/>
      <c r="GD203" s="56"/>
      <c r="GE203" s="56"/>
      <c r="GF203" s="56"/>
      <c r="GG203" s="56"/>
      <c r="GH203" s="56"/>
      <c r="GI203" s="56"/>
      <c r="GJ203" s="56"/>
      <c r="GK203" s="56"/>
      <c r="GL203" s="56"/>
      <c r="GM203" s="56"/>
      <c r="GN203" s="56"/>
      <c r="GO203" s="56"/>
      <c r="GP203" s="56"/>
      <c r="GQ203" s="56"/>
      <c r="GR203" s="56"/>
      <c r="GS203" s="56"/>
      <c r="GT203" s="56"/>
      <c r="GU203" s="56"/>
      <c r="GV203" s="56"/>
      <c r="GW203" s="56"/>
      <c r="GX203" s="56"/>
      <c r="GY203" s="56"/>
      <c r="GZ203" s="56"/>
      <c r="HA203" s="56"/>
      <c r="HB203" s="56"/>
      <c r="HC203" s="56"/>
      <c r="HD203" s="56"/>
      <c r="HE203" s="56"/>
      <c r="HF203" s="56"/>
      <c r="HG203" s="56"/>
      <c r="HH203" s="217"/>
    </row>
    <row r="204" spans="2:216" ht="15.75" thickBot="1" x14ac:dyDescent="0.3">
      <c r="B204" s="221"/>
      <c r="C204" s="56"/>
      <c r="D204" s="92"/>
      <c r="E204" s="105"/>
      <c r="F204" s="105"/>
      <c r="G204" s="105"/>
      <c r="H204" s="105"/>
      <c r="I204" s="105"/>
      <c r="J204" s="105"/>
      <c r="K204" s="105"/>
      <c r="L204" s="105"/>
      <c r="M204" s="105"/>
      <c r="N204" s="105"/>
      <c r="O204" s="105"/>
      <c r="P204" s="103"/>
      <c r="Q204" s="97"/>
      <c r="R204" s="99"/>
      <c r="S204" s="105"/>
      <c r="T204" s="105"/>
      <c r="U204" s="105"/>
      <c r="V204" s="105"/>
      <c r="W204" s="105"/>
      <c r="X204" s="114"/>
      <c r="Y204" s="105"/>
      <c r="Z204" s="105"/>
      <c r="AA204" s="105"/>
      <c r="AB204" s="105"/>
      <c r="AC204" s="99"/>
      <c r="AD204" s="105">
        <f>GETPIVOTDATA(" Arizona",'Population Migration by State'!$B$5,"Year",'Population Migration by State'!$C$3)</f>
        <v>234248</v>
      </c>
      <c r="AE204" s="105">
        <f>GETPIVOTDATA(" Arizona",'Population Migration by State'!$B$5,"Year",'Population Migration by State'!$C$3)</f>
        <v>234248</v>
      </c>
      <c r="AF204" s="105">
        <f>GETPIVOTDATA(" Arizona",'Population Migration by State'!$B$5,"Year",'Population Migration by State'!$C$3)</f>
        <v>234248</v>
      </c>
      <c r="AG204" s="105">
        <f>GETPIVOTDATA(" Arizona",'Population Migration by State'!$B$5,"Year",'Population Migration by State'!$C$3)</f>
        <v>234248</v>
      </c>
      <c r="AH204" s="105">
        <f>GETPIVOTDATA(" Arizona",'Population Migration by State'!$B$5,"Year",'Population Migration by State'!$C$3)</f>
        <v>234248</v>
      </c>
      <c r="AI204" s="105">
        <f>GETPIVOTDATA(" Arizona",'Population Migration by State'!$B$5,"Year",'Population Migration by State'!$C$3)</f>
        <v>234248</v>
      </c>
      <c r="AJ204" s="105">
        <f>GETPIVOTDATA(" Arizona",'Population Migration by State'!$B$5,"Year",'Population Migration by State'!$C$3)</f>
        <v>234248</v>
      </c>
      <c r="AK204" s="105">
        <f>GETPIVOTDATA(" Arizona",'Population Migration by State'!$B$5,"Year",'Population Migration by State'!$C$3)</f>
        <v>234248</v>
      </c>
      <c r="AL204" s="105">
        <f>GETPIVOTDATA(" Arizona",'Population Migration by State'!$B$5,"Year",'Population Migration by State'!$C$3)</f>
        <v>234248</v>
      </c>
      <c r="AM204" s="105">
        <f>GETPIVOTDATA(" Arizona",'Population Migration by State'!$B$5,"Year",'Population Migration by State'!$C$3)</f>
        <v>234248</v>
      </c>
      <c r="AN204" s="105">
        <f>GETPIVOTDATA(" Arizona",'Population Migration by State'!$B$5,"Year",'Population Migration by State'!$C$3)</f>
        <v>234248</v>
      </c>
      <c r="AO204" s="92">
        <f>GETPIVOTDATA(" New Mexico",'Population Migration by State'!$B$5,"Year",'Population Migration by State'!$C$3)</f>
        <v>55122</v>
      </c>
      <c r="AP204" s="105">
        <f>GETPIVOTDATA(" New Mexico",'Population Migration by State'!$B$5,"Year",'Population Migration by State'!$C$3)</f>
        <v>55122</v>
      </c>
      <c r="AQ204" s="114">
        <f>GETPIVOTDATA(" New Mexico",'Population Migration by State'!$B$5,"Year",'Population Migration by State'!$C$3)</f>
        <v>55122</v>
      </c>
      <c r="AR204" s="103">
        <f>GETPIVOTDATA(" New Mexico",'Population Migration by State'!$B$5,"Year",'Population Migration by State'!$C$3)</f>
        <v>55122</v>
      </c>
      <c r="AS204" s="105">
        <f>GETPIVOTDATA(" New Mexico",'Population Migration by State'!$B$5,"Year",'Population Migration by State'!$C$3)</f>
        <v>55122</v>
      </c>
      <c r="AT204" s="103">
        <f>GETPIVOTDATA(" New Mexico",'Population Migration by State'!$B$5,"Year",'Population Migration by State'!$C$3)</f>
        <v>55122</v>
      </c>
      <c r="AU204" s="103">
        <f>GETPIVOTDATA(" New Mexico",'Population Migration by State'!$B$5,"Year",'Population Migration by State'!$C$3)</f>
        <v>55122</v>
      </c>
      <c r="AV204" s="103">
        <f>GETPIVOTDATA(" New Mexico",'Population Migration by State'!$B$5,"Year",'Population Migration by State'!$C$3)</f>
        <v>55122</v>
      </c>
      <c r="AW204" s="103">
        <f>GETPIVOTDATA(" New Mexico",'Population Migration by State'!$B$5,"Year",'Population Migration by State'!$C$3)</f>
        <v>55122</v>
      </c>
      <c r="AX204" s="103">
        <f>GETPIVOTDATA(" New Mexico",'Population Migration by State'!$B$5,"Year",'Population Migration by State'!$C$3)</f>
        <v>55122</v>
      </c>
      <c r="AY204" s="103">
        <f>GETPIVOTDATA(" New Mexico",'Population Migration by State'!$B$5,"Year",'Population Migration by State'!$C$3)</f>
        <v>55122</v>
      </c>
      <c r="AZ204" s="103">
        <f>GETPIVOTDATA(" New Mexico",'Population Migration by State'!$B$5,"Year",'Population Migration by State'!$C$3)</f>
        <v>55122</v>
      </c>
      <c r="BA204" s="103">
        <f>GETPIVOTDATA(" New Mexico",'Population Migration by State'!$B$5,"Year",'Population Migration by State'!$C$3)</f>
        <v>55122</v>
      </c>
      <c r="BB204" s="103">
        <f>GETPIVOTDATA(" New Mexico",'Population Migration by State'!$B$5,"Year",'Population Migration by State'!$C$3)</f>
        <v>55122</v>
      </c>
      <c r="BC204" s="92">
        <f>GETPIVOTDATA(" Texas",'Population Migration by State'!$B$5,"Year",'Population Migration by State'!$C$3)</f>
        <v>512187</v>
      </c>
      <c r="BD204" s="105">
        <f>GETPIVOTDATA(" Texas",'Population Migration by State'!$B$5,"Year",'Population Migration by State'!$C$3)</f>
        <v>512187</v>
      </c>
      <c r="BE204" s="105">
        <f>GETPIVOTDATA(" Texas",'Population Migration by State'!$B$5,"Year",'Population Migration by State'!$C$3)</f>
        <v>512187</v>
      </c>
      <c r="BF204" s="105">
        <f>GETPIVOTDATA(" Texas",'Population Migration by State'!$B$5,"Year",'Population Migration by State'!$C$3)</f>
        <v>512187</v>
      </c>
      <c r="BG204" s="105">
        <f>GETPIVOTDATA(" Texas",'Population Migration by State'!$B$5,"Year",'Population Migration by State'!$C$3)</f>
        <v>512187</v>
      </c>
      <c r="BH204" s="105">
        <f>GETPIVOTDATA(" Texas",'Population Migration by State'!$B$5,"Year",'Population Migration by State'!$C$3)</f>
        <v>512187</v>
      </c>
      <c r="BI204" s="105">
        <f>GETPIVOTDATA(" Texas",'Population Migration by State'!$B$5,"Year",'Population Migration by State'!$C$3)</f>
        <v>512187</v>
      </c>
      <c r="BJ204" s="105">
        <f>GETPIVOTDATA(" Texas",'Population Migration by State'!$B$5,"Year",'Population Migration by State'!$C$3)</f>
        <v>512187</v>
      </c>
      <c r="BK204" s="105">
        <f>GETPIVOTDATA(" Texas",'Population Migration by State'!$B$5,"Year",'Population Migration by State'!$C$3)</f>
        <v>512187</v>
      </c>
      <c r="BL204" s="105">
        <f>GETPIVOTDATA(" Texas",'Population Migration by State'!$B$5,"Year",'Population Migration by State'!$C$3)</f>
        <v>512187</v>
      </c>
      <c r="BM204" s="105">
        <f>GETPIVOTDATA(" Texas",'Population Migration by State'!$B$5,"Year",'Population Migration by State'!$C$3)</f>
        <v>512187</v>
      </c>
      <c r="BN204" s="105">
        <f>GETPIVOTDATA(" Texas",'Population Migration by State'!$B$5,"Year",'Population Migration by State'!$C$3)</f>
        <v>512187</v>
      </c>
      <c r="BO204" s="105">
        <f>GETPIVOTDATA(" Texas",'Population Migration by State'!$B$5,"Year",'Population Migration by State'!$C$3)</f>
        <v>512187</v>
      </c>
      <c r="BP204" s="105">
        <f>GETPIVOTDATA(" Texas",'Population Migration by State'!$B$5,"Year",'Population Migration by State'!$C$3)</f>
        <v>512187</v>
      </c>
      <c r="BQ204" s="105">
        <f>GETPIVOTDATA(" Texas",'Population Migration by State'!$B$5,"Year",'Population Migration by State'!$C$3)</f>
        <v>512187</v>
      </c>
      <c r="BR204" s="105">
        <f>GETPIVOTDATA(" Texas",'Population Migration by State'!$B$5,"Year",'Population Migration by State'!$C$3)</f>
        <v>512187</v>
      </c>
      <c r="BS204" s="105">
        <f>GETPIVOTDATA(" Texas",'Population Migration by State'!$B$5,"Year",'Population Migration by State'!$C$3)</f>
        <v>512187</v>
      </c>
      <c r="BT204" s="105">
        <f>GETPIVOTDATA(" Texas",'Population Migration by State'!$B$5,"Year",'Population Migration by State'!$C$3)</f>
        <v>512187</v>
      </c>
      <c r="BU204" s="92">
        <f>GETPIVOTDATA(" Louisiana",'Population Migration by State'!$B$5,"Year",'Population Migration by State'!$C$3)</f>
        <v>91870</v>
      </c>
      <c r="BV204" s="105">
        <f>GETPIVOTDATA(" Louisiana",'Population Migration by State'!$B$5,"Year",'Population Migration by State'!$C$3)</f>
        <v>91870</v>
      </c>
      <c r="BW204" s="105">
        <f>GETPIVOTDATA(" Louisiana",'Population Migration by State'!$B$5,"Year",'Population Migration by State'!$C$3)</f>
        <v>91870</v>
      </c>
      <c r="BX204" s="105">
        <f>GETPIVOTDATA(" Louisiana",'Population Migration by State'!$B$5,"Year",'Population Migration by State'!$C$3)</f>
        <v>91870</v>
      </c>
      <c r="BY204" s="105">
        <f>GETPIVOTDATA(" Louisiana",'Population Migration by State'!$B$5,"Year",'Population Migration by State'!$C$3)</f>
        <v>91870</v>
      </c>
      <c r="BZ204" s="105">
        <f>GETPIVOTDATA(" Louisiana",'Population Migration by State'!$B$5,"Year",'Population Migration by State'!$C$3)</f>
        <v>91870</v>
      </c>
      <c r="CA204" s="105">
        <f>GETPIVOTDATA(" Louisiana",'Population Migration by State'!$B$5,"Year",'Population Migration by State'!$C$3)</f>
        <v>91870</v>
      </c>
      <c r="CB204" s="105">
        <f>GETPIVOTDATA(" Louisiana",'Population Migration by State'!$B$5,"Year",'Population Migration by State'!$C$3)</f>
        <v>91870</v>
      </c>
      <c r="CC204" s="105">
        <f>GETPIVOTDATA(" Louisiana",'Population Migration by State'!$B$5,"Year",'Population Migration by State'!$C$3)</f>
        <v>91870</v>
      </c>
      <c r="CD204" s="105">
        <f>GETPIVOTDATA(" Louisiana",'Population Migration by State'!$B$5,"Year",'Population Migration by State'!$C$3)</f>
        <v>91870</v>
      </c>
      <c r="CE204" s="92">
        <f>GETPIVOTDATA(" Mississippi",'Population Migration by State'!$B$5,"Year",'Population Migration by State'!$C$3)</f>
        <v>73581</v>
      </c>
      <c r="CF204" s="105">
        <f>GETPIVOTDATA(" Mississippi",'Population Migration by State'!$B$5,"Year",'Population Migration by State'!$C$3)</f>
        <v>73581</v>
      </c>
      <c r="CG204" s="105">
        <f>GETPIVOTDATA(" Mississippi",'Population Migration by State'!$B$5,"Year",'Population Migration by State'!$C$3)</f>
        <v>73581</v>
      </c>
      <c r="CH204" s="105">
        <f>GETPIVOTDATA(" Mississippi",'Population Migration by State'!$B$5,"Year",'Population Migration by State'!$C$3)</f>
        <v>73581</v>
      </c>
      <c r="CI204" s="105">
        <f>GETPIVOTDATA(" Mississippi",'Population Migration by State'!$B$5,"Year",'Population Migration by State'!$C$3)</f>
        <v>73581</v>
      </c>
      <c r="CJ204" s="105">
        <f>GETPIVOTDATA(" Mississippi",'Population Migration by State'!$B$5,"Year",'Population Migration by State'!$C$3)</f>
        <v>73581</v>
      </c>
      <c r="CK204" s="105">
        <f>GETPIVOTDATA(" Mississippi",'Population Migration by State'!$B$5,"Year",'Population Migration by State'!$C$3)</f>
        <v>73581</v>
      </c>
      <c r="CL204" s="92">
        <f>GETPIVOTDATA(" Alabama",'Population Migration by State'!$B$5,"Year",'Population Migration by State'!$C$3)</f>
        <v>105219</v>
      </c>
      <c r="CM204" s="105">
        <f>GETPIVOTDATA(" Alabama",'Population Migration by State'!$B$5,"Year",'Population Migration by State'!$C$3)</f>
        <v>105219</v>
      </c>
      <c r="CN204" s="105">
        <f>GETPIVOTDATA(" Alabama",'Population Migration by State'!$B$5,"Year",'Population Migration by State'!$C$3)</f>
        <v>105219</v>
      </c>
      <c r="CO204" s="105">
        <f>GETPIVOTDATA(" Alabama",'Population Migration by State'!$B$5,"Year",'Population Migration by State'!$C$3)</f>
        <v>105219</v>
      </c>
      <c r="CP204" s="105">
        <f>GETPIVOTDATA(" Alabama",'Population Migration by State'!$B$5,"Year",'Population Migration by State'!$C$3)</f>
        <v>105219</v>
      </c>
      <c r="CQ204" s="105">
        <f>GETPIVOTDATA(" Alabama",'Population Migration by State'!$B$5,"Year",'Population Migration by State'!$C$3)</f>
        <v>105219</v>
      </c>
      <c r="CR204" s="105">
        <f>GETPIVOTDATA(" Alabama",'Population Migration by State'!$B$5,"Year",'Population Migration by State'!$C$3)</f>
        <v>105219</v>
      </c>
      <c r="CS204" s="92">
        <f>GETPIVOTDATA(" Georgia",'Population Migration by State'!$B$5,"Year",'Population Migration by State'!$C$3)</f>
        <v>279196</v>
      </c>
      <c r="CT204" s="105">
        <f>GETPIVOTDATA(" Georgia",'Population Migration by State'!$B$5,"Year",'Population Migration by State'!$C$3)</f>
        <v>279196</v>
      </c>
      <c r="CU204" s="105">
        <f>GETPIVOTDATA(" Georgia",'Population Migration by State'!$B$5,"Year",'Population Migration by State'!$C$3)</f>
        <v>279196</v>
      </c>
      <c r="CV204" s="105">
        <f>GETPIVOTDATA(" Georgia",'Population Migration by State'!$B$5,"Year",'Population Migration by State'!$C$3)</f>
        <v>279196</v>
      </c>
      <c r="CW204" s="121">
        <f>GETPIVOTDATA(" Georgia",'Population Migration by State'!$B$5,"Year",'Population Migration by State'!$C$3)</f>
        <v>279196</v>
      </c>
      <c r="CX204" s="121">
        <f>GETPIVOTDATA(" Georgia",'Population Migration by State'!$B$5,"Year",'Population Migration by State'!$C$3)</f>
        <v>279196</v>
      </c>
      <c r="CY204" s="121">
        <f>GETPIVOTDATA(" Georgia",'Population Migration by State'!$B$5,"Year",'Population Migration by State'!$C$3)</f>
        <v>279196</v>
      </c>
      <c r="CZ204" s="121">
        <f>GETPIVOTDATA(" Georgia",'Population Migration by State'!$B$5,"Year",'Population Migration by State'!$C$3)</f>
        <v>279196</v>
      </c>
      <c r="DA204" s="105">
        <f>GETPIVOTDATA(" Georgia",'Population Migration by State'!$B$5,"Year",'Population Migration by State'!$C$3)</f>
        <v>279196</v>
      </c>
      <c r="DB204" s="105">
        <f>GETPIVOTDATA(" Georgia",'Population Migration by State'!$B$5,"Year",'Population Migration by State'!$C$3)</f>
        <v>279196</v>
      </c>
      <c r="DC204" s="99"/>
      <c r="DD204" s="105">
        <f>GETPIVOTDATA(" South Carolina",'Population Migration by State'!$B$5,"Year",'Population Migration by State'!$C$3)</f>
        <v>157775</v>
      </c>
      <c r="DE204" s="105">
        <f>GETPIVOTDATA(" South Carolina",'Population Migration by State'!$B$5,"Year",'Population Migration by State'!$C$3)</f>
        <v>157775</v>
      </c>
      <c r="DF204" s="105">
        <f>GETPIVOTDATA(" South Carolina",'Population Migration by State'!$B$5,"Year",'Population Migration by State'!$C$3)</f>
        <v>157775</v>
      </c>
      <c r="DG204" s="121">
        <f>GETPIVOTDATA(" South Carolina",'Population Migration by State'!$B$5,"Year",'Population Migration by State'!$C$3)</f>
        <v>157775</v>
      </c>
      <c r="DH204" s="121">
        <f>GETPIVOTDATA(" South Carolina",'Population Migration by State'!$B$5,"Year",'Population Migration by State'!$C$3)</f>
        <v>157775</v>
      </c>
      <c r="DI204" s="121">
        <f>GETPIVOTDATA(" South Carolina",'Population Migration by State'!$B$5,"Year",'Population Migration by State'!$C$3)</f>
        <v>157775</v>
      </c>
      <c r="DJ204" s="121">
        <f>GETPIVOTDATA(" South Carolina",'Population Migration by State'!$B$5,"Year",'Population Migration by State'!$C$3)</f>
        <v>157775</v>
      </c>
      <c r="DK204" s="105">
        <f>GETPIVOTDATA(" South Carolina",'Population Migration by State'!$B$5,"Year",'Population Migration by State'!$C$3)</f>
        <v>157775</v>
      </c>
      <c r="DL204" s="105">
        <f>GETPIVOTDATA(" South Carolina",'Population Migration by State'!$B$5,"Year",'Population Migration by State'!$C$3)</f>
        <v>157775</v>
      </c>
      <c r="DM204" s="105">
        <f>GETPIVOTDATA(" South Carolina",'Population Migration by State'!$B$5,"Year",'Population Migration by State'!$C$3)</f>
        <v>157775</v>
      </c>
      <c r="DN204" s="97"/>
      <c r="DO204" s="105"/>
      <c r="DP204" s="105"/>
      <c r="DQ204" s="105"/>
      <c r="DR204" s="105"/>
      <c r="DS204" s="105"/>
      <c r="DT204" s="105"/>
      <c r="DU204" s="105"/>
      <c r="DV204" s="105"/>
      <c r="DW204" s="105"/>
      <c r="DX204" s="105"/>
      <c r="DY204" s="105"/>
      <c r="DZ204" s="105"/>
      <c r="EA204" s="105"/>
      <c r="EB204" s="105"/>
      <c r="EC204" s="105"/>
      <c r="ED204" s="105"/>
      <c r="EE204" s="105"/>
      <c r="EF204" s="105"/>
      <c r="EG204" s="105"/>
      <c r="EH204" s="105"/>
      <c r="EI204" s="105"/>
      <c r="EJ204" s="105"/>
      <c r="EK204" s="105"/>
      <c r="EL204" s="105"/>
      <c r="EM204" s="105"/>
      <c r="EN204" s="105"/>
      <c r="EO204" s="105"/>
      <c r="EP204" s="105"/>
      <c r="EQ204" s="56"/>
      <c r="ER204" s="56"/>
      <c r="ES204" s="56"/>
      <c r="ET204" s="56"/>
      <c r="EU204" s="56"/>
      <c r="EV204" s="56"/>
      <c r="EW204" s="56"/>
      <c r="EX204" s="56"/>
      <c r="EY204" s="56"/>
      <c r="EZ204" s="56"/>
      <c r="FA204" s="56"/>
      <c r="FB204" s="56"/>
      <c r="FC204" s="56"/>
      <c r="FD204" s="56"/>
      <c r="FE204" s="56"/>
      <c r="FF204" s="56"/>
      <c r="FG204" s="56"/>
      <c r="FH204" s="56"/>
      <c r="FI204" s="56"/>
      <c r="FJ204" s="56"/>
      <c r="FK204" s="56"/>
      <c r="FL204" s="56"/>
      <c r="FM204" s="56"/>
      <c r="FN204" s="56"/>
      <c r="FO204" s="56"/>
      <c r="FP204" s="56"/>
      <c r="FQ204" s="56"/>
      <c r="FR204" s="56"/>
      <c r="FS204" s="56"/>
      <c r="FT204" s="56"/>
      <c r="FU204" s="56"/>
      <c r="FV204" s="56"/>
      <c r="FW204" s="56"/>
      <c r="FX204" s="56"/>
      <c r="FY204" s="56"/>
      <c r="FZ204" s="56"/>
      <c r="GA204" s="56"/>
      <c r="GB204" s="56"/>
      <c r="GC204" s="56"/>
      <c r="GD204" s="56"/>
      <c r="GE204" s="56"/>
      <c r="GF204" s="56"/>
      <c r="GG204" s="56"/>
      <c r="GH204" s="56"/>
      <c r="GI204" s="56"/>
      <c r="GJ204" s="56"/>
      <c r="GK204" s="56"/>
      <c r="GL204" s="56"/>
      <c r="GM204" s="56"/>
      <c r="GN204" s="56"/>
      <c r="GO204" s="56"/>
      <c r="GP204" s="56"/>
      <c r="GQ204" s="56"/>
      <c r="GR204" s="56"/>
      <c r="GS204" s="56"/>
      <c r="GT204" s="56"/>
      <c r="GU204" s="56"/>
      <c r="GV204" s="56"/>
      <c r="GW204" s="56"/>
      <c r="GX204" s="56"/>
      <c r="GY204" s="56"/>
      <c r="GZ204" s="56"/>
      <c r="HA204" s="56"/>
      <c r="HB204" s="56"/>
      <c r="HC204" s="56"/>
      <c r="HD204" s="56"/>
      <c r="HE204" s="56"/>
      <c r="HF204" s="56"/>
      <c r="HG204" s="56"/>
      <c r="HH204" s="217"/>
    </row>
    <row r="205" spans="2:216" ht="16.5" thickTop="1" thickBot="1" x14ac:dyDescent="0.3">
      <c r="B205" s="221"/>
      <c r="C205" s="56"/>
      <c r="D205" s="92"/>
      <c r="E205" s="105"/>
      <c r="F205" s="105"/>
      <c r="G205" s="105"/>
      <c r="H205" s="105"/>
      <c r="I205" s="105"/>
      <c r="J205" s="105"/>
      <c r="K205" s="105"/>
      <c r="L205" s="105"/>
      <c r="M205" s="105"/>
      <c r="N205" s="105"/>
      <c r="O205" s="97"/>
      <c r="P205" s="105">
        <f>GETPIVOTDATA(" Alaska",'Population Migration by State'!$B$5,"Year",'Population Migration by State'!$C$3)</f>
        <v>33440</v>
      </c>
      <c r="Q205" s="105">
        <f>GETPIVOTDATA(" Alaska",'Population Migration by State'!$B$5,"Year",'Population Migration by State'!$C$3)</f>
        <v>33440</v>
      </c>
      <c r="R205" s="105">
        <f>GETPIVOTDATA(" Alaska",'Population Migration by State'!$B$5,"Year",'Population Migration by State'!$C$3)</f>
        <v>33440</v>
      </c>
      <c r="S205" s="107"/>
      <c r="T205" s="105"/>
      <c r="U205" s="105"/>
      <c r="V205" s="105"/>
      <c r="W205" s="105"/>
      <c r="X205" s="114"/>
      <c r="Y205" s="105"/>
      <c r="Z205" s="105"/>
      <c r="AA205" s="105"/>
      <c r="AB205" s="105"/>
      <c r="AC205" s="105"/>
      <c r="AD205" s="99"/>
      <c r="AE205" s="105">
        <f>GETPIVOTDATA(" Arizona",'Population Migration by State'!$B$5,"Year",'Population Migration by State'!$C$3)</f>
        <v>234248</v>
      </c>
      <c r="AF205" s="105">
        <f>GETPIVOTDATA(" Arizona",'Population Migration by State'!$B$5,"Year",'Population Migration by State'!$C$3)</f>
        <v>234248</v>
      </c>
      <c r="AG205" s="105">
        <f>GETPIVOTDATA(" Arizona",'Population Migration by State'!$B$5,"Year",'Population Migration by State'!$C$3)</f>
        <v>234248</v>
      </c>
      <c r="AH205" s="105">
        <f>GETPIVOTDATA(" Arizona",'Population Migration by State'!$B$5,"Year",'Population Migration by State'!$C$3)</f>
        <v>234248</v>
      </c>
      <c r="AI205" s="105">
        <f>GETPIVOTDATA(" Arizona",'Population Migration by State'!$B$5,"Year",'Population Migration by State'!$C$3)</f>
        <v>234248</v>
      </c>
      <c r="AJ205" s="105">
        <f>GETPIVOTDATA(" Arizona",'Population Migration by State'!$B$5,"Year",'Population Migration by State'!$C$3)</f>
        <v>234248</v>
      </c>
      <c r="AK205" s="105">
        <f>GETPIVOTDATA(" Arizona",'Population Migration by State'!$B$5,"Year",'Population Migration by State'!$C$3)</f>
        <v>234248</v>
      </c>
      <c r="AL205" s="105">
        <f>GETPIVOTDATA(" Arizona",'Population Migration by State'!$B$5,"Year",'Population Migration by State'!$C$3)</f>
        <v>234248</v>
      </c>
      <c r="AM205" s="105">
        <f>GETPIVOTDATA(" Arizona",'Population Migration by State'!$B$5,"Year",'Population Migration by State'!$C$3)</f>
        <v>234248</v>
      </c>
      <c r="AN205" s="105">
        <f>GETPIVOTDATA(" Arizona",'Population Migration by State'!$B$5,"Year",'Population Migration by State'!$C$3)</f>
        <v>234248</v>
      </c>
      <c r="AO205" s="92">
        <f>GETPIVOTDATA(" New Mexico",'Population Migration by State'!$B$5,"Year",'Population Migration by State'!$C$3)</f>
        <v>55122</v>
      </c>
      <c r="AP205" s="105">
        <f>GETPIVOTDATA(" New Mexico",'Population Migration by State'!$B$5,"Year",'Population Migration by State'!$C$3)</f>
        <v>55122</v>
      </c>
      <c r="AQ205" s="114">
        <f>GETPIVOTDATA(" New Mexico",'Population Migration by State'!$B$5,"Year",'Population Migration by State'!$C$3)</f>
        <v>55122</v>
      </c>
      <c r="AR205" s="105"/>
      <c r="AS205" s="101"/>
      <c r="AT205" s="99"/>
      <c r="AU205" s="105">
        <f>GETPIVOTDATA(" Texas",'Population Migration by State'!$B$5,"Year",'Population Migration by State'!$C$3)</f>
        <v>512187</v>
      </c>
      <c r="AV205" s="105">
        <f>GETPIVOTDATA(" Texas",'Population Migration by State'!$B$5,"Year",'Population Migration by State'!$C$3)</f>
        <v>512187</v>
      </c>
      <c r="AW205" s="105">
        <f>GETPIVOTDATA(" Texas",'Population Migration by State'!$B$5,"Year",'Population Migration by State'!$C$3)</f>
        <v>512187</v>
      </c>
      <c r="AX205" s="105">
        <f>GETPIVOTDATA(" Texas",'Population Migration by State'!$B$5,"Year",'Population Migration by State'!$C$3)</f>
        <v>512187</v>
      </c>
      <c r="AY205" s="105">
        <f>GETPIVOTDATA(" Texas",'Population Migration by State'!$B$5,"Year",'Population Migration by State'!$C$3)</f>
        <v>512187</v>
      </c>
      <c r="AZ205" s="105">
        <f>GETPIVOTDATA(" Texas",'Population Migration by State'!$B$5,"Year",'Population Migration by State'!$C$3)</f>
        <v>512187</v>
      </c>
      <c r="BA205" s="105">
        <f>GETPIVOTDATA(" Texas",'Population Migration by State'!$B$5,"Year",'Population Migration by State'!$C$3)</f>
        <v>512187</v>
      </c>
      <c r="BB205" s="105">
        <f>GETPIVOTDATA(" Texas",'Population Migration by State'!$B$5,"Year",'Population Migration by State'!$C$3)</f>
        <v>512187</v>
      </c>
      <c r="BC205" s="105">
        <f>GETPIVOTDATA(" Texas",'Population Migration by State'!$B$5,"Year",'Population Migration by State'!$C$3)</f>
        <v>512187</v>
      </c>
      <c r="BD205" s="105">
        <f>GETPIVOTDATA(" Texas",'Population Migration by State'!$B$5,"Year",'Population Migration by State'!$C$3)</f>
        <v>512187</v>
      </c>
      <c r="BE205" s="105">
        <f>GETPIVOTDATA(" Texas",'Population Migration by State'!$B$5,"Year",'Population Migration by State'!$C$3)</f>
        <v>512187</v>
      </c>
      <c r="BF205" s="105">
        <f>GETPIVOTDATA(" Texas",'Population Migration by State'!$B$5,"Year",'Population Migration by State'!$C$3)</f>
        <v>512187</v>
      </c>
      <c r="BG205" s="105">
        <f>GETPIVOTDATA(" Texas",'Population Migration by State'!$B$5,"Year",'Population Migration by State'!$C$3)</f>
        <v>512187</v>
      </c>
      <c r="BH205" s="105">
        <f>GETPIVOTDATA(" Texas",'Population Migration by State'!$B$5,"Year",'Population Migration by State'!$C$3)</f>
        <v>512187</v>
      </c>
      <c r="BI205" s="105">
        <f>GETPIVOTDATA(" Texas",'Population Migration by State'!$B$5,"Year",'Population Migration by State'!$C$3)</f>
        <v>512187</v>
      </c>
      <c r="BJ205" s="105">
        <f>GETPIVOTDATA(" Texas",'Population Migration by State'!$B$5,"Year",'Population Migration by State'!$C$3)</f>
        <v>512187</v>
      </c>
      <c r="BK205" s="105">
        <f>GETPIVOTDATA(" Texas",'Population Migration by State'!$B$5,"Year",'Population Migration by State'!$C$3)</f>
        <v>512187</v>
      </c>
      <c r="BL205" s="105">
        <f>GETPIVOTDATA(" Texas",'Population Migration by State'!$B$5,"Year",'Population Migration by State'!$C$3)</f>
        <v>512187</v>
      </c>
      <c r="BM205" s="105">
        <f>GETPIVOTDATA(" Texas",'Population Migration by State'!$B$5,"Year",'Population Migration by State'!$C$3)</f>
        <v>512187</v>
      </c>
      <c r="BN205" s="105">
        <f>GETPIVOTDATA(" Texas",'Population Migration by State'!$B$5,"Year",'Population Migration by State'!$C$3)</f>
        <v>512187</v>
      </c>
      <c r="BO205" s="105">
        <f>GETPIVOTDATA(" Texas",'Population Migration by State'!$B$5,"Year",'Population Migration by State'!$C$3)</f>
        <v>512187</v>
      </c>
      <c r="BP205" s="105">
        <f>GETPIVOTDATA(" Texas",'Population Migration by State'!$B$5,"Year",'Population Migration by State'!$C$3)</f>
        <v>512187</v>
      </c>
      <c r="BQ205" s="105">
        <f>GETPIVOTDATA(" Texas",'Population Migration by State'!$B$5,"Year",'Population Migration by State'!$C$3)</f>
        <v>512187</v>
      </c>
      <c r="BR205" s="105">
        <f>GETPIVOTDATA(" Texas",'Population Migration by State'!$B$5,"Year",'Population Migration by State'!$C$3)</f>
        <v>512187</v>
      </c>
      <c r="BS205" s="105">
        <f>GETPIVOTDATA(" Texas",'Population Migration by State'!$B$5,"Year",'Population Migration by State'!$C$3)</f>
        <v>512187</v>
      </c>
      <c r="BT205" s="105">
        <f>GETPIVOTDATA(" Texas",'Population Migration by State'!$B$5,"Year",'Population Migration by State'!$C$3)</f>
        <v>512187</v>
      </c>
      <c r="BU205" s="92">
        <f>GETPIVOTDATA(" Louisiana",'Population Migration by State'!$B$5,"Year",'Population Migration by State'!$C$3)</f>
        <v>91870</v>
      </c>
      <c r="BV205" s="105">
        <f>GETPIVOTDATA(" Louisiana",'Population Migration by State'!$B$5,"Year",'Population Migration by State'!$C$3)</f>
        <v>91870</v>
      </c>
      <c r="BW205" s="105">
        <f>GETPIVOTDATA(" Louisiana",'Population Migration by State'!$B$5,"Year",'Population Migration by State'!$C$3)</f>
        <v>91870</v>
      </c>
      <c r="BX205" s="105">
        <f>GETPIVOTDATA(" Louisiana",'Population Migration by State'!$B$5,"Year",'Population Migration by State'!$C$3)</f>
        <v>91870</v>
      </c>
      <c r="BY205" s="105">
        <f>GETPIVOTDATA(" Louisiana",'Population Migration by State'!$B$5,"Year",'Population Migration by State'!$C$3)</f>
        <v>91870</v>
      </c>
      <c r="BZ205" s="105">
        <f>GETPIVOTDATA(" Louisiana",'Population Migration by State'!$B$5,"Year",'Population Migration by State'!$C$3)</f>
        <v>91870</v>
      </c>
      <c r="CA205" s="105">
        <f>GETPIVOTDATA(" Louisiana",'Population Migration by State'!$B$5,"Year",'Population Migration by State'!$C$3)</f>
        <v>91870</v>
      </c>
      <c r="CB205" s="105">
        <f>GETPIVOTDATA(" Louisiana",'Population Migration by State'!$B$5,"Year",'Population Migration by State'!$C$3)</f>
        <v>91870</v>
      </c>
      <c r="CC205" s="105">
        <f>GETPIVOTDATA(" Louisiana",'Population Migration by State'!$B$5,"Year",'Population Migration by State'!$C$3)</f>
        <v>91870</v>
      </c>
      <c r="CD205" s="105">
        <f>GETPIVOTDATA(" Louisiana",'Population Migration by State'!$B$5,"Year",'Population Migration by State'!$C$3)</f>
        <v>91870</v>
      </c>
      <c r="CE205" s="92">
        <f>GETPIVOTDATA(" Mississippi",'Population Migration by State'!$B$5,"Year",'Population Migration by State'!$C$3)</f>
        <v>73581</v>
      </c>
      <c r="CF205" s="105">
        <f>GETPIVOTDATA(" Mississippi",'Population Migration by State'!$B$5,"Year",'Population Migration by State'!$C$3)</f>
        <v>73581</v>
      </c>
      <c r="CG205" s="105">
        <f>GETPIVOTDATA(" Mississippi",'Population Migration by State'!$B$5,"Year",'Population Migration by State'!$C$3)</f>
        <v>73581</v>
      </c>
      <c r="CH205" s="105">
        <f>GETPIVOTDATA(" Mississippi",'Population Migration by State'!$B$5,"Year",'Population Migration by State'!$C$3)</f>
        <v>73581</v>
      </c>
      <c r="CI205" s="105">
        <f>GETPIVOTDATA(" Mississippi",'Population Migration by State'!$B$5,"Year",'Population Migration by State'!$C$3)</f>
        <v>73581</v>
      </c>
      <c r="CJ205" s="105">
        <f>GETPIVOTDATA(" Mississippi",'Population Migration by State'!$B$5,"Year",'Population Migration by State'!$C$3)</f>
        <v>73581</v>
      </c>
      <c r="CK205" s="105">
        <f>GETPIVOTDATA(" Mississippi",'Population Migration by State'!$B$5,"Year",'Population Migration by State'!$C$3)</f>
        <v>73581</v>
      </c>
      <c r="CL205" s="92">
        <f>GETPIVOTDATA(" Alabama",'Population Migration by State'!$B$5,"Year",'Population Migration by State'!$C$3)</f>
        <v>105219</v>
      </c>
      <c r="CM205" s="105">
        <f>GETPIVOTDATA(" Alabama",'Population Migration by State'!$B$5,"Year",'Population Migration by State'!$C$3)</f>
        <v>105219</v>
      </c>
      <c r="CN205" s="105">
        <f>GETPIVOTDATA(" Alabama",'Population Migration by State'!$B$5,"Year",'Population Migration by State'!$C$3)</f>
        <v>105219</v>
      </c>
      <c r="CO205" s="105">
        <f>GETPIVOTDATA(" Alabama",'Population Migration by State'!$B$5,"Year",'Population Migration by State'!$C$3)</f>
        <v>105219</v>
      </c>
      <c r="CP205" s="105">
        <f>GETPIVOTDATA(" Alabama",'Population Migration by State'!$B$5,"Year",'Population Migration by State'!$C$3)</f>
        <v>105219</v>
      </c>
      <c r="CQ205" s="105">
        <f>GETPIVOTDATA(" Alabama",'Population Migration by State'!$B$5,"Year",'Population Migration by State'!$C$3)</f>
        <v>105219</v>
      </c>
      <c r="CR205" s="105">
        <f>GETPIVOTDATA(" Alabama",'Population Migration by State'!$B$5,"Year",'Population Migration by State'!$C$3)</f>
        <v>105219</v>
      </c>
      <c r="CS205" s="92">
        <f>GETPIVOTDATA(" Georgia",'Population Migration by State'!$B$5,"Year",'Population Migration by State'!$C$3)</f>
        <v>279196</v>
      </c>
      <c r="CT205" s="105">
        <f>GETPIVOTDATA(" Georgia",'Population Migration by State'!$B$5,"Year",'Population Migration by State'!$C$3)</f>
        <v>279196</v>
      </c>
      <c r="CU205" s="105">
        <f>GETPIVOTDATA(" Georgia",'Population Migration by State'!$B$5,"Year",'Population Migration by State'!$C$3)</f>
        <v>279196</v>
      </c>
      <c r="CV205" s="105">
        <f>GETPIVOTDATA(" Georgia",'Population Migration by State'!$B$5,"Year",'Population Migration by State'!$C$3)</f>
        <v>279196</v>
      </c>
      <c r="CW205" s="121">
        <f>GETPIVOTDATA(" Georgia",'Population Migration by State'!$B$5,"Year",'Population Migration by State'!$C$3)</f>
        <v>279196</v>
      </c>
      <c r="CX205" s="121">
        <f>GETPIVOTDATA(" Georgia",'Population Migration by State'!$B$5,"Year",'Population Migration by State'!$C$3)</f>
        <v>279196</v>
      </c>
      <c r="CY205" s="121">
        <f>GETPIVOTDATA(" Georgia",'Population Migration by State'!$B$5,"Year",'Population Migration by State'!$C$3)</f>
        <v>279196</v>
      </c>
      <c r="CZ205" s="121">
        <f>GETPIVOTDATA(" Georgia",'Population Migration by State'!$B$5,"Year",'Population Migration by State'!$C$3)</f>
        <v>279196</v>
      </c>
      <c r="DA205" s="105">
        <f>GETPIVOTDATA(" Georgia",'Population Migration by State'!$B$5,"Year",'Population Migration by State'!$C$3)</f>
        <v>279196</v>
      </c>
      <c r="DB205" s="105">
        <f>GETPIVOTDATA(" Georgia",'Population Migration by State'!$B$5,"Year",'Population Migration by State'!$C$3)</f>
        <v>279196</v>
      </c>
      <c r="DC205" s="105">
        <f>GETPIVOTDATA(" Georgia",'Population Migration by State'!$B$5,"Year",'Population Migration by State'!$C$3)</f>
        <v>279196</v>
      </c>
      <c r="DD205" s="92">
        <f>GETPIVOTDATA(" South Carolina",'Population Migration by State'!$B$5,"Year",'Population Migration by State'!$C$3)</f>
        <v>157775</v>
      </c>
      <c r="DE205" s="105">
        <f>GETPIVOTDATA(" South Carolina",'Population Migration by State'!$B$5,"Year",'Population Migration by State'!$C$3)</f>
        <v>157775</v>
      </c>
      <c r="DF205" s="105">
        <f>GETPIVOTDATA(" South Carolina",'Population Migration by State'!$B$5,"Year",'Population Migration by State'!$C$3)</f>
        <v>157775</v>
      </c>
      <c r="DG205" s="121">
        <f>GETPIVOTDATA(" South Carolina",'Population Migration by State'!$B$5,"Year",'Population Migration by State'!$C$3)</f>
        <v>157775</v>
      </c>
      <c r="DH205" s="121">
        <f>GETPIVOTDATA(" South Carolina",'Population Migration by State'!$B$5,"Year",'Population Migration by State'!$C$3)</f>
        <v>157775</v>
      </c>
      <c r="DI205" s="121">
        <f>GETPIVOTDATA(" South Carolina",'Population Migration by State'!$B$5,"Year",'Population Migration by State'!$C$3)</f>
        <v>157775</v>
      </c>
      <c r="DJ205" s="121">
        <f>GETPIVOTDATA(" South Carolina",'Population Migration by State'!$B$5,"Year",'Population Migration by State'!$C$3)</f>
        <v>157775</v>
      </c>
      <c r="DK205" s="105">
        <f>GETPIVOTDATA(" South Carolina",'Population Migration by State'!$B$5,"Year",'Population Migration by State'!$C$3)</f>
        <v>157775</v>
      </c>
      <c r="DL205" s="105">
        <f>GETPIVOTDATA(" South Carolina",'Population Migration by State'!$B$5,"Year",'Population Migration by State'!$C$3)</f>
        <v>157775</v>
      </c>
      <c r="DM205" s="114">
        <f>GETPIVOTDATA(" South Carolina",'Population Migration by State'!$B$5,"Year",'Population Migration by State'!$C$3)</f>
        <v>157775</v>
      </c>
      <c r="DN205" s="105"/>
      <c r="DO205" s="105"/>
      <c r="DP205" s="105"/>
      <c r="DQ205" s="105"/>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05"/>
      <c r="EN205" s="105"/>
      <c r="EO205" s="105"/>
      <c r="EP205" s="105"/>
      <c r="EQ205" s="56"/>
      <c r="ER205" s="56"/>
      <c r="ES205" s="56"/>
      <c r="ET205" s="56"/>
      <c r="EU205" s="56"/>
      <c r="EV205" s="56"/>
      <c r="EW205" s="56"/>
      <c r="EX205" s="56"/>
      <c r="EY205" s="56"/>
      <c r="EZ205" s="56"/>
      <c r="FA205" s="56"/>
      <c r="FB205" s="56"/>
      <c r="FC205" s="56"/>
      <c r="FD205" s="56"/>
      <c r="FE205" s="56"/>
      <c r="FF205" s="56"/>
      <c r="FG205" s="56"/>
      <c r="FH205" s="56"/>
      <c r="FI205" s="56"/>
      <c r="FJ205" s="56"/>
      <c r="FK205" s="56"/>
      <c r="FL205" s="56"/>
      <c r="FM205" s="56"/>
      <c r="FN205" s="56"/>
      <c r="FO205" s="56"/>
      <c r="FP205" s="56"/>
      <c r="FQ205" s="56"/>
      <c r="FR205" s="56"/>
      <c r="FS205" s="56"/>
      <c r="FT205" s="56"/>
      <c r="FU205" s="56"/>
      <c r="FV205" s="56"/>
      <c r="FW205" s="56"/>
      <c r="FX205" s="56"/>
      <c r="FY205" s="56"/>
      <c r="FZ205" s="56"/>
      <c r="GA205" s="56"/>
      <c r="GB205" s="56"/>
      <c r="GC205" s="56"/>
      <c r="GD205" s="56"/>
      <c r="GE205" s="56"/>
      <c r="GF205" s="56"/>
      <c r="GG205" s="56"/>
      <c r="GH205" s="56"/>
      <c r="GI205" s="56"/>
      <c r="GJ205" s="56"/>
      <c r="GK205" s="56"/>
      <c r="GL205" s="56"/>
      <c r="GM205" s="56"/>
      <c r="GN205" s="56"/>
      <c r="GO205" s="56"/>
      <c r="GP205" s="56"/>
      <c r="GQ205" s="56"/>
      <c r="GR205" s="56"/>
      <c r="GS205" s="56"/>
      <c r="GT205" s="56"/>
      <c r="GU205" s="56"/>
      <c r="GV205" s="56"/>
      <c r="GW205" s="56"/>
      <c r="GX205" s="56"/>
      <c r="GY205" s="56"/>
      <c r="GZ205" s="56"/>
      <c r="HA205" s="56"/>
      <c r="HB205" s="56"/>
      <c r="HC205" s="56"/>
      <c r="HD205" s="56"/>
      <c r="HE205" s="56"/>
      <c r="HF205" s="56"/>
      <c r="HG205" s="56"/>
      <c r="HH205" s="217"/>
    </row>
    <row r="206" spans="2:216" ht="15.75" thickTop="1" x14ac:dyDescent="0.25">
      <c r="B206" s="221"/>
      <c r="C206" s="56"/>
      <c r="D206" s="92"/>
      <c r="E206" s="105"/>
      <c r="F206" s="105"/>
      <c r="G206" s="105"/>
      <c r="H206" s="105"/>
      <c r="I206" s="105"/>
      <c r="J206" s="105"/>
      <c r="K206" s="105"/>
      <c r="L206" s="105"/>
      <c r="M206" s="105"/>
      <c r="N206" s="105"/>
      <c r="O206" s="92">
        <f>GETPIVOTDATA(" Alaska",'Population Migration by State'!$B$5,"Year",'Population Migration by State'!$C$3)</f>
        <v>33440</v>
      </c>
      <c r="P206" s="105">
        <f>GETPIVOTDATA(" Alaska",'Population Migration by State'!$B$5,"Year",'Population Migration by State'!$C$3)</f>
        <v>33440</v>
      </c>
      <c r="Q206" s="105">
        <f>GETPIVOTDATA(" Alaska",'Population Migration by State'!$B$5,"Year",'Population Migration by State'!$C$3)</f>
        <v>33440</v>
      </c>
      <c r="R206" s="105">
        <f>GETPIVOTDATA(" Alaska",'Population Migration by State'!$B$5,"Year",'Population Migration by State'!$C$3)</f>
        <v>33440</v>
      </c>
      <c r="S206" s="105">
        <f>GETPIVOTDATA(" Alaska",'Population Migration by State'!$B$5,"Year",'Population Migration by State'!$C$3)</f>
        <v>33440</v>
      </c>
      <c r="T206" s="99"/>
      <c r="U206" s="105"/>
      <c r="V206" s="105"/>
      <c r="W206" s="105"/>
      <c r="X206" s="114"/>
      <c r="Y206" s="105"/>
      <c r="Z206" s="105"/>
      <c r="AA206" s="105"/>
      <c r="AB206" s="105"/>
      <c r="AC206" s="105"/>
      <c r="AD206" s="105"/>
      <c r="AE206" s="99"/>
      <c r="AF206" s="105">
        <f>GETPIVOTDATA(" Arizona",'Population Migration by State'!$B$5,"Year",'Population Migration by State'!$C$3)</f>
        <v>234248</v>
      </c>
      <c r="AG206" s="105">
        <f>GETPIVOTDATA(" Arizona",'Population Migration by State'!$B$5,"Year",'Population Migration by State'!$C$3)</f>
        <v>234248</v>
      </c>
      <c r="AH206" s="105">
        <f>GETPIVOTDATA(" Arizona",'Population Migration by State'!$B$5,"Year",'Population Migration by State'!$C$3)</f>
        <v>234248</v>
      </c>
      <c r="AI206" s="105">
        <f>GETPIVOTDATA(" Arizona",'Population Migration by State'!$B$5,"Year",'Population Migration by State'!$C$3)</f>
        <v>234248</v>
      </c>
      <c r="AJ206" s="105">
        <f>GETPIVOTDATA(" Arizona",'Population Migration by State'!$B$5,"Year",'Population Migration by State'!$C$3)</f>
        <v>234248</v>
      </c>
      <c r="AK206" s="105">
        <f>GETPIVOTDATA(" Arizona",'Population Migration by State'!$B$5,"Year",'Population Migration by State'!$C$3)</f>
        <v>234248</v>
      </c>
      <c r="AL206" s="105">
        <f>GETPIVOTDATA(" Arizona",'Population Migration by State'!$B$5,"Year",'Population Migration by State'!$C$3)</f>
        <v>234248</v>
      </c>
      <c r="AM206" s="105">
        <f>GETPIVOTDATA(" Arizona",'Population Migration by State'!$B$5,"Year",'Population Migration by State'!$C$3)</f>
        <v>234248</v>
      </c>
      <c r="AN206" s="105">
        <f>GETPIVOTDATA(" Arizona",'Population Migration by State'!$B$5,"Year",'Population Migration by State'!$C$3)</f>
        <v>234248</v>
      </c>
      <c r="AO206" s="92">
        <f>GETPIVOTDATA(" New Mexico",'Population Migration by State'!$B$5,"Year",'Population Migration by State'!$C$3)</f>
        <v>55122</v>
      </c>
      <c r="AP206" s="105">
        <f>GETPIVOTDATA(" New Mexico",'Population Migration by State'!$B$5,"Year",'Population Migration by State'!$C$3)</f>
        <v>55122</v>
      </c>
      <c r="AQ206" s="114">
        <f>GETPIVOTDATA(" New Mexico",'Population Migration by State'!$B$5,"Year",'Population Migration by State'!$C$3)</f>
        <v>55122</v>
      </c>
      <c r="AR206" s="105"/>
      <c r="AS206" s="105"/>
      <c r="AT206" s="105"/>
      <c r="AU206" s="92">
        <f>GETPIVOTDATA(" Texas",'Population Migration by State'!$B$5,"Year",'Population Migration by State'!$C$3)</f>
        <v>512187</v>
      </c>
      <c r="AV206" s="105">
        <f>GETPIVOTDATA(" Texas",'Population Migration by State'!$B$5,"Year",'Population Migration by State'!$C$3)</f>
        <v>512187</v>
      </c>
      <c r="AW206" s="105">
        <f>GETPIVOTDATA(" Texas",'Population Migration by State'!$B$5,"Year",'Population Migration by State'!$C$3)</f>
        <v>512187</v>
      </c>
      <c r="AX206" s="105">
        <f>GETPIVOTDATA(" Texas",'Population Migration by State'!$B$5,"Year",'Population Migration by State'!$C$3)</f>
        <v>512187</v>
      </c>
      <c r="AY206" s="105">
        <f>GETPIVOTDATA(" Texas",'Population Migration by State'!$B$5,"Year",'Population Migration by State'!$C$3)</f>
        <v>512187</v>
      </c>
      <c r="AZ206" s="105">
        <f>GETPIVOTDATA(" Texas",'Population Migration by State'!$B$5,"Year",'Population Migration by State'!$C$3)</f>
        <v>512187</v>
      </c>
      <c r="BA206" s="105">
        <f>GETPIVOTDATA(" Texas",'Population Migration by State'!$B$5,"Year",'Population Migration by State'!$C$3)</f>
        <v>512187</v>
      </c>
      <c r="BB206" s="105">
        <f>GETPIVOTDATA(" Texas",'Population Migration by State'!$B$5,"Year",'Population Migration by State'!$C$3)</f>
        <v>512187</v>
      </c>
      <c r="BC206" s="105">
        <f>GETPIVOTDATA(" Texas",'Population Migration by State'!$B$5,"Year",'Population Migration by State'!$C$3)</f>
        <v>512187</v>
      </c>
      <c r="BD206" s="105">
        <f>GETPIVOTDATA(" Texas",'Population Migration by State'!$B$5,"Year",'Population Migration by State'!$C$3)</f>
        <v>512187</v>
      </c>
      <c r="BE206" s="105">
        <f>GETPIVOTDATA(" Texas",'Population Migration by State'!$B$5,"Year",'Population Migration by State'!$C$3)</f>
        <v>512187</v>
      </c>
      <c r="BF206" s="105">
        <f>GETPIVOTDATA(" Texas",'Population Migration by State'!$B$5,"Year",'Population Migration by State'!$C$3)</f>
        <v>512187</v>
      </c>
      <c r="BG206" s="105">
        <f>GETPIVOTDATA(" Texas",'Population Migration by State'!$B$5,"Year",'Population Migration by State'!$C$3)</f>
        <v>512187</v>
      </c>
      <c r="BH206" s="105">
        <f>GETPIVOTDATA(" Texas",'Population Migration by State'!$B$5,"Year",'Population Migration by State'!$C$3)</f>
        <v>512187</v>
      </c>
      <c r="BI206" s="105">
        <f>GETPIVOTDATA(" Texas",'Population Migration by State'!$B$5,"Year",'Population Migration by State'!$C$3)</f>
        <v>512187</v>
      </c>
      <c r="BJ206" s="105">
        <f>GETPIVOTDATA(" Texas",'Population Migration by State'!$B$5,"Year",'Population Migration by State'!$C$3)</f>
        <v>512187</v>
      </c>
      <c r="BK206" s="105">
        <f>GETPIVOTDATA(" Texas",'Population Migration by State'!$B$5,"Year",'Population Migration by State'!$C$3)</f>
        <v>512187</v>
      </c>
      <c r="BL206" s="105">
        <f>GETPIVOTDATA(" Texas",'Population Migration by State'!$B$5,"Year",'Population Migration by State'!$C$3)</f>
        <v>512187</v>
      </c>
      <c r="BM206" s="105">
        <f>GETPIVOTDATA(" Texas",'Population Migration by State'!$B$5,"Year",'Population Migration by State'!$C$3)</f>
        <v>512187</v>
      </c>
      <c r="BN206" s="105">
        <f>GETPIVOTDATA(" Texas",'Population Migration by State'!$B$5,"Year",'Population Migration by State'!$C$3)</f>
        <v>512187</v>
      </c>
      <c r="BO206" s="105">
        <f>GETPIVOTDATA(" Texas",'Population Migration by State'!$B$5,"Year",'Population Migration by State'!$C$3)</f>
        <v>512187</v>
      </c>
      <c r="BP206" s="105">
        <f>GETPIVOTDATA(" Texas",'Population Migration by State'!$B$5,"Year",'Population Migration by State'!$C$3)</f>
        <v>512187</v>
      </c>
      <c r="BQ206" s="105">
        <f>GETPIVOTDATA(" Texas",'Population Migration by State'!$B$5,"Year",'Population Migration by State'!$C$3)</f>
        <v>512187</v>
      </c>
      <c r="BR206" s="105">
        <f>GETPIVOTDATA(" Texas",'Population Migration by State'!$B$5,"Year",'Population Migration by State'!$C$3)</f>
        <v>512187</v>
      </c>
      <c r="BS206" s="105">
        <f>GETPIVOTDATA(" Texas",'Population Migration by State'!$B$5,"Year",'Population Migration by State'!$C$3)</f>
        <v>512187</v>
      </c>
      <c r="BT206" s="105">
        <f>GETPIVOTDATA(" Texas",'Population Migration by State'!$B$5,"Year",'Population Migration by State'!$C$3)</f>
        <v>512187</v>
      </c>
      <c r="BU206" s="92">
        <f>GETPIVOTDATA(" Louisiana",'Population Migration by State'!$B$5,"Year",'Population Migration by State'!$C$3)</f>
        <v>91870</v>
      </c>
      <c r="BV206" s="105">
        <f>GETPIVOTDATA(" Louisiana",'Population Migration by State'!$B$5,"Year",'Population Migration by State'!$C$3)</f>
        <v>91870</v>
      </c>
      <c r="BW206" s="121">
        <f>GETPIVOTDATA(" Louisiana",'Population Migration by State'!$B$5,"Year",'Population Migration by State'!$C$3)</f>
        <v>91870</v>
      </c>
      <c r="BX206" s="121">
        <f>GETPIVOTDATA(" Louisiana",'Population Migration by State'!$B$5,"Year",'Population Migration by State'!$C$3)</f>
        <v>91870</v>
      </c>
      <c r="BY206" s="121">
        <f>GETPIVOTDATA(" Louisiana",'Population Migration by State'!$B$5,"Year",'Population Migration by State'!$C$3)</f>
        <v>91870</v>
      </c>
      <c r="BZ206" s="121">
        <f>GETPIVOTDATA(" Louisiana",'Population Migration by State'!$B$5,"Year",'Population Migration by State'!$C$3)</f>
        <v>91870</v>
      </c>
      <c r="CA206" s="105">
        <f>GETPIVOTDATA(" Louisiana",'Population Migration by State'!$B$5,"Year",'Population Migration by State'!$C$3)</f>
        <v>91870</v>
      </c>
      <c r="CB206" s="105">
        <f>GETPIVOTDATA(" Louisiana",'Population Migration by State'!$B$5,"Year",'Population Migration by State'!$C$3)</f>
        <v>91870</v>
      </c>
      <c r="CC206" s="105">
        <f>GETPIVOTDATA(" Louisiana",'Population Migration by State'!$B$5,"Year",'Population Migration by State'!$C$3)</f>
        <v>91870</v>
      </c>
      <c r="CD206" s="105">
        <f>GETPIVOTDATA(" Louisiana",'Population Migration by State'!$B$5,"Year",'Population Migration by State'!$C$3)</f>
        <v>91870</v>
      </c>
      <c r="CE206" s="92">
        <f>GETPIVOTDATA(" Mississippi",'Population Migration by State'!$B$5,"Year",'Population Migration by State'!$C$3)</f>
        <v>73581</v>
      </c>
      <c r="CF206" s="121">
        <f>GETPIVOTDATA(" Mississippi",'Population Migration by State'!$B$5,"Year",'Population Migration by State'!$C$3)</f>
        <v>73581</v>
      </c>
      <c r="CG206" s="121">
        <f>GETPIVOTDATA(" Mississippi",'Population Migration by State'!$B$5,"Year",'Population Migration by State'!$C$3)</f>
        <v>73581</v>
      </c>
      <c r="CH206" s="121">
        <f>GETPIVOTDATA(" Mississippi",'Population Migration by State'!$B$5,"Year",'Population Migration by State'!$C$3)</f>
        <v>73581</v>
      </c>
      <c r="CI206" s="121">
        <f>GETPIVOTDATA(" Mississippi",'Population Migration by State'!$B$5,"Year",'Population Migration by State'!$C$3)</f>
        <v>73581</v>
      </c>
      <c r="CJ206" s="105">
        <f>GETPIVOTDATA(" Mississippi",'Population Migration by State'!$B$5,"Year",'Population Migration by State'!$C$3)</f>
        <v>73581</v>
      </c>
      <c r="CK206" s="105">
        <f>GETPIVOTDATA(" Mississippi",'Population Migration by State'!$B$5,"Year",'Population Migration by State'!$C$3)</f>
        <v>73581</v>
      </c>
      <c r="CL206" s="92">
        <f>GETPIVOTDATA(" Alabama",'Population Migration by State'!$B$5,"Year",'Population Migration by State'!$C$3)</f>
        <v>105219</v>
      </c>
      <c r="CM206" s="121">
        <f>GETPIVOTDATA(" Alabama",'Population Migration by State'!$B$5,"Year",'Population Migration by State'!$C$3)</f>
        <v>105219</v>
      </c>
      <c r="CN206" s="121">
        <f>GETPIVOTDATA(" Alabama",'Population Migration by State'!$B$5,"Year",'Population Migration by State'!$C$3)</f>
        <v>105219</v>
      </c>
      <c r="CO206" s="121">
        <f>GETPIVOTDATA(" Alabama",'Population Migration by State'!$B$5,"Year",'Population Migration by State'!$C$3)</f>
        <v>105219</v>
      </c>
      <c r="CP206" s="121">
        <f>GETPIVOTDATA(" Alabama",'Population Migration by State'!$B$5,"Year",'Population Migration by State'!$C$3)</f>
        <v>105219</v>
      </c>
      <c r="CQ206" s="105">
        <f>GETPIVOTDATA(" Alabama",'Population Migration by State'!$B$5,"Year",'Population Migration by State'!$C$3)</f>
        <v>105219</v>
      </c>
      <c r="CR206" s="105">
        <f>GETPIVOTDATA(" Alabama",'Population Migration by State'!$B$5,"Year",'Population Migration by State'!$C$3)</f>
        <v>105219</v>
      </c>
      <c r="CS206" s="92">
        <f>GETPIVOTDATA(" Georgia",'Population Migration by State'!$B$5,"Year",'Population Migration by State'!$C$3)</f>
        <v>279196</v>
      </c>
      <c r="CT206" s="105">
        <f>GETPIVOTDATA(" Georgia",'Population Migration by State'!$B$5,"Year",'Population Migration by State'!$C$3)</f>
        <v>279196</v>
      </c>
      <c r="CU206" s="105">
        <f>GETPIVOTDATA(" Georgia",'Population Migration by State'!$B$5,"Year",'Population Migration by State'!$C$3)</f>
        <v>279196</v>
      </c>
      <c r="CV206" s="105">
        <f>GETPIVOTDATA(" Georgia",'Population Migration by State'!$B$5,"Year",'Population Migration by State'!$C$3)</f>
        <v>279196</v>
      </c>
      <c r="CW206" s="121">
        <f>GETPIVOTDATA(" Georgia",'Population Migration by State'!$B$5,"Year",'Population Migration by State'!$C$3)</f>
        <v>279196</v>
      </c>
      <c r="CX206" s="121">
        <f>GETPIVOTDATA(" Georgia",'Population Migration by State'!$B$5,"Year",'Population Migration by State'!$C$3)</f>
        <v>279196</v>
      </c>
      <c r="CY206" s="121">
        <f>GETPIVOTDATA(" Georgia",'Population Migration by State'!$B$5,"Year",'Population Migration by State'!$C$3)</f>
        <v>279196</v>
      </c>
      <c r="CZ206" s="121">
        <f>GETPIVOTDATA(" Georgia",'Population Migration by State'!$B$5,"Year",'Population Migration by State'!$C$3)</f>
        <v>279196</v>
      </c>
      <c r="DA206" s="105">
        <f>GETPIVOTDATA(" Georgia",'Population Migration by State'!$B$5,"Year",'Population Migration by State'!$C$3)</f>
        <v>279196</v>
      </c>
      <c r="DB206" s="105">
        <f>GETPIVOTDATA(" Georgia",'Population Migration by State'!$B$5,"Year",'Population Migration by State'!$C$3)</f>
        <v>279196</v>
      </c>
      <c r="DC206" s="105">
        <f>GETPIVOTDATA(" Georgia",'Population Migration by State'!$B$5,"Year",'Population Migration by State'!$C$3)</f>
        <v>279196</v>
      </c>
      <c r="DD206" s="92">
        <f>GETPIVOTDATA(" South Carolina",'Population Migration by State'!$B$5,"Year",'Population Migration by State'!$C$3)</f>
        <v>157775</v>
      </c>
      <c r="DE206" s="105">
        <f>GETPIVOTDATA(" South Carolina",'Population Migration by State'!$B$5,"Year",'Population Migration by State'!$C$3)</f>
        <v>157775</v>
      </c>
      <c r="DF206" s="105">
        <f>GETPIVOTDATA(" South Carolina",'Population Migration by State'!$B$5,"Year",'Population Migration by State'!$C$3)</f>
        <v>157775</v>
      </c>
      <c r="DG206" s="121">
        <f>GETPIVOTDATA(" South Carolina",'Population Migration by State'!$B$5,"Year",'Population Migration by State'!$C$3)</f>
        <v>157775</v>
      </c>
      <c r="DH206" s="121">
        <f>GETPIVOTDATA(" South Carolina",'Population Migration by State'!$B$5,"Year",'Population Migration by State'!$C$3)</f>
        <v>157775</v>
      </c>
      <c r="DI206" s="121">
        <f>GETPIVOTDATA(" South Carolina",'Population Migration by State'!$B$5,"Year",'Population Migration by State'!$C$3)</f>
        <v>157775</v>
      </c>
      <c r="DJ206" s="121">
        <f>GETPIVOTDATA(" South Carolina",'Population Migration by State'!$B$5,"Year",'Population Migration by State'!$C$3)</f>
        <v>157775</v>
      </c>
      <c r="DK206" s="105">
        <f>GETPIVOTDATA(" South Carolina",'Population Migration by State'!$B$5,"Year",'Population Migration by State'!$C$3)</f>
        <v>157775</v>
      </c>
      <c r="DL206" s="105">
        <f>GETPIVOTDATA(" South Carolina",'Population Migration by State'!$B$5,"Year",'Population Migration by State'!$C$3)</f>
        <v>157775</v>
      </c>
      <c r="DM206" s="97"/>
      <c r="DN206" s="105"/>
      <c r="DO206" s="105"/>
      <c r="DP206" s="105"/>
      <c r="DQ206" s="105"/>
      <c r="DR206" s="105"/>
      <c r="DS206" s="105"/>
      <c r="DT206" s="105"/>
      <c r="DU206" s="105"/>
      <c r="DV206" s="105"/>
      <c r="DW206" s="105"/>
      <c r="DX206" s="105"/>
      <c r="DY206" s="105"/>
      <c r="DZ206" s="105"/>
      <c r="EA206" s="105"/>
      <c r="EB206" s="105"/>
      <c r="EC206" s="105"/>
      <c r="ED206" s="105"/>
      <c r="EE206" s="105"/>
      <c r="EF206" s="105"/>
      <c r="EG206" s="105"/>
      <c r="EH206" s="105"/>
      <c r="EI206" s="105"/>
      <c r="EJ206" s="105"/>
      <c r="EK206" s="105"/>
      <c r="EL206" s="105"/>
      <c r="EM206" s="105"/>
      <c r="EN206" s="105"/>
      <c r="EO206" s="105"/>
      <c r="EP206" s="105"/>
      <c r="EQ206" s="56"/>
      <c r="ER206" s="56"/>
      <c r="ES206" s="56"/>
      <c r="ET206" s="56"/>
      <c r="EU206" s="56"/>
      <c r="EV206" s="56"/>
      <c r="EW206" s="56"/>
      <c r="EX206" s="56"/>
      <c r="EY206" s="56"/>
      <c r="EZ206" s="56"/>
      <c r="FA206" s="56"/>
      <c r="FB206" s="56"/>
      <c r="FC206" s="56"/>
      <c r="FD206" s="56"/>
      <c r="FE206" s="56"/>
      <c r="FF206" s="56"/>
      <c r="FG206" s="56"/>
      <c r="FH206" s="56"/>
      <c r="FI206" s="56"/>
      <c r="FJ206" s="56"/>
      <c r="FK206" s="56"/>
      <c r="FL206" s="56"/>
      <c r="FM206" s="56"/>
      <c r="FN206" s="56"/>
      <c r="FO206" s="56"/>
      <c r="FP206" s="56"/>
      <c r="FQ206" s="56"/>
      <c r="FR206" s="56"/>
      <c r="FS206" s="56"/>
      <c r="FT206" s="56"/>
      <c r="FU206" s="56"/>
      <c r="FV206" s="56"/>
      <c r="FW206" s="56"/>
      <c r="FX206" s="56"/>
      <c r="FY206" s="56"/>
      <c r="FZ206" s="56"/>
      <c r="GA206" s="56"/>
      <c r="GB206" s="56"/>
      <c r="GC206" s="56"/>
      <c r="GD206" s="56"/>
      <c r="GE206" s="56"/>
      <c r="GF206" s="56"/>
      <c r="GG206" s="56"/>
      <c r="GH206" s="56"/>
      <c r="GI206" s="56"/>
      <c r="GJ206" s="56"/>
      <c r="GK206" s="56"/>
      <c r="GL206" s="56"/>
      <c r="GM206" s="56"/>
      <c r="GN206" s="56"/>
      <c r="GO206" s="56"/>
      <c r="GP206" s="56"/>
      <c r="GQ206" s="56"/>
      <c r="GR206" s="56"/>
      <c r="GS206" s="56"/>
      <c r="GT206" s="56"/>
      <c r="GU206" s="56"/>
      <c r="GV206" s="56"/>
      <c r="GW206" s="56"/>
      <c r="GX206" s="56"/>
      <c r="GY206" s="56"/>
      <c r="GZ206" s="56"/>
      <c r="HA206" s="56"/>
      <c r="HB206" s="56"/>
      <c r="HC206" s="56"/>
      <c r="HD206" s="56"/>
      <c r="HE206" s="56"/>
      <c r="HF206" s="56"/>
      <c r="HG206" s="56"/>
      <c r="HH206" s="217"/>
    </row>
    <row r="207" spans="2:216" ht="15.75" thickBot="1" x14ac:dyDescent="0.3">
      <c r="B207" s="221"/>
      <c r="C207" s="56"/>
      <c r="D207" s="92"/>
      <c r="E207" s="105"/>
      <c r="F207" s="105"/>
      <c r="G207" s="105"/>
      <c r="H207" s="105"/>
      <c r="I207" s="105"/>
      <c r="J207" s="105"/>
      <c r="K207" s="105"/>
      <c r="L207" s="105"/>
      <c r="M207" s="105"/>
      <c r="N207" s="97"/>
      <c r="O207" s="105">
        <f>GETPIVOTDATA(" Alaska",'Population Migration by State'!$B$5,"Year",'Population Migration by State'!$C$3)</f>
        <v>33440</v>
      </c>
      <c r="P207" s="105">
        <f>GETPIVOTDATA(" Alaska",'Population Migration by State'!$B$5,"Year",'Population Migration by State'!$C$3)</f>
        <v>33440</v>
      </c>
      <c r="Q207" s="105">
        <f>GETPIVOTDATA(" Alaska",'Population Migration by State'!$B$5,"Year",'Population Migration by State'!$C$3)</f>
        <v>33440</v>
      </c>
      <c r="R207" s="105">
        <f>GETPIVOTDATA(" Alaska",'Population Migration by State'!$B$5,"Year",'Population Migration by State'!$C$3)</f>
        <v>33440</v>
      </c>
      <c r="S207" s="105">
        <f>GETPIVOTDATA(" Alaska",'Population Migration by State'!$B$5,"Year",'Population Migration by State'!$C$3)</f>
        <v>33440</v>
      </c>
      <c r="T207" s="105">
        <f>GETPIVOTDATA(" Alaska",'Population Migration by State'!$B$5,"Year",'Population Migration by State'!$C$3)</f>
        <v>33440</v>
      </c>
      <c r="U207" s="107"/>
      <c r="V207" s="105"/>
      <c r="W207" s="105"/>
      <c r="X207" s="114"/>
      <c r="Y207" s="105"/>
      <c r="Z207" s="105"/>
      <c r="AA207" s="105"/>
      <c r="AB207" s="105"/>
      <c r="AC207" s="105"/>
      <c r="AD207" s="105"/>
      <c r="AE207" s="105"/>
      <c r="AF207" s="99"/>
      <c r="AG207" s="105">
        <f>GETPIVOTDATA(" Arizona",'Population Migration by State'!$B$5,"Year",'Population Migration by State'!$C$3)</f>
        <v>234248</v>
      </c>
      <c r="AH207" s="105">
        <f>GETPIVOTDATA(" Arizona",'Population Migration by State'!$B$5,"Year",'Population Migration by State'!$C$3)</f>
        <v>234248</v>
      </c>
      <c r="AI207" s="105">
        <f>GETPIVOTDATA(" Arizona",'Population Migration by State'!$B$5,"Year",'Population Migration by State'!$C$3)</f>
        <v>234248</v>
      </c>
      <c r="AJ207" s="105">
        <f>GETPIVOTDATA(" Arizona",'Population Migration by State'!$B$5,"Year",'Population Migration by State'!$C$3)</f>
        <v>234248</v>
      </c>
      <c r="AK207" s="105">
        <f>GETPIVOTDATA(" Arizona",'Population Migration by State'!$B$5,"Year",'Population Migration by State'!$C$3)</f>
        <v>234248</v>
      </c>
      <c r="AL207" s="105">
        <f>GETPIVOTDATA(" Arizona",'Population Migration by State'!$B$5,"Year",'Population Migration by State'!$C$3)</f>
        <v>234248</v>
      </c>
      <c r="AM207" s="105">
        <f>GETPIVOTDATA(" Arizona",'Population Migration by State'!$B$5,"Year",'Population Migration by State'!$C$3)</f>
        <v>234248</v>
      </c>
      <c r="AN207" s="105">
        <f>GETPIVOTDATA(" Arizona",'Population Migration by State'!$B$5,"Year",'Population Migration by State'!$C$3)</f>
        <v>234248</v>
      </c>
      <c r="AO207" s="92">
        <f>GETPIVOTDATA(" New Mexico",'Population Migration by State'!$B$5,"Year",'Population Migration by State'!$C$3)</f>
        <v>55122</v>
      </c>
      <c r="AP207" s="105">
        <f>GETPIVOTDATA(" New Mexico",'Population Migration by State'!$B$5,"Year",'Population Migration by State'!$C$3)</f>
        <v>55122</v>
      </c>
      <c r="AQ207" s="114">
        <f>GETPIVOTDATA(" New Mexico",'Population Migration by State'!$B$5,"Year",'Population Migration by State'!$C$3)</f>
        <v>55122</v>
      </c>
      <c r="AR207" s="105"/>
      <c r="AS207" s="105"/>
      <c r="AT207" s="105"/>
      <c r="AU207" s="92">
        <f>GETPIVOTDATA(" Texas",'Population Migration by State'!$B$5,"Year",'Population Migration by State'!$C$3)</f>
        <v>512187</v>
      </c>
      <c r="AV207" s="105">
        <f>GETPIVOTDATA(" Texas",'Population Migration by State'!$B$5,"Year",'Population Migration by State'!$C$3)</f>
        <v>512187</v>
      </c>
      <c r="AW207" s="105">
        <f>GETPIVOTDATA(" Texas",'Population Migration by State'!$B$5,"Year",'Population Migration by State'!$C$3)</f>
        <v>512187</v>
      </c>
      <c r="AX207" s="105">
        <f>GETPIVOTDATA(" Texas",'Population Migration by State'!$B$5,"Year",'Population Migration by State'!$C$3)</f>
        <v>512187</v>
      </c>
      <c r="AY207" s="105">
        <f>GETPIVOTDATA(" Texas",'Population Migration by State'!$B$5,"Year",'Population Migration by State'!$C$3)</f>
        <v>512187</v>
      </c>
      <c r="AZ207" s="105">
        <f>GETPIVOTDATA(" Texas",'Population Migration by State'!$B$5,"Year",'Population Migration by State'!$C$3)</f>
        <v>512187</v>
      </c>
      <c r="BA207" s="105">
        <f>GETPIVOTDATA(" Texas",'Population Migration by State'!$B$5,"Year",'Population Migration by State'!$C$3)</f>
        <v>512187</v>
      </c>
      <c r="BB207" s="105">
        <f>GETPIVOTDATA(" Texas",'Population Migration by State'!$B$5,"Year",'Population Migration by State'!$C$3)</f>
        <v>512187</v>
      </c>
      <c r="BC207" s="105">
        <f>GETPIVOTDATA(" Texas",'Population Migration by State'!$B$5,"Year",'Population Migration by State'!$C$3)</f>
        <v>512187</v>
      </c>
      <c r="BD207" s="105">
        <f>GETPIVOTDATA(" Texas",'Population Migration by State'!$B$5,"Year",'Population Migration by State'!$C$3)</f>
        <v>512187</v>
      </c>
      <c r="BE207" s="105">
        <f>GETPIVOTDATA(" Texas",'Population Migration by State'!$B$5,"Year",'Population Migration by State'!$C$3)</f>
        <v>512187</v>
      </c>
      <c r="BF207" s="105">
        <f>GETPIVOTDATA(" Texas",'Population Migration by State'!$B$5,"Year",'Population Migration by State'!$C$3)</f>
        <v>512187</v>
      </c>
      <c r="BG207" s="105">
        <f>GETPIVOTDATA(" Texas",'Population Migration by State'!$B$5,"Year",'Population Migration by State'!$C$3)</f>
        <v>512187</v>
      </c>
      <c r="BH207" s="105">
        <f>GETPIVOTDATA(" Texas",'Population Migration by State'!$B$5,"Year",'Population Migration by State'!$C$3)</f>
        <v>512187</v>
      </c>
      <c r="BI207" s="105">
        <f>GETPIVOTDATA(" Texas",'Population Migration by State'!$B$5,"Year",'Population Migration by State'!$C$3)</f>
        <v>512187</v>
      </c>
      <c r="BJ207" s="105">
        <f>GETPIVOTDATA(" Texas",'Population Migration by State'!$B$5,"Year",'Population Migration by State'!$C$3)</f>
        <v>512187</v>
      </c>
      <c r="BK207" s="105">
        <f>GETPIVOTDATA(" Texas",'Population Migration by State'!$B$5,"Year",'Population Migration by State'!$C$3)</f>
        <v>512187</v>
      </c>
      <c r="BL207" s="105">
        <f>GETPIVOTDATA(" Texas",'Population Migration by State'!$B$5,"Year",'Population Migration by State'!$C$3)</f>
        <v>512187</v>
      </c>
      <c r="BM207" s="105">
        <f>GETPIVOTDATA(" Texas",'Population Migration by State'!$B$5,"Year",'Population Migration by State'!$C$3)</f>
        <v>512187</v>
      </c>
      <c r="BN207" s="105">
        <f>GETPIVOTDATA(" Texas",'Population Migration by State'!$B$5,"Year",'Population Migration by State'!$C$3)</f>
        <v>512187</v>
      </c>
      <c r="BO207" s="105">
        <f>GETPIVOTDATA(" Texas",'Population Migration by State'!$B$5,"Year",'Population Migration by State'!$C$3)</f>
        <v>512187</v>
      </c>
      <c r="BP207" s="105">
        <f>GETPIVOTDATA(" Texas",'Population Migration by State'!$B$5,"Year",'Population Migration by State'!$C$3)</f>
        <v>512187</v>
      </c>
      <c r="BQ207" s="105">
        <f>GETPIVOTDATA(" Texas",'Population Migration by State'!$B$5,"Year",'Population Migration by State'!$C$3)</f>
        <v>512187</v>
      </c>
      <c r="BR207" s="105">
        <f>GETPIVOTDATA(" Texas",'Population Migration by State'!$B$5,"Year",'Population Migration by State'!$C$3)</f>
        <v>512187</v>
      </c>
      <c r="BS207" s="105">
        <f>GETPIVOTDATA(" Texas",'Population Migration by State'!$B$5,"Year",'Population Migration by State'!$C$3)</f>
        <v>512187</v>
      </c>
      <c r="BT207" s="105">
        <f>GETPIVOTDATA(" Texas",'Population Migration by State'!$B$5,"Year",'Population Migration by State'!$C$3)</f>
        <v>512187</v>
      </c>
      <c r="BU207" s="92">
        <f>GETPIVOTDATA(" Louisiana",'Population Migration by State'!$B$5,"Year",'Population Migration by State'!$C$3)</f>
        <v>91870</v>
      </c>
      <c r="BV207" s="105">
        <f>GETPIVOTDATA(" Louisiana",'Population Migration by State'!$B$5,"Year",'Population Migration by State'!$C$3)</f>
        <v>91870</v>
      </c>
      <c r="BW207" s="121">
        <f>GETPIVOTDATA(" Louisiana",'Population Migration by State'!$B$5,"Year",'Population Migration by State'!$C$3)</f>
        <v>91870</v>
      </c>
      <c r="BX207" s="121">
        <f>GETPIVOTDATA(" Louisiana",'Population Migration by State'!$B$5,"Year",'Population Migration by State'!$C$3)</f>
        <v>91870</v>
      </c>
      <c r="BY207" s="121">
        <f>GETPIVOTDATA(" Louisiana",'Population Migration by State'!$B$5,"Year",'Population Migration by State'!$C$3)</f>
        <v>91870</v>
      </c>
      <c r="BZ207" s="121">
        <f>GETPIVOTDATA(" Louisiana",'Population Migration by State'!$B$5,"Year",'Population Migration by State'!$C$3)</f>
        <v>91870</v>
      </c>
      <c r="CA207" s="105">
        <f>GETPIVOTDATA(" Louisiana",'Population Migration by State'!$B$5,"Year",'Population Migration by State'!$C$3)</f>
        <v>91870</v>
      </c>
      <c r="CB207" s="105">
        <f>GETPIVOTDATA(" Louisiana",'Population Migration by State'!$B$5,"Year",'Population Migration by State'!$C$3)</f>
        <v>91870</v>
      </c>
      <c r="CC207" s="105">
        <f>GETPIVOTDATA(" Louisiana",'Population Migration by State'!$B$5,"Year",'Population Migration by State'!$C$3)</f>
        <v>91870</v>
      </c>
      <c r="CD207" s="97"/>
      <c r="CE207" s="105">
        <f>GETPIVOTDATA(" Mississippi",'Population Migration by State'!$B$5,"Year",'Population Migration by State'!$C$3)</f>
        <v>73581</v>
      </c>
      <c r="CF207" s="121">
        <f>GETPIVOTDATA(" Mississippi",'Population Migration by State'!$B$5,"Year",'Population Migration by State'!$C$3)</f>
        <v>73581</v>
      </c>
      <c r="CG207" s="121">
        <f>GETPIVOTDATA(" Mississippi",'Population Migration by State'!$B$5,"Year",'Population Migration by State'!$C$3)</f>
        <v>73581</v>
      </c>
      <c r="CH207" s="121">
        <f>GETPIVOTDATA(" Mississippi",'Population Migration by State'!$B$5,"Year",'Population Migration by State'!$C$3)</f>
        <v>73581</v>
      </c>
      <c r="CI207" s="121">
        <f>GETPIVOTDATA(" Mississippi",'Population Migration by State'!$B$5,"Year",'Population Migration by State'!$C$3)</f>
        <v>73581</v>
      </c>
      <c r="CJ207" s="105">
        <f>GETPIVOTDATA(" Mississippi",'Population Migration by State'!$B$5,"Year",'Population Migration by State'!$C$3)</f>
        <v>73581</v>
      </c>
      <c r="CK207" s="105">
        <f>GETPIVOTDATA(" Mississippi",'Population Migration by State'!$B$5,"Year",'Population Migration by State'!$C$3)</f>
        <v>73581</v>
      </c>
      <c r="CL207" s="92">
        <f>GETPIVOTDATA(" Alabama",'Population Migration by State'!$B$5,"Year",'Population Migration by State'!$C$3)</f>
        <v>105219</v>
      </c>
      <c r="CM207" s="121">
        <f>GETPIVOTDATA(" Alabama",'Population Migration by State'!$B$5,"Year",'Population Migration by State'!$C$3)</f>
        <v>105219</v>
      </c>
      <c r="CN207" s="121">
        <f>GETPIVOTDATA(" Alabama",'Population Migration by State'!$B$5,"Year",'Population Migration by State'!$C$3)</f>
        <v>105219</v>
      </c>
      <c r="CO207" s="121">
        <f>GETPIVOTDATA(" Alabama",'Population Migration by State'!$B$5,"Year",'Population Migration by State'!$C$3)</f>
        <v>105219</v>
      </c>
      <c r="CP207" s="121">
        <f>GETPIVOTDATA(" Alabama",'Population Migration by State'!$B$5,"Year",'Population Migration by State'!$C$3)</f>
        <v>105219</v>
      </c>
      <c r="CQ207" s="105">
        <f>GETPIVOTDATA(" Alabama",'Population Migration by State'!$B$5,"Year",'Population Migration by State'!$C$3)</f>
        <v>105219</v>
      </c>
      <c r="CR207" s="105">
        <f>GETPIVOTDATA(" Alabama",'Population Migration by State'!$B$5,"Year",'Population Migration by State'!$C$3)</f>
        <v>105219</v>
      </c>
      <c r="CS207" s="92">
        <f>GETPIVOTDATA(" Georgia",'Population Migration by State'!$B$5,"Year",'Population Migration by State'!$C$3)</f>
        <v>279196</v>
      </c>
      <c r="CT207" s="105">
        <f>GETPIVOTDATA(" Georgia",'Population Migration by State'!$B$5,"Year",'Population Migration by State'!$C$3)</f>
        <v>279196</v>
      </c>
      <c r="CU207" s="105">
        <f>GETPIVOTDATA(" Georgia",'Population Migration by State'!$B$5,"Year",'Population Migration by State'!$C$3)</f>
        <v>279196</v>
      </c>
      <c r="CV207" s="105">
        <f>GETPIVOTDATA(" Georgia",'Population Migration by State'!$B$5,"Year",'Population Migration by State'!$C$3)</f>
        <v>279196</v>
      </c>
      <c r="CW207" s="121">
        <f>GETPIVOTDATA(" Georgia",'Population Migration by State'!$B$5,"Year",'Population Migration by State'!$C$3)</f>
        <v>279196</v>
      </c>
      <c r="CX207" s="121">
        <f>GETPIVOTDATA(" Georgia",'Population Migration by State'!$B$5,"Year",'Population Migration by State'!$C$3)</f>
        <v>279196</v>
      </c>
      <c r="CY207" s="121">
        <f>GETPIVOTDATA(" Georgia",'Population Migration by State'!$B$5,"Year",'Population Migration by State'!$C$3)</f>
        <v>279196</v>
      </c>
      <c r="CZ207" s="121">
        <f>GETPIVOTDATA(" Georgia",'Population Migration by State'!$B$5,"Year",'Population Migration by State'!$C$3)</f>
        <v>279196</v>
      </c>
      <c r="DA207" s="105">
        <f>GETPIVOTDATA(" Georgia",'Population Migration by State'!$B$5,"Year",'Population Migration by State'!$C$3)</f>
        <v>279196</v>
      </c>
      <c r="DB207" s="105">
        <f>GETPIVOTDATA(" Georgia",'Population Migration by State'!$B$5,"Year",'Population Migration by State'!$C$3)</f>
        <v>279196</v>
      </c>
      <c r="DC207" s="105">
        <f>GETPIVOTDATA(" Georgia",'Population Migration by State'!$B$5,"Year",'Population Migration by State'!$C$3)</f>
        <v>279196</v>
      </c>
      <c r="DD207" s="99"/>
      <c r="DE207" s="105">
        <f>GETPIVOTDATA(" South Carolina",'Population Migration by State'!$B$5,"Year",'Population Migration by State'!$C$3)</f>
        <v>157775</v>
      </c>
      <c r="DF207" s="105">
        <f>GETPIVOTDATA(" South Carolina",'Population Migration by State'!$B$5,"Year",'Population Migration by State'!$C$3)</f>
        <v>157775</v>
      </c>
      <c r="DG207" s="121">
        <f>GETPIVOTDATA(" South Carolina",'Population Migration by State'!$B$5,"Year",'Population Migration by State'!$C$3)</f>
        <v>157775</v>
      </c>
      <c r="DH207" s="121">
        <f>GETPIVOTDATA(" South Carolina",'Population Migration by State'!$B$5,"Year",'Population Migration by State'!$C$3)</f>
        <v>157775</v>
      </c>
      <c r="DI207" s="121">
        <f>GETPIVOTDATA(" South Carolina",'Population Migration by State'!$B$5,"Year",'Population Migration by State'!$C$3)</f>
        <v>157775</v>
      </c>
      <c r="DJ207" s="121">
        <f>GETPIVOTDATA(" South Carolina",'Population Migration by State'!$B$5,"Year",'Population Migration by State'!$C$3)</f>
        <v>157775</v>
      </c>
      <c r="DK207" s="105">
        <f>GETPIVOTDATA(" South Carolina",'Population Migration by State'!$B$5,"Year",'Population Migration by State'!$C$3)</f>
        <v>157775</v>
      </c>
      <c r="DL207" s="114">
        <f>GETPIVOTDATA(" South Carolina",'Population Migration by State'!$B$5,"Year",'Population Migration by State'!$C$3)</f>
        <v>157775</v>
      </c>
      <c r="DM207" s="105"/>
      <c r="DN207" s="105"/>
      <c r="DO207" s="105"/>
      <c r="DP207" s="105"/>
      <c r="DQ207" s="105"/>
      <c r="DR207" s="105"/>
      <c r="DS207" s="105"/>
      <c r="DT207" s="105"/>
      <c r="DU207" s="105"/>
      <c r="DV207" s="105"/>
      <c r="DW207" s="105"/>
      <c r="DX207" s="105"/>
      <c r="DY207" s="105"/>
      <c r="DZ207" s="105"/>
      <c r="EA207" s="105"/>
      <c r="EB207" s="105"/>
      <c r="EC207" s="105"/>
      <c r="ED207" s="105"/>
      <c r="EE207" s="105"/>
      <c r="EF207" s="105"/>
      <c r="EG207" s="105"/>
      <c r="EH207" s="105"/>
      <c r="EI207" s="105"/>
      <c r="EJ207" s="105"/>
      <c r="EK207" s="105"/>
      <c r="EL207" s="105"/>
      <c r="EM207" s="105"/>
      <c r="EN207" s="105"/>
      <c r="EO207" s="105"/>
      <c r="EP207" s="105"/>
      <c r="EQ207" s="56"/>
      <c r="ER207" s="56"/>
      <c r="ES207" s="56"/>
      <c r="ET207" s="56"/>
      <c r="EU207" s="56"/>
      <c r="EV207" s="56"/>
      <c r="EW207" s="56"/>
      <c r="EX207" s="56"/>
      <c r="EY207" s="56"/>
      <c r="EZ207" s="56"/>
      <c r="FA207" s="56"/>
      <c r="FB207" s="56"/>
      <c r="FC207" s="56"/>
      <c r="FD207" s="56"/>
      <c r="FE207" s="56"/>
      <c r="FF207" s="56"/>
      <c r="FG207" s="56"/>
      <c r="FH207" s="56"/>
      <c r="FI207" s="56"/>
      <c r="FJ207" s="56"/>
      <c r="FK207" s="56"/>
      <c r="FL207" s="56"/>
      <c r="FM207" s="56"/>
      <c r="FN207" s="56"/>
      <c r="FO207" s="56"/>
      <c r="FP207" s="56"/>
      <c r="FQ207" s="56"/>
      <c r="FR207" s="56"/>
      <c r="FS207" s="56"/>
      <c r="FT207" s="56"/>
      <c r="FU207" s="56"/>
      <c r="FV207" s="56"/>
      <c r="FW207" s="56"/>
      <c r="FX207" s="56"/>
      <c r="FY207" s="56"/>
      <c r="FZ207" s="56"/>
      <c r="GA207" s="56"/>
      <c r="GB207" s="56"/>
      <c r="GC207" s="56"/>
      <c r="GD207" s="56"/>
      <c r="GE207" s="56"/>
      <c r="GF207" s="56"/>
      <c r="GG207" s="56"/>
      <c r="GH207" s="56"/>
      <c r="GI207" s="56"/>
      <c r="GJ207" s="56"/>
      <c r="GK207" s="56"/>
      <c r="GL207" s="56"/>
      <c r="GM207" s="56"/>
      <c r="GN207" s="56"/>
      <c r="GO207" s="56"/>
      <c r="GP207" s="56"/>
      <c r="GQ207" s="56"/>
      <c r="GR207" s="56"/>
      <c r="GS207" s="56"/>
      <c r="GT207" s="56"/>
      <c r="GU207" s="56"/>
      <c r="GV207" s="56"/>
      <c r="GW207" s="56"/>
      <c r="GX207" s="56"/>
      <c r="GY207" s="56"/>
      <c r="GZ207" s="56"/>
      <c r="HA207" s="56"/>
      <c r="HB207" s="56"/>
      <c r="HC207" s="56"/>
      <c r="HD207" s="56"/>
      <c r="HE207" s="56"/>
      <c r="HF207" s="56"/>
      <c r="HG207" s="56"/>
      <c r="HH207" s="217"/>
    </row>
    <row r="208" spans="2:216" ht="16.5" thickTop="1" thickBot="1" x14ac:dyDescent="0.3">
      <c r="B208" s="221"/>
      <c r="C208" s="56"/>
      <c r="D208" s="92"/>
      <c r="E208" s="105"/>
      <c r="F208" s="105"/>
      <c r="G208" s="105"/>
      <c r="H208" s="105"/>
      <c r="I208" s="105"/>
      <c r="J208" s="105"/>
      <c r="K208" s="105"/>
      <c r="L208" s="105"/>
      <c r="M208" s="108"/>
      <c r="N208" s="105">
        <f>GETPIVOTDATA(" Alaska",'Population Migration by State'!$B$5,"Year",'Population Migration by State'!$C$3)</f>
        <v>33440</v>
      </c>
      <c r="O208" s="105">
        <f>GETPIVOTDATA(" Alaska",'Population Migration by State'!$B$5,"Year",'Population Migration by State'!$C$3)</f>
        <v>33440</v>
      </c>
      <c r="P208" s="105">
        <f>GETPIVOTDATA(" Alaska",'Population Migration by State'!$B$5,"Year",'Population Migration by State'!$C$3)</f>
        <v>33440</v>
      </c>
      <c r="Q208" s="105">
        <f>GETPIVOTDATA(" Alaska",'Population Migration by State'!$B$5,"Year",'Population Migration by State'!$C$3)</f>
        <v>33440</v>
      </c>
      <c r="R208" s="105">
        <f>GETPIVOTDATA(" Alaska",'Population Migration by State'!$B$5,"Year",'Population Migration by State'!$C$3)</f>
        <v>33440</v>
      </c>
      <c r="S208" s="105">
        <f>GETPIVOTDATA(" Alaska",'Population Migration by State'!$B$5,"Year",'Population Migration by State'!$C$3)</f>
        <v>33440</v>
      </c>
      <c r="T208" s="105">
        <f>GETPIVOTDATA(" Alaska",'Population Migration by State'!$B$5,"Year",'Population Migration by State'!$C$3)</f>
        <v>33440</v>
      </c>
      <c r="U208" s="105">
        <f>GETPIVOTDATA(" Alaska",'Population Migration by State'!$B$5,"Year",'Population Migration by State'!$C$3)</f>
        <v>33440</v>
      </c>
      <c r="V208" s="92"/>
      <c r="W208" s="105"/>
      <c r="X208" s="114"/>
      <c r="Y208" s="105"/>
      <c r="Z208" s="105"/>
      <c r="AA208" s="105"/>
      <c r="AB208" s="105"/>
      <c r="AC208" s="105"/>
      <c r="AD208" s="105"/>
      <c r="AE208" s="105"/>
      <c r="AF208" s="105"/>
      <c r="AG208" s="99"/>
      <c r="AH208" s="105">
        <f>GETPIVOTDATA(" Arizona",'Population Migration by State'!$B$5,"Year",'Population Migration by State'!$C$3)</f>
        <v>234248</v>
      </c>
      <c r="AI208" s="105">
        <f>GETPIVOTDATA(" Arizona",'Population Migration by State'!$B$5,"Year",'Population Migration by State'!$C$3)</f>
        <v>234248</v>
      </c>
      <c r="AJ208" s="105">
        <f>GETPIVOTDATA(" Arizona",'Population Migration by State'!$B$5,"Year",'Population Migration by State'!$C$3)</f>
        <v>234248</v>
      </c>
      <c r="AK208" s="105">
        <f>GETPIVOTDATA(" Arizona",'Population Migration by State'!$B$5,"Year",'Population Migration by State'!$C$3)</f>
        <v>234248</v>
      </c>
      <c r="AL208" s="105">
        <f>GETPIVOTDATA(" Arizona",'Population Migration by State'!$B$5,"Year",'Population Migration by State'!$C$3)</f>
        <v>234248</v>
      </c>
      <c r="AM208" s="105">
        <f>GETPIVOTDATA(" Arizona",'Population Migration by State'!$B$5,"Year",'Population Migration by State'!$C$3)</f>
        <v>234248</v>
      </c>
      <c r="AN208" s="105">
        <f>GETPIVOTDATA(" Arizona",'Population Migration by State'!$B$5,"Year",'Population Migration by State'!$C$3)</f>
        <v>234248</v>
      </c>
      <c r="AO208" s="92">
        <f>GETPIVOTDATA(" New Mexico",'Population Migration by State'!$B$5,"Year",'Population Migration by State'!$C$3)</f>
        <v>55122</v>
      </c>
      <c r="AP208" s="105">
        <f>GETPIVOTDATA(" New Mexico",'Population Migration by State'!$B$5,"Year",'Population Migration by State'!$C$3)</f>
        <v>55122</v>
      </c>
      <c r="AQ208" s="114">
        <f>GETPIVOTDATA(" New Mexico",'Population Migration by State'!$B$5,"Year",'Population Migration by State'!$C$3)</f>
        <v>55122</v>
      </c>
      <c r="AR208" s="105"/>
      <c r="AS208" s="105"/>
      <c r="AT208" s="105"/>
      <c r="AU208" s="99">
        <f>GETPIVOTDATA(" Texas",'Population Migration by State'!$B$5,"Year",'Population Migration by State'!$C$3)</f>
        <v>512187</v>
      </c>
      <c r="AV208" s="105">
        <f>GETPIVOTDATA(" Texas",'Population Migration by State'!$B$5,"Year",'Population Migration by State'!$C$3)</f>
        <v>512187</v>
      </c>
      <c r="AW208" s="105">
        <f>GETPIVOTDATA(" Texas",'Population Migration by State'!$B$5,"Year",'Population Migration by State'!$C$3)</f>
        <v>512187</v>
      </c>
      <c r="AX208" s="105">
        <f>GETPIVOTDATA(" Texas",'Population Migration by State'!$B$5,"Year",'Population Migration by State'!$C$3)</f>
        <v>512187</v>
      </c>
      <c r="AY208" s="105">
        <f>GETPIVOTDATA(" Texas",'Population Migration by State'!$B$5,"Year",'Population Migration by State'!$C$3)</f>
        <v>512187</v>
      </c>
      <c r="AZ208" s="105">
        <f>GETPIVOTDATA(" Texas",'Population Migration by State'!$B$5,"Year",'Population Migration by State'!$C$3)</f>
        <v>512187</v>
      </c>
      <c r="BA208" s="105">
        <f>GETPIVOTDATA(" Texas",'Population Migration by State'!$B$5,"Year",'Population Migration by State'!$C$3)</f>
        <v>512187</v>
      </c>
      <c r="BB208" s="105">
        <f>GETPIVOTDATA(" Texas",'Population Migration by State'!$B$5,"Year",'Population Migration by State'!$C$3)</f>
        <v>512187</v>
      </c>
      <c r="BC208" s="105">
        <f>GETPIVOTDATA(" Texas",'Population Migration by State'!$B$5,"Year",'Population Migration by State'!$C$3)</f>
        <v>512187</v>
      </c>
      <c r="BD208" s="105">
        <f>GETPIVOTDATA(" Texas",'Population Migration by State'!$B$5,"Year",'Population Migration by State'!$C$3)</f>
        <v>512187</v>
      </c>
      <c r="BE208" s="105">
        <f>GETPIVOTDATA(" Texas",'Population Migration by State'!$B$5,"Year",'Population Migration by State'!$C$3)</f>
        <v>512187</v>
      </c>
      <c r="BF208" s="105">
        <f>GETPIVOTDATA(" Texas",'Population Migration by State'!$B$5,"Year",'Population Migration by State'!$C$3)</f>
        <v>512187</v>
      </c>
      <c r="BG208" s="105">
        <f>GETPIVOTDATA(" Texas",'Population Migration by State'!$B$5,"Year",'Population Migration by State'!$C$3)</f>
        <v>512187</v>
      </c>
      <c r="BH208" s="105">
        <f>GETPIVOTDATA(" Texas",'Population Migration by State'!$B$5,"Year",'Population Migration by State'!$C$3)</f>
        <v>512187</v>
      </c>
      <c r="BI208" s="105">
        <f>GETPIVOTDATA(" Texas",'Population Migration by State'!$B$5,"Year",'Population Migration by State'!$C$3)</f>
        <v>512187</v>
      </c>
      <c r="BJ208" s="105">
        <f>GETPIVOTDATA(" Texas",'Population Migration by State'!$B$5,"Year",'Population Migration by State'!$C$3)</f>
        <v>512187</v>
      </c>
      <c r="BK208" s="105">
        <f>GETPIVOTDATA(" Texas",'Population Migration by State'!$B$5,"Year",'Population Migration by State'!$C$3)</f>
        <v>512187</v>
      </c>
      <c r="BL208" s="121">
        <f>GETPIVOTDATA(" Texas",'Population Migration by State'!$B$5,"Year",'Population Migration by State'!$C$3)</f>
        <v>512187</v>
      </c>
      <c r="BM208" s="105">
        <f>GETPIVOTDATA(" Texas",'Population Migration by State'!$B$5,"Year",'Population Migration by State'!$C$3)</f>
        <v>512187</v>
      </c>
      <c r="BN208" s="105">
        <f>GETPIVOTDATA(" Texas",'Population Migration by State'!$B$5,"Year",'Population Migration by State'!$C$3)</f>
        <v>512187</v>
      </c>
      <c r="BO208" s="105">
        <f>GETPIVOTDATA(" Texas",'Population Migration by State'!$B$5,"Year",'Population Migration by State'!$C$3)</f>
        <v>512187</v>
      </c>
      <c r="BP208" s="105">
        <f>GETPIVOTDATA(" Texas",'Population Migration by State'!$B$5,"Year",'Population Migration by State'!$C$3)</f>
        <v>512187</v>
      </c>
      <c r="BQ208" s="105">
        <f>GETPIVOTDATA(" Texas",'Population Migration by State'!$B$5,"Year",'Population Migration by State'!$C$3)</f>
        <v>512187</v>
      </c>
      <c r="BR208" s="105">
        <f>GETPIVOTDATA(" Texas",'Population Migration by State'!$B$5,"Year",'Population Migration by State'!$C$3)</f>
        <v>512187</v>
      </c>
      <c r="BS208" s="105">
        <f>GETPIVOTDATA(" Texas",'Population Migration by State'!$B$5,"Year",'Population Migration by State'!$C$3)</f>
        <v>512187</v>
      </c>
      <c r="BT208" s="105">
        <f>GETPIVOTDATA(" Texas",'Population Migration by State'!$B$5,"Year",'Population Migration by State'!$C$3)</f>
        <v>512187</v>
      </c>
      <c r="BU208" s="92">
        <f>GETPIVOTDATA(" Louisiana",'Population Migration by State'!$B$5,"Year",'Population Migration by State'!$C$3)</f>
        <v>91870</v>
      </c>
      <c r="BV208" s="105">
        <f>GETPIVOTDATA(" Louisiana",'Population Migration by State'!$B$5,"Year",'Population Migration by State'!$C$3)</f>
        <v>91870</v>
      </c>
      <c r="BW208" s="121">
        <f>GETPIVOTDATA(" Louisiana",'Population Migration by State'!$B$5,"Year",'Population Migration by State'!$C$3)</f>
        <v>91870</v>
      </c>
      <c r="BX208" s="121">
        <f>GETPIVOTDATA(" Louisiana",'Population Migration by State'!$B$5,"Year",'Population Migration by State'!$C$3)</f>
        <v>91870</v>
      </c>
      <c r="BY208" s="121">
        <f>GETPIVOTDATA(" Louisiana",'Population Migration by State'!$B$5,"Year",'Population Migration by State'!$C$3)</f>
        <v>91870</v>
      </c>
      <c r="BZ208" s="121">
        <f>GETPIVOTDATA(" Louisiana",'Population Migration by State'!$B$5,"Year",'Population Migration by State'!$C$3)</f>
        <v>91870</v>
      </c>
      <c r="CA208" s="105">
        <f>GETPIVOTDATA(" Louisiana",'Population Migration by State'!$B$5,"Year",'Population Migration by State'!$C$3)</f>
        <v>91870</v>
      </c>
      <c r="CB208" s="105">
        <f>GETPIVOTDATA(" Louisiana",'Population Migration by State'!$B$5,"Year",'Population Migration by State'!$C$3)</f>
        <v>91870</v>
      </c>
      <c r="CC208" s="105">
        <f>GETPIVOTDATA(" Louisiana",'Population Migration by State'!$B$5,"Year",'Population Migration by State'!$C$3)</f>
        <v>91870</v>
      </c>
      <c r="CD208" s="92">
        <f>GETPIVOTDATA(" Mississippi",'Population Migration by State'!$B$5,"Year",'Population Migration by State'!$C$3)</f>
        <v>73581</v>
      </c>
      <c r="CE208" s="105">
        <f>GETPIVOTDATA(" Mississippi",'Population Migration by State'!$B$5,"Year",'Population Migration by State'!$C$3)</f>
        <v>73581</v>
      </c>
      <c r="CF208" s="121">
        <f>GETPIVOTDATA(" Mississippi",'Population Migration by State'!$B$5,"Year",'Population Migration by State'!$C$3)</f>
        <v>73581</v>
      </c>
      <c r="CG208" s="121">
        <f>GETPIVOTDATA(" Mississippi",'Population Migration by State'!$B$5,"Year",'Population Migration by State'!$C$3)</f>
        <v>73581</v>
      </c>
      <c r="CH208" s="121">
        <f>GETPIVOTDATA(" Mississippi",'Population Migration by State'!$B$5,"Year",'Population Migration by State'!$C$3)</f>
        <v>73581</v>
      </c>
      <c r="CI208" s="121">
        <f>GETPIVOTDATA(" Mississippi",'Population Migration by State'!$B$5,"Year",'Population Migration by State'!$C$3)</f>
        <v>73581</v>
      </c>
      <c r="CJ208" s="105">
        <f>GETPIVOTDATA(" Mississippi",'Population Migration by State'!$B$5,"Year",'Population Migration by State'!$C$3)</f>
        <v>73581</v>
      </c>
      <c r="CK208" s="105">
        <f>GETPIVOTDATA(" Mississippi",'Population Migration by State'!$B$5,"Year",'Population Migration by State'!$C$3)</f>
        <v>73581</v>
      </c>
      <c r="CL208" s="92">
        <f>GETPIVOTDATA(" Alabama",'Population Migration by State'!$B$5,"Year",'Population Migration by State'!$C$3)</f>
        <v>105219</v>
      </c>
      <c r="CM208" s="121">
        <f>GETPIVOTDATA(" Alabama",'Population Migration by State'!$B$5,"Year",'Population Migration by State'!$C$3)</f>
        <v>105219</v>
      </c>
      <c r="CN208" s="121">
        <f>GETPIVOTDATA(" Alabama",'Population Migration by State'!$B$5,"Year",'Population Migration by State'!$C$3)</f>
        <v>105219</v>
      </c>
      <c r="CO208" s="121">
        <f>GETPIVOTDATA(" Alabama",'Population Migration by State'!$B$5,"Year",'Population Migration by State'!$C$3)</f>
        <v>105219</v>
      </c>
      <c r="CP208" s="121">
        <f>GETPIVOTDATA(" Alabama",'Population Migration by State'!$B$5,"Year",'Population Migration by State'!$C$3)</f>
        <v>105219</v>
      </c>
      <c r="CQ208" s="105">
        <f>GETPIVOTDATA(" Alabama",'Population Migration by State'!$B$5,"Year",'Population Migration by State'!$C$3)</f>
        <v>105219</v>
      </c>
      <c r="CR208" s="105">
        <f>GETPIVOTDATA(" Alabama",'Population Migration by State'!$B$5,"Year",'Population Migration by State'!$C$3)</f>
        <v>105219</v>
      </c>
      <c r="CS208" s="99"/>
      <c r="CT208" s="105">
        <f>GETPIVOTDATA(" Georgia",'Population Migration by State'!$B$5,"Year",'Population Migration by State'!$C$3)</f>
        <v>279196</v>
      </c>
      <c r="CU208" s="105">
        <f>GETPIVOTDATA(" Georgia",'Population Migration by State'!$B$5,"Year",'Population Migration by State'!$C$3)</f>
        <v>279196</v>
      </c>
      <c r="CV208" s="105">
        <f>GETPIVOTDATA(" Georgia",'Population Migration by State'!$B$5,"Year",'Population Migration by State'!$C$3)</f>
        <v>279196</v>
      </c>
      <c r="CW208" s="121">
        <f>GETPIVOTDATA(" Georgia",'Population Migration by State'!$B$5,"Year",'Population Migration by State'!$C$3)</f>
        <v>279196</v>
      </c>
      <c r="CX208" s="121">
        <f>GETPIVOTDATA(" Georgia",'Population Migration by State'!$B$5,"Year",'Population Migration by State'!$C$3)</f>
        <v>279196</v>
      </c>
      <c r="CY208" s="121">
        <f>GETPIVOTDATA(" Georgia",'Population Migration by State'!$B$5,"Year",'Population Migration by State'!$C$3)</f>
        <v>279196</v>
      </c>
      <c r="CZ208" s="121">
        <f>GETPIVOTDATA(" Georgia",'Population Migration by State'!$B$5,"Year",'Population Migration by State'!$C$3)</f>
        <v>279196</v>
      </c>
      <c r="DA208" s="105">
        <f>GETPIVOTDATA(" Georgia",'Population Migration by State'!$B$5,"Year",'Population Migration by State'!$C$3)</f>
        <v>279196</v>
      </c>
      <c r="DB208" s="105">
        <f>GETPIVOTDATA(" Georgia",'Population Migration by State'!$B$5,"Year",'Population Migration by State'!$C$3)</f>
        <v>279196</v>
      </c>
      <c r="DC208" s="105">
        <f>GETPIVOTDATA(" Georgia",'Population Migration by State'!$B$5,"Year",'Population Migration by State'!$C$3)</f>
        <v>279196</v>
      </c>
      <c r="DD208" s="105">
        <f>GETPIVOTDATA(" Georgia",'Population Migration by State'!$B$5,"Year",'Population Migration by State'!$C$3)</f>
        <v>279196</v>
      </c>
      <c r="DE208" s="92">
        <f>GETPIVOTDATA(" South Carolina",'Population Migration by State'!$B$5,"Year",'Population Migration by State'!$C$3)</f>
        <v>157775</v>
      </c>
      <c r="DF208" s="105">
        <f>GETPIVOTDATA(" South Carolina",'Population Migration by State'!$B$5,"Year",'Population Migration by State'!$C$3)</f>
        <v>157775</v>
      </c>
      <c r="DG208" s="105">
        <f>GETPIVOTDATA(" South Carolina",'Population Migration by State'!$B$5,"Year",'Population Migration by State'!$C$3)</f>
        <v>157775</v>
      </c>
      <c r="DH208" s="105">
        <f>GETPIVOTDATA(" South Carolina",'Population Migration by State'!$B$5,"Year",'Population Migration by State'!$C$3)</f>
        <v>157775</v>
      </c>
      <c r="DI208" s="105">
        <f>GETPIVOTDATA(" South Carolina",'Population Migration by State'!$B$5,"Year",'Population Migration by State'!$C$3)</f>
        <v>157775</v>
      </c>
      <c r="DJ208" s="105">
        <f>GETPIVOTDATA(" South Carolina",'Population Migration by State'!$B$5,"Year",'Population Migration by State'!$C$3)</f>
        <v>157775</v>
      </c>
      <c r="DK208" s="105">
        <f>GETPIVOTDATA(" South Carolina",'Population Migration by State'!$B$5,"Year",'Population Migration by State'!$C$3)</f>
        <v>157775</v>
      </c>
      <c r="DL208" s="97"/>
      <c r="DM208" s="105"/>
      <c r="DN208" s="105"/>
      <c r="DO208" s="105"/>
      <c r="DP208" s="105"/>
      <c r="DQ208" s="105"/>
      <c r="DR208" s="105"/>
      <c r="DS208" s="105"/>
      <c r="DT208" s="105"/>
      <c r="DU208" s="105"/>
      <c r="DV208" s="105"/>
      <c r="DW208" s="105"/>
      <c r="DX208" s="105"/>
      <c r="DY208" s="105"/>
      <c r="DZ208" s="105"/>
      <c r="EA208" s="105"/>
      <c r="EB208" s="105"/>
      <c r="EC208" s="105"/>
      <c r="ED208" s="105"/>
      <c r="EE208" s="105"/>
      <c r="EF208" s="105"/>
      <c r="EG208" s="105"/>
      <c r="EH208" s="105"/>
      <c r="EI208" s="105"/>
      <c r="EJ208" s="105"/>
      <c r="EK208" s="105"/>
      <c r="EL208" s="105"/>
      <c r="EM208" s="105"/>
      <c r="EN208" s="105"/>
      <c r="EO208" s="105"/>
      <c r="EP208" s="105"/>
      <c r="EQ208" s="56"/>
      <c r="ER208" s="56"/>
      <c r="ES208" s="56"/>
      <c r="ET208" s="56"/>
      <c r="EU208" s="56"/>
      <c r="EV208" s="56"/>
      <c r="EW208" s="56"/>
      <c r="EX208" s="56"/>
      <c r="EY208" s="56"/>
      <c r="EZ208" s="56"/>
      <c r="FA208" s="56"/>
      <c r="FB208" s="56"/>
      <c r="FC208" s="56"/>
      <c r="FD208" s="56"/>
      <c r="FE208" s="56"/>
      <c r="FF208" s="56"/>
      <c r="FG208" s="56"/>
      <c r="FH208" s="56"/>
      <c r="FI208" s="56"/>
      <c r="FJ208" s="56"/>
      <c r="FK208" s="56"/>
      <c r="FL208" s="56"/>
      <c r="FM208" s="56"/>
      <c r="FN208" s="56"/>
      <c r="FO208" s="56"/>
      <c r="FP208" s="56"/>
      <c r="FQ208" s="56"/>
      <c r="FR208" s="56"/>
      <c r="FS208" s="56"/>
      <c r="FT208" s="56"/>
      <c r="FU208" s="56"/>
      <c r="FV208" s="56"/>
      <c r="FW208" s="56"/>
      <c r="FX208" s="56"/>
      <c r="FY208" s="56"/>
      <c r="FZ208" s="56"/>
      <c r="GA208" s="56"/>
      <c r="GB208" s="56"/>
      <c r="GC208" s="56"/>
      <c r="GD208" s="56"/>
      <c r="GE208" s="56"/>
      <c r="GF208" s="56"/>
      <c r="GG208" s="56"/>
      <c r="GH208" s="56"/>
      <c r="GI208" s="56"/>
      <c r="GJ208" s="56"/>
      <c r="GK208" s="56"/>
      <c r="GL208" s="56"/>
      <c r="GM208" s="56"/>
      <c r="GN208" s="56"/>
      <c r="GO208" s="56"/>
      <c r="GP208" s="56"/>
      <c r="GQ208" s="56"/>
      <c r="GR208" s="56"/>
      <c r="GS208" s="56"/>
      <c r="GT208" s="56"/>
      <c r="GU208" s="56"/>
      <c r="GV208" s="56"/>
      <c r="GW208" s="56"/>
      <c r="GX208" s="56"/>
      <c r="GY208" s="56"/>
      <c r="GZ208" s="56"/>
      <c r="HA208" s="56"/>
      <c r="HB208" s="56"/>
      <c r="HC208" s="56"/>
      <c r="HD208" s="56"/>
      <c r="HE208" s="56"/>
      <c r="HF208" s="56"/>
      <c r="HG208" s="56"/>
      <c r="HH208" s="217"/>
    </row>
    <row r="209" spans="2:216" ht="15.75" thickTop="1" x14ac:dyDescent="0.25">
      <c r="B209" s="221"/>
      <c r="C209" s="56"/>
      <c r="D209" s="92"/>
      <c r="E209" s="105"/>
      <c r="F209" s="105"/>
      <c r="G209" s="105"/>
      <c r="H209" s="105"/>
      <c r="I209" s="105"/>
      <c r="J209" s="105"/>
      <c r="K209" s="105"/>
      <c r="L209" s="97"/>
      <c r="M209" s="105">
        <f>GETPIVOTDATA(" Alaska",'Population Migration by State'!$B$5,"Year",'Population Migration by State'!$C$3)</f>
        <v>33440</v>
      </c>
      <c r="N209" s="105">
        <f>GETPIVOTDATA(" Alaska",'Population Migration by State'!$B$5,"Year",'Population Migration by State'!$C$3)</f>
        <v>33440</v>
      </c>
      <c r="O209" s="105">
        <f>GETPIVOTDATA(" Alaska",'Population Migration by State'!$B$5,"Year",'Population Migration by State'!$C$3)</f>
        <v>33440</v>
      </c>
      <c r="P209" s="105">
        <f>GETPIVOTDATA(" Alaska",'Population Migration by State'!$B$5,"Year",'Population Migration by State'!$C$3)</f>
        <v>33440</v>
      </c>
      <c r="Q209" s="105">
        <f>GETPIVOTDATA(" Alaska",'Population Migration by State'!$B$5,"Year",'Population Migration by State'!$C$3)</f>
        <v>33440</v>
      </c>
      <c r="R209" s="105">
        <f>GETPIVOTDATA(" Alaska",'Population Migration by State'!$B$5,"Year",'Population Migration by State'!$C$3)</f>
        <v>33440</v>
      </c>
      <c r="S209" s="105">
        <f>GETPIVOTDATA(" Alaska",'Population Migration by State'!$B$5,"Year",'Population Migration by State'!$C$3)</f>
        <v>33440</v>
      </c>
      <c r="T209" s="105">
        <f>GETPIVOTDATA(" Alaska",'Population Migration by State'!$B$5,"Year",'Population Migration by State'!$C$3)</f>
        <v>33440</v>
      </c>
      <c r="U209" s="105">
        <f>GETPIVOTDATA(" Alaska",'Population Migration by State'!$B$5,"Year",'Population Migration by State'!$C$3)</f>
        <v>33440</v>
      </c>
      <c r="V209" s="99"/>
      <c r="W209" s="105"/>
      <c r="X209" s="114"/>
      <c r="Y209" s="105"/>
      <c r="Z209" s="105"/>
      <c r="AA209" s="105"/>
      <c r="AB209" s="105"/>
      <c r="AC209" s="105"/>
      <c r="AD209" s="105"/>
      <c r="AE209" s="105"/>
      <c r="AF209" s="105"/>
      <c r="AG209" s="105"/>
      <c r="AH209" s="99"/>
      <c r="AI209" s="105">
        <f>GETPIVOTDATA(" Arizona",'Population Migration by State'!$B$5,"Year",'Population Migration by State'!$C$3)</f>
        <v>234248</v>
      </c>
      <c r="AJ209" s="105">
        <f>GETPIVOTDATA(" Arizona",'Population Migration by State'!$B$5,"Year",'Population Migration by State'!$C$3)</f>
        <v>234248</v>
      </c>
      <c r="AK209" s="105">
        <f>GETPIVOTDATA(" Arizona",'Population Migration by State'!$B$5,"Year",'Population Migration by State'!$C$3)</f>
        <v>234248</v>
      </c>
      <c r="AL209" s="105">
        <f>GETPIVOTDATA(" Arizona",'Population Migration by State'!$B$5,"Year",'Population Migration by State'!$C$3)</f>
        <v>234248</v>
      </c>
      <c r="AM209" s="105">
        <f>GETPIVOTDATA(" Arizona",'Population Migration by State'!$B$5,"Year",'Population Migration by State'!$C$3)</f>
        <v>234248</v>
      </c>
      <c r="AN209" s="105">
        <f>GETPIVOTDATA(" Arizona",'Population Migration by State'!$B$5,"Year",'Population Migration by State'!$C$3)</f>
        <v>234248</v>
      </c>
      <c r="AO209" s="92">
        <f>GETPIVOTDATA(" New Mexico",'Population Migration by State'!$B$5,"Year",'Population Migration by State'!$C$3)</f>
        <v>55122</v>
      </c>
      <c r="AP209" s="105">
        <f>GETPIVOTDATA(" New Mexico",'Population Migration by State'!$B$5,"Year",'Population Migration by State'!$C$3)</f>
        <v>55122</v>
      </c>
      <c r="AQ209" s="114">
        <f>GETPIVOTDATA(" New Mexico",'Population Migration by State'!$B$5,"Year",'Population Migration by State'!$C$3)</f>
        <v>55122</v>
      </c>
      <c r="AR209" s="105"/>
      <c r="AS209" s="105"/>
      <c r="AT209" s="105"/>
      <c r="AU209" s="105"/>
      <c r="AV209" s="92">
        <f>GETPIVOTDATA(" Texas",'Population Migration by State'!$B$5,"Year",'Population Migration by State'!$C$3)</f>
        <v>512187</v>
      </c>
      <c r="AW209" s="105">
        <f>GETPIVOTDATA(" Texas",'Population Migration by State'!$B$5,"Year",'Population Migration by State'!$C$3)</f>
        <v>512187</v>
      </c>
      <c r="AX209" s="105">
        <f>GETPIVOTDATA(" Texas",'Population Migration by State'!$B$5,"Year",'Population Migration by State'!$C$3)</f>
        <v>512187</v>
      </c>
      <c r="AY209" s="105">
        <f>GETPIVOTDATA(" Texas",'Population Migration by State'!$B$5,"Year",'Population Migration by State'!$C$3)</f>
        <v>512187</v>
      </c>
      <c r="AZ209" s="105">
        <f>GETPIVOTDATA(" Texas",'Population Migration by State'!$B$5,"Year",'Population Migration by State'!$C$3)</f>
        <v>512187</v>
      </c>
      <c r="BA209" s="105">
        <f>GETPIVOTDATA(" Texas",'Population Migration by State'!$B$5,"Year",'Population Migration by State'!$C$3)</f>
        <v>512187</v>
      </c>
      <c r="BB209" s="105">
        <f>GETPIVOTDATA(" Texas",'Population Migration by State'!$B$5,"Year",'Population Migration by State'!$C$3)</f>
        <v>512187</v>
      </c>
      <c r="BC209" s="105">
        <f>GETPIVOTDATA(" Texas",'Population Migration by State'!$B$5,"Year",'Population Migration by State'!$C$3)</f>
        <v>512187</v>
      </c>
      <c r="BD209" s="105">
        <f>GETPIVOTDATA(" Texas",'Population Migration by State'!$B$5,"Year",'Population Migration by State'!$C$3)</f>
        <v>512187</v>
      </c>
      <c r="BE209" s="105">
        <f>GETPIVOTDATA(" Texas",'Population Migration by State'!$B$5,"Year",'Population Migration by State'!$C$3)</f>
        <v>512187</v>
      </c>
      <c r="BF209" s="105">
        <f>GETPIVOTDATA(" Texas",'Population Migration by State'!$B$5,"Year",'Population Migration by State'!$C$3)</f>
        <v>512187</v>
      </c>
      <c r="BG209" s="105">
        <f>GETPIVOTDATA(" Texas",'Population Migration by State'!$B$5,"Year",'Population Migration by State'!$C$3)</f>
        <v>512187</v>
      </c>
      <c r="BH209" s="105">
        <f>GETPIVOTDATA(" Texas",'Population Migration by State'!$B$5,"Year",'Population Migration by State'!$C$3)</f>
        <v>512187</v>
      </c>
      <c r="BI209" s="105">
        <f>GETPIVOTDATA(" Texas",'Population Migration by State'!$B$5,"Year",'Population Migration by State'!$C$3)</f>
        <v>512187</v>
      </c>
      <c r="BJ209" s="105">
        <f>GETPIVOTDATA(" Texas",'Population Migration by State'!$B$5,"Year",'Population Migration by State'!$C$3)</f>
        <v>512187</v>
      </c>
      <c r="BK209" s="105">
        <f>GETPIVOTDATA(" Texas",'Population Migration by State'!$B$5,"Year",'Population Migration by State'!$C$3)</f>
        <v>512187</v>
      </c>
      <c r="BL209" s="121">
        <f>GETPIVOTDATA(" Texas",'Population Migration by State'!$B$5,"Year",'Population Migration by State'!$C$3)</f>
        <v>512187</v>
      </c>
      <c r="BM209" s="105">
        <f>GETPIVOTDATA(" Texas",'Population Migration by State'!$B$5,"Year",'Population Migration by State'!$C$3)</f>
        <v>512187</v>
      </c>
      <c r="BN209" s="105">
        <f>GETPIVOTDATA(" Texas",'Population Migration by State'!$B$5,"Year",'Population Migration by State'!$C$3)</f>
        <v>512187</v>
      </c>
      <c r="BO209" s="105">
        <f>GETPIVOTDATA(" Texas",'Population Migration by State'!$B$5,"Year",'Population Migration by State'!$C$3)</f>
        <v>512187</v>
      </c>
      <c r="BP209" s="105">
        <f>GETPIVOTDATA(" Texas",'Population Migration by State'!$B$5,"Year",'Population Migration by State'!$C$3)</f>
        <v>512187</v>
      </c>
      <c r="BQ209" s="105">
        <f>GETPIVOTDATA(" Texas",'Population Migration by State'!$B$5,"Year",'Population Migration by State'!$C$3)</f>
        <v>512187</v>
      </c>
      <c r="BR209" s="105">
        <f>GETPIVOTDATA(" Texas",'Population Migration by State'!$B$5,"Year",'Population Migration by State'!$C$3)</f>
        <v>512187</v>
      </c>
      <c r="BS209" s="105">
        <f>GETPIVOTDATA(" Texas",'Population Migration by State'!$B$5,"Year",'Population Migration by State'!$C$3)</f>
        <v>512187</v>
      </c>
      <c r="BT209" s="105">
        <f>GETPIVOTDATA(" Texas",'Population Migration by State'!$B$5,"Year",'Population Migration by State'!$C$3)</f>
        <v>512187</v>
      </c>
      <c r="BU209" s="92">
        <f>GETPIVOTDATA(" Louisiana",'Population Migration by State'!$B$5,"Year",'Population Migration by State'!$C$3)</f>
        <v>91870</v>
      </c>
      <c r="BV209" s="105">
        <f>GETPIVOTDATA(" Louisiana",'Population Migration by State'!$B$5,"Year",'Population Migration by State'!$C$3)</f>
        <v>91870</v>
      </c>
      <c r="BW209" s="121">
        <f>GETPIVOTDATA(" Louisiana",'Population Migration by State'!$B$5,"Year",'Population Migration by State'!$C$3)</f>
        <v>91870</v>
      </c>
      <c r="BX209" s="121">
        <f>GETPIVOTDATA(" Louisiana",'Population Migration by State'!$B$5,"Year",'Population Migration by State'!$C$3)</f>
        <v>91870</v>
      </c>
      <c r="BY209" s="121">
        <f>GETPIVOTDATA(" Louisiana",'Population Migration by State'!$B$5,"Year",'Population Migration by State'!$C$3)</f>
        <v>91870</v>
      </c>
      <c r="BZ209" s="121">
        <f>GETPIVOTDATA(" Louisiana",'Population Migration by State'!$B$5,"Year",'Population Migration by State'!$C$3)</f>
        <v>91870</v>
      </c>
      <c r="CA209" s="105">
        <f>GETPIVOTDATA(" Louisiana",'Population Migration by State'!$B$5,"Year",'Population Migration by State'!$C$3)</f>
        <v>91870</v>
      </c>
      <c r="CB209" s="105">
        <f>GETPIVOTDATA(" Louisiana",'Population Migration by State'!$B$5,"Year",'Population Migration by State'!$C$3)</f>
        <v>91870</v>
      </c>
      <c r="CC209" s="105">
        <f>GETPIVOTDATA(" Louisiana",'Population Migration by State'!$B$5,"Year",'Population Migration by State'!$C$3)</f>
        <v>91870</v>
      </c>
      <c r="CD209" s="92">
        <f>GETPIVOTDATA(" Mississippi",'Population Migration by State'!$B$5,"Year",'Population Migration by State'!$C$3)</f>
        <v>73581</v>
      </c>
      <c r="CE209" s="105">
        <f>GETPIVOTDATA(" Mississippi",'Population Migration by State'!$B$5,"Year",'Population Migration by State'!$C$3)</f>
        <v>73581</v>
      </c>
      <c r="CF209" s="121">
        <f>GETPIVOTDATA(" Mississippi",'Population Migration by State'!$B$5,"Year",'Population Migration by State'!$C$3)</f>
        <v>73581</v>
      </c>
      <c r="CG209" s="121">
        <f>GETPIVOTDATA(" Mississippi",'Population Migration by State'!$B$5,"Year",'Population Migration by State'!$C$3)</f>
        <v>73581</v>
      </c>
      <c r="CH209" s="121">
        <f>GETPIVOTDATA(" Mississippi",'Population Migration by State'!$B$5,"Year",'Population Migration by State'!$C$3)</f>
        <v>73581</v>
      </c>
      <c r="CI209" s="121">
        <f>GETPIVOTDATA(" Mississippi",'Population Migration by State'!$B$5,"Year",'Population Migration by State'!$C$3)</f>
        <v>73581</v>
      </c>
      <c r="CJ209" s="105">
        <f>GETPIVOTDATA(" Mississippi",'Population Migration by State'!$B$5,"Year",'Population Migration by State'!$C$3)</f>
        <v>73581</v>
      </c>
      <c r="CK209" s="105">
        <f>GETPIVOTDATA(" Mississippi",'Population Migration by State'!$B$5,"Year",'Population Migration by State'!$C$3)</f>
        <v>73581</v>
      </c>
      <c r="CL209" s="92">
        <f>GETPIVOTDATA(" Alabama",'Population Migration by State'!$B$5,"Year",'Population Migration by State'!$C$3)</f>
        <v>105219</v>
      </c>
      <c r="CM209" s="121">
        <f>GETPIVOTDATA(" Alabama",'Population Migration by State'!$B$5,"Year",'Population Migration by State'!$C$3)</f>
        <v>105219</v>
      </c>
      <c r="CN209" s="121">
        <f>GETPIVOTDATA(" Alabama",'Population Migration by State'!$B$5,"Year",'Population Migration by State'!$C$3)</f>
        <v>105219</v>
      </c>
      <c r="CO209" s="121">
        <f>GETPIVOTDATA(" Alabama",'Population Migration by State'!$B$5,"Year",'Population Migration by State'!$C$3)</f>
        <v>105219</v>
      </c>
      <c r="CP209" s="121">
        <f>GETPIVOTDATA(" Alabama",'Population Migration by State'!$B$5,"Year",'Population Migration by State'!$C$3)</f>
        <v>105219</v>
      </c>
      <c r="CQ209" s="105">
        <f>GETPIVOTDATA(" Alabama",'Population Migration by State'!$B$5,"Year",'Population Migration by State'!$C$3)</f>
        <v>105219</v>
      </c>
      <c r="CR209" s="105">
        <f>GETPIVOTDATA(" Alabama",'Population Migration by State'!$B$5,"Year",'Population Migration by State'!$C$3)</f>
        <v>105219</v>
      </c>
      <c r="CS209" s="105">
        <f>GETPIVOTDATA(" Alabama",'Population Migration by State'!$B$5,"Year",'Population Migration by State'!$C$3)</f>
        <v>105219</v>
      </c>
      <c r="CT209" s="92">
        <f>GETPIVOTDATA(" Georgia",'Population Migration by State'!$B$5,"Year",'Population Migration by State'!$C$3)</f>
        <v>279196</v>
      </c>
      <c r="CU209" s="105">
        <f>GETPIVOTDATA(" Georgia",'Population Migration by State'!$B$5,"Year",'Population Migration by State'!$C$3)</f>
        <v>279196</v>
      </c>
      <c r="CV209" s="105">
        <f>GETPIVOTDATA(" Georgia",'Population Migration by State'!$B$5,"Year",'Population Migration by State'!$C$3)</f>
        <v>279196</v>
      </c>
      <c r="CW209" s="121">
        <f>GETPIVOTDATA(" Georgia",'Population Migration by State'!$B$5,"Year",'Population Migration by State'!$C$3)</f>
        <v>279196</v>
      </c>
      <c r="CX209" s="121">
        <f>GETPIVOTDATA(" Georgia",'Population Migration by State'!$B$5,"Year",'Population Migration by State'!$C$3)</f>
        <v>279196</v>
      </c>
      <c r="CY209" s="121">
        <f>GETPIVOTDATA(" Georgia",'Population Migration by State'!$B$5,"Year",'Population Migration by State'!$C$3)</f>
        <v>279196</v>
      </c>
      <c r="CZ209" s="121">
        <f>GETPIVOTDATA(" Georgia",'Population Migration by State'!$B$5,"Year",'Population Migration by State'!$C$3)</f>
        <v>279196</v>
      </c>
      <c r="DA209" s="105">
        <f>GETPIVOTDATA(" Georgia",'Population Migration by State'!$B$5,"Year",'Population Migration by State'!$C$3)</f>
        <v>279196</v>
      </c>
      <c r="DB209" s="105">
        <f>GETPIVOTDATA(" Georgia",'Population Migration by State'!$B$5,"Year",'Population Migration by State'!$C$3)</f>
        <v>279196</v>
      </c>
      <c r="DC209" s="105">
        <f>GETPIVOTDATA(" Georgia",'Population Migration by State'!$B$5,"Year",'Population Migration by State'!$C$3)</f>
        <v>279196</v>
      </c>
      <c r="DD209" s="105">
        <f>GETPIVOTDATA(" Georgia",'Population Migration by State'!$B$5,"Year",'Population Migration by State'!$C$3)</f>
        <v>279196</v>
      </c>
      <c r="DE209" s="92">
        <f>GETPIVOTDATA(" South Carolina",'Population Migration by State'!$B$5,"Year",'Population Migration by State'!$C$3)</f>
        <v>157775</v>
      </c>
      <c r="DF209" s="105">
        <f>GETPIVOTDATA(" South Carolina",'Population Migration by State'!$B$5,"Year",'Population Migration by State'!$C$3)</f>
        <v>157775</v>
      </c>
      <c r="DG209" s="105">
        <f>GETPIVOTDATA(" South Carolina",'Population Migration by State'!$B$5,"Year",'Population Migration by State'!$C$3)</f>
        <v>157775</v>
      </c>
      <c r="DH209" s="105">
        <f>GETPIVOTDATA(" South Carolina",'Population Migration by State'!$B$5,"Year",'Population Migration by State'!$C$3)</f>
        <v>157775</v>
      </c>
      <c r="DI209" s="105">
        <f>GETPIVOTDATA(" South Carolina",'Population Migration by State'!$B$5,"Year",'Population Migration by State'!$C$3)</f>
        <v>157775</v>
      </c>
      <c r="DJ209" s="105">
        <f>GETPIVOTDATA(" South Carolina",'Population Migration by State'!$B$5,"Year",'Population Migration by State'!$C$3)</f>
        <v>157775</v>
      </c>
      <c r="DK209" s="114">
        <f>GETPIVOTDATA(" South Carolina",'Population Migration by State'!$B$5,"Year",'Population Migration by State'!$C$3)</f>
        <v>157775</v>
      </c>
      <c r="DL209" s="105"/>
      <c r="DM209" s="105"/>
      <c r="DN209" s="105"/>
      <c r="DO209" s="105"/>
      <c r="DP209" s="105"/>
      <c r="DQ209" s="105"/>
      <c r="DR209" s="105"/>
      <c r="DS209" s="105"/>
      <c r="DT209" s="105"/>
      <c r="DU209" s="105"/>
      <c r="DV209" s="105"/>
      <c r="DW209" s="105"/>
      <c r="DX209" s="105"/>
      <c r="DY209" s="105"/>
      <c r="DZ209" s="105"/>
      <c r="EA209" s="105"/>
      <c r="EB209" s="105"/>
      <c r="EC209" s="105"/>
      <c r="ED209" s="105"/>
      <c r="EE209" s="105"/>
      <c r="EF209" s="105"/>
      <c r="EG209" s="105"/>
      <c r="EH209" s="105"/>
      <c r="EI209" s="105"/>
      <c r="EJ209" s="105"/>
      <c r="EK209" s="105"/>
      <c r="EL209" s="105"/>
      <c r="EM209" s="105"/>
      <c r="EN209" s="105"/>
      <c r="EO209" s="105"/>
      <c r="EP209" s="105"/>
      <c r="EQ209" s="56"/>
      <c r="ER209" s="56"/>
      <c r="ES209" s="56"/>
      <c r="ET209" s="56"/>
      <c r="EU209" s="56"/>
      <c r="EV209" s="56"/>
      <c r="EW209" s="56"/>
      <c r="EX209" s="56"/>
      <c r="EY209" s="56"/>
      <c r="EZ209" s="56"/>
      <c r="FA209" s="56"/>
      <c r="FB209" s="56"/>
      <c r="FC209" s="56"/>
      <c r="FD209" s="56"/>
      <c r="FE209" s="56"/>
      <c r="FF209" s="56"/>
      <c r="FG209" s="56"/>
      <c r="FH209" s="56"/>
      <c r="FI209" s="56"/>
      <c r="FJ209" s="56"/>
      <c r="FK209" s="56"/>
      <c r="FL209" s="56"/>
      <c r="FM209" s="56"/>
      <c r="FN209" s="56"/>
      <c r="FO209" s="56"/>
      <c r="FP209" s="56"/>
      <c r="FQ209" s="56"/>
      <c r="FR209" s="56"/>
      <c r="FS209" s="56"/>
      <c r="FT209" s="56"/>
      <c r="FU209" s="56"/>
      <c r="FV209" s="56"/>
      <c r="FW209" s="56"/>
      <c r="FX209" s="56"/>
      <c r="FY209" s="56"/>
      <c r="FZ209" s="56"/>
      <c r="GA209" s="56"/>
      <c r="GB209" s="56"/>
      <c r="GC209" s="56"/>
      <c r="GD209" s="56"/>
      <c r="GE209" s="56"/>
      <c r="GF209" s="56"/>
      <c r="GG209" s="56"/>
      <c r="GH209" s="56"/>
      <c r="GI209" s="56"/>
      <c r="GJ209" s="56"/>
      <c r="GK209" s="56"/>
      <c r="GL209" s="56"/>
      <c r="GM209" s="56"/>
      <c r="GN209" s="56"/>
      <c r="GO209" s="56"/>
      <c r="GP209" s="56"/>
      <c r="GQ209" s="56"/>
      <c r="GR209" s="56"/>
      <c r="GS209" s="56"/>
      <c r="GT209" s="56"/>
      <c r="GU209" s="56"/>
      <c r="GV209" s="56"/>
      <c r="GW209" s="56"/>
      <c r="GX209" s="56"/>
      <c r="GY209" s="56"/>
      <c r="GZ209" s="56"/>
      <c r="HA209" s="56"/>
      <c r="HB209" s="56"/>
      <c r="HC209" s="56"/>
      <c r="HD209" s="56"/>
      <c r="HE209" s="56"/>
      <c r="HF209" s="56"/>
      <c r="HG209" s="56"/>
      <c r="HH209" s="217"/>
    </row>
    <row r="210" spans="2:216" ht="15.75" thickBot="1" x14ac:dyDescent="0.3">
      <c r="B210" s="221"/>
      <c r="C210" s="56"/>
      <c r="D210" s="92"/>
      <c r="E210" s="105"/>
      <c r="F210" s="105"/>
      <c r="G210" s="105"/>
      <c r="H210" s="105"/>
      <c r="I210" s="105"/>
      <c r="J210" s="105"/>
      <c r="K210" s="105"/>
      <c r="L210" s="92">
        <f>GETPIVOTDATA(" Alaska",'Population Migration by State'!$B$5,"Year",'Population Migration by State'!$C$3)</f>
        <v>33440</v>
      </c>
      <c r="M210" s="105">
        <f>GETPIVOTDATA(" Alaska",'Population Migration by State'!$B$5,"Year",'Population Migration by State'!$C$3)</f>
        <v>33440</v>
      </c>
      <c r="N210" s="105">
        <f>GETPIVOTDATA(" Alaska",'Population Migration by State'!$B$5,"Year",'Population Migration by State'!$C$3)</f>
        <v>33440</v>
      </c>
      <c r="O210" s="105">
        <f>GETPIVOTDATA(" Alaska",'Population Migration by State'!$B$5,"Year",'Population Migration by State'!$C$3)</f>
        <v>33440</v>
      </c>
      <c r="P210" s="105">
        <f>GETPIVOTDATA(" Alaska",'Population Migration by State'!$B$5,"Year",'Population Migration by State'!$C$3)</f>
        <v>33440</v>
      </c>
      <c r="Q210" s="105">
        <f>GETPIVOTDATA(" Alaska",'Population Migration by State'!$B$5,"Year",'Population Migration by State'!$C$3)</f>
        <v>33440</v>
      </c>
      <c r="R210" s="105">
        <f>GETPIVOTDATA(" Alaska",'Population Migration by State'!$B$5,"Year",'Population Migration by State'!$C$3)</f>
        <v>33440</v>
      </c>
      <c r="S210" s="105">
        <f>GETPIVOTDATA(" Alaska",'Population Migration by State'!$B$5,"Year",'Population Migration by State'!$C$3)</f>
        <v>33440</v>
      </c>
      <c r="T210" s="105">
        <f>GETPIVOTDATA(" Alaska",'Population Migration by State'!$B$5,"Year",'Population Migration by State'!$C$3)</f>
        <v>33440</v>
      </c>
      <c r="U210" s="105">
        <f>GETPIVOTDATA(" Alaska",'Population Migration by State'!$B$5,"Year",'Population Migration by State'!$C$3)</f>
        <v>33440</v>
      </c>
      <c r="V210" s="105">
        <f>GETPIVOTDATA(" Alaska",'Population Migration by State'!$B$5,"Year",'Population Migration by State'!$C$3)</f>
        <v>33440</v>
      </c>
      <c r="W210" s="92"/>
      <c r="X210" s="114"/>
      <c r="Y210" s="105"/>
      <c r="Z210" s="105"/>
      <c r="AA210" s="105"/>
      <c r="AB210" s="105"/>
      <c r="AC210" s="105"/>
      <c r="AD210" s="105"/>
      <c r="AE210" s="105"/>
      <c r="AF210" s="105"/>
      <c r="AG210" s="105"/>
      <c r="AH210" s="105"/>
      <c r="AI210" s="99"/>
      <c r="AJ210" s="103">
        <f>GETPIVOTDATA(" Arizona",'Population Migration by State'!$B$5,"Year",'Population Migration by State'!$C$3)</f>
        <v>234248</v>
      </c>
      <c r="AK210" s="103">
        <f>GETPIVOTDATA(" Arizona",'Population Migration by State'!$B$5,"Year",'Population Migration by State'!$C$3)</f>
        <v>234248</v>
      </c>
      <c r="AL210" s="103">
        <f>GETPIVOTDATA(" Arizona",'Population Migration by State'!$B$5,"Year",'Population Migration by State'!$C$3)</f>
        <v>234248</v>
      </c>
      <c r="AM210" s="103">
        <f>GETPIVOTDATA(" Arizona",'Population Migration by State'!$B$5,"Year",'Population Migration by State'!$C$3)</f>
        <v>234248</v>
      </c>
      <c r="AN210" s="103">
        <f>GETPIVOTDATA(" Arizona",'Population Migration by State'!$B$5,"Year",'Population Migration by State'!$C$3)</f>
        <v>234248</v>
      </c>
      <c r="AO210" s="107">
        <f>GETPIVOTDATA(" New Mexico",'Population Migration by State'!$B$5,"Year",'Population Migration by State'!$C$3)</f>
        <v>55122</v>
      </c>
      <c r="AP210" s="103">
        <f>GETPIVOTDATA(" New Mexico",'Population Migration by State'!$B$5,"Year",'Population Migration by State'!$C$3)</f>
        <v>55122</v>
      </c>
      <c r="AQ210" s="108">
        <f>GETPIVOTDATA(" New Mexico",'Population Migration by State'!$B$5,"Year",'Population Migration by State'!$C$3)</f>
        <v>55122</v>
      </c>
      <c r="AR210" s="105"/>
      <c r="AS210" s="105"/>
      <c r="AT210" s="105"/>
      <c r="AU210" s="105"/>
      <c r="AV210" s="92">
        <f>GETPIVOTDATA(" Texas",'Population Migration by State'!$B$5,"Year",'Population Migration by State'!$C$3)</f>
        <v>512187</v>
      </c>
      <c r="AW210" s="105">
        <f>GETPIVOTDATA(" Texas",'Population Migration by State'!$B$5,"Year",'Population Migration by State'!$C$3)</f>
        <v>512187</v>
      </c>
      <c r="AX210" s="105">
        <f>GETPIVOTDATA(" Texas",'Population Migration by State'!$B$5,"Year",'Population Migration by State'!$C$3)</f>
        <v>512187</v>
      </c>
      <c r="AY210" s="105">
        <f>GETPIVOTDATA(" Texas",'Population Migration by State'!$B$5,"Year",'Population Migration by State'!$C$3)</f>
        <v>512187</v>
      </c>
      <c r="AZ210" s="105">
        <f>GETPIVOTDATA(" Texas",'Population Migration by State'!$B$5,"Year",'Population Migration by State'!$C$3)</f>
        <v>512187</v>
      </c>
      <c r="BA210" s="105">
        <f>GETPIVOTDATA(" Texas",'Population Migration by State'!$B$5,"Year",'Population Migration by State'!$C$3)</f>
        <v>512187</v>
      </c>
      <c r="BB210" s="105">
        <f>GETPIVOTDATA(" Texas",'Population Migration by State'!$B$5,"Year",'Population Migration by State'!$C$3)</f>
        <v>512187</v>
      </c>
      <c r="BC210" s="105">
        <f>GETPIVOTDATA(" Texas",'Population Migration by State'!$B$5,"Year",'Population Migration by State'!$C$3)</f>
        <v>512187</v>
      </c>
      <c r="BD210" s="105">
        <f>GETPIVOTDATA(" Texas",'Population Migration by State'!$B$5,"Year",'Population Migration by State'!$C$3)</f>
        <v>512187</v>
      </c>
      <c r="BE210" s="105">
        <f>GETPIVOTDATA(" Texas",'Population Migration by State'!$B$5,"Year",'Population Migration by State'!$C$3)</f>
        <v>512187</v>
      </c>
      <c r="BF210" s="105">
        <f>GETPIVOTDATA(" Texas",'Population Migration by State'!$B$5,"Year",'Population Migration by State'!$C$3)</f>
        <v>512187</v>
      </c>
      <c r="BG210" s="105">
        <f>GETPIVOTDATA(" Texas",'Population Migration by State'!$B$5,"Year",'Population Migration by State'!$C$3)</f>
        <v>512187</v>
      </c>
      <c r="BH210" s="105">
        <f>GETPIVOTDATA(" Texas",'Population Migration by State'!$B$5,"Year",'Population Migration by State'!$C$3)</f>
        <v>512187</v>
      </c>
      <c r="BI210" s="105">
        <f>GETPIVOTDATA(" Texas",'Population Migration by State'!$B$5,"Year",'Population Migration by State'!$C$3)</f>
        <v>512187</v>
      </c>
      <c r="BJ210" s="105">
        <f>GETPIVOTDATA(" Texas",'Population Migration by State'!$B$5,"Year",'Population Migration by State'!$C$3)</f>
        <v>512187</v>
      </c>
      <c r="BK210" s="105">
        <f>GETPIVOTDATA(" Texas",'Population Migration by State'!$B$5,"Year",'Population Migration by State'!$C$3)</f>
        <v>512187</v>
      </c>
      <c r="BL210" s="121">
        <f>GETPIVOTDATA(" Texas",'Population Migration by State'!$B$5,"Year",'Population Migration by State'!$C$3)</f>
        <v>512187</v>
      </c>
      <c r="BM210" s="105">
        <f>GETPIVOTDATA(" Texas",'Population Migration by State'!$B$5,"Year",'Population Migration by State'!$C$3)</f>
        <v>512187</v>
      </c>
      <c r="BN210" s="105">
        <f>GETPIVOTDATA(" Texas",'Population Migration by State'!$B$5,"Year",'Population Migration by State'!$C$3)</f>
        <v>512187</v>
      </c>
      <c r="BO210" s="105">
        <f>GETPIVOTDATA(" Texas",'Population Migration by State'!$B$5,"Year",'Population Migration by State'!$C$3)</f>
        <v>512187</v>
      </c>
      <c r="BP210" s="105">
        <f>GETPIVOTDATA(" Texas",'Population Migration by State'!$B$5,"Year",'Population Migration by State'!$C$3)</f>
        <v>512187</v>
      </c>
      <c r="BQ210" s="105">
        <f>GETPIVOTDATA(" Texas",'Population Migration by State'!$B$5,"Year",'Population Migration by State'!$C$3)</f>
        <v>512187</v>
      </c>
      <c r="BR210" s="105">
        <f>GETPIVOTDATA(" Texas",'Population Migration by State'!$B$5,"Year",'Population Migration by State'!$C$3)</f>
        <v>512187</v>
      </c>
      <c r="BS210" s="105">
        <f>GETPIVOTDATA(" Texas",'Population Migration by State'!$B$5,"Year",'Population Migration by State'!$C$3)</f>
        <v>512187</v>
      </c>
      <c r="BT210" s="105">
        <f>GETPIVOTDATA(" Texas",'Population Migration by State'!$B$5,"Year",'Population Migration by State'!$C$3)</f>
        <v>512187</v>
      </c>
      <c r="BU210" s="92">
        <f>GETPIVOTDATA(" Louisiana",'Population Migration by State'!$B$5,"Year",'Population Migration by State'!$C$3)</f>
        <v>91870</v>
      </c>
      <c r="BV210" s="105">
        <f>GETPIVOTDATA(" Louisiana",'Population Migration by State'!$B$5,"Year",'Population Migration by State'!$C$3)</f>
        <v>91870</v>
      </c>
      <c r="BW210" s="121">
        <f>GETPIVOTDATA(" Louisiana",'Population Migration by State'!$B$5,"Year",'Population Migration by State'!$C$3)</f>
        <v>91870</v>
      </c>
      <c r="BX210" s="121">
        <f>GETPIVOTDATA(" Louisiana",'Population Migration by State'!$B$5,"Year",'Population Migration by State'!$C$3)</f>
        <v>91870</v>
      </c>
      <c r="BY210" s="121">
        <f>GETPIVOTDATA(" Louisiana",'Population Migration by State'!$B$5,"Year",'Population Migration by State'!$C$3)</f>
        <v>91870</v>
      </c>
      <c r="BZ210" s="121">
        <f>GETPIVOTDATA(" Louisiana",'Population Migration by State'!$B$5,"Year",'Population Migration by State'!$C$3)</f>
        <v>91870</v>
      </c>
      <c r="CA210" s="105">
        <f>GETPIVOTDATA(" Louisiana",'Population Migration by State'!$B$5,"Year",'Population Migration by State'!$C$3)</f>
        <v>91870</v>
      </c>
      <c r="CB210" s="105">
        <f>GETPIVOTDATA(" Louisiana",'Population Migration by State'!$B$5,"Year",'Population Migration by State'!$C$3)</f>
        <v>91870</v>
      </c>
      <c r="CC210" s="105">
        <f>GETPIVOTDATA(" Louisiana",'Population Migration by State'!$B$5,"Year",'Population Migration by State'!$C$3)</f>
        <v>91870</v>
      </c>
      <c r="CD210" s="92">
        <f>GETPIVOTDATA(" Mississippi",'Population Migration by State'!$B$5,"Year",'Population Migration by State'!$C$3)</f>
        <v>73581</v>
      </c>
      <c r="CE210" s="105">
        <f>GETPIVOTDATA(" Mississippi",'Population Migration by State'!$B$5,"Year",'Population Migration by State'!$C$3)</f>
        <v>73581</v>
      </c>
      <c r="CF210" s="121">
        <f>GETPIVOTDATA(" Mississippi",'Population Migration by State'!$B$5,"Year",'Population Migration by State'!$C$3)</f>
        <v>73581</v>
      </c>
      <c r="CG210" s="121">
        <f>GETPIVOTDATA(" Mississippi",'Population Migration by State'!$B$5,"Year",'Population Migration by State'!$C$3)</f>
        <v>73581</v>
      </c>
      <c r="CH210" s="121">
        <f>GETPIVOTDATA(" Mississippi",'Population Migration by State'!$B$5,"Year",'Population Migration by State'!$C$3)</f>
        <v>73581</v>
      </c>
      <c r="CI210" s="121">
        <f>GETPIVOTDATA(" Mississippi",'Population Migration by State'!$B$5,"Year",'Population Migration by State'!$C$3)</f>
        <v>73581</v>
      </c>
      <c r="CJ210" s="105">
        <f>GETPIVOTDATA(" Mississippi",'Population Migration by State'!$B$5,"Year",'Population Migration by State'!$C$3)</f>
        <v>73581</v>
      </c>
      <c r="CK210" s="105">
        <f>GETPIVOTDATA(" Mississippi",'Population Migration by State'!$B$5,"Year",'Population Migration by State'!$C$3)</f>
        <v>73581</v>
      </c>
      <c r="CL210" s="92">
        <f>GETPIVOTDATA(" Alabama",'Population Migration by State'!$B$5,"Year",'Population Migration by State'!$C$3)</f>
        <v>105219</v>
      </c>
      <c r="CM210" s="121">
        <f>GETPIVOTDATA(" Alabama",'Population Migration by State'!$B$5,"Year",'Population Migration by State'!$C$3)</f>
        <v>105219</v>
      </c>
      <c r="CN210" s="121">
        <f>GETPIVOTDATA(" Alabama",'Population Migration by State'!$B$5,"Year",'Population Migration by State'!$C$3)</f>
        <v>105219</v>
      </c>
      <c r="CO210" s="121">
        <f>GETPIVOTDATA(" Alabama",'Population Migration by State'!$B$5,"Year",'Population Migration by State'!$C$3)</f>
        <v>105219</v>
      </c>
      <c r="CP210" s="121">
        <f>GETPIVOTDATA(" Alabama",'Population Migration by State'!$B$5,"Year",'Population Migration by State'!$C$3)</f>
        <v>105219</v>
      </c>
      <c r="CQ210" s="105">
        <f>GETPIVOTDATA(" Alabama",'Population Migration by State'!$B$5,"Year",'Population Migration by State'!$C$3)</f>
        <v>105219</v>
      </c>
      <c r="CR210" s="105">
        <f>GETPIVOTDATA(" Alabama",'Population Migration by State'!$B$5,"Year",'Population Migration by State'!$C$3)</f>
        <v>105219</v>
      </c>
      <c r="CS210" s="105">
        <f>GETPIVOTDATA(" Alabama",'Population Migration by State'!$B$5,"Year",'Population Migration by State'!$C$3)</f>
        <v>105219</v>
      </c>
      <c r="CT210" s="92">
        <f>GETPIVOTDATA(" Georgia",'Population Migration by State'!$B$5,"Year",'Population Migration by State'!$C$3)</f>
        <v>279196</v>
      </c>
      <c r="CU210" s="105">
        <f>GETPIVOTDATA(" Georgia",'Population Migration by State'!$B$5,"Year",'Population Migration by State'!$C$3)</f>
        <v>279196</v>
      </c>
      <c r="CV210" s="105">
        <f>GETPIVOTDATA(" Georgia",'Population Migration by State'!$B$5,"Year",'Population Migration by State'!$C$3)</f>
        <v>279196</v>
      </c>
      <c r="CW210" s="105">
        <f>GETPIVOTDATA(" Georgia",'Population Migration by State'!$B$5,"Year",'Population Migration by State'!$C$3)</f>
        <v>279196</v>
      </c>
      <c r="CX210" s="105">
        <f>GETPIVOTDATA(" Georgia",'Population Migration by State'!$B$5,"Year",'Population Migration by State'!$C$3)</f>
        <v>279196</v>
      </c>
      <c r="CY210" s="105">
        <f>GETPIVOTDATA(" Georgia",'Population Migration by State'!$B$5,"Year",'Population Migration by State'!$C$3)</f>
        <v>279196</v>
      </c>
      <c r="CZ210" s="105">
        <f>GETPIVOTDATA(" Georgia",'Population Migration by State'!$B$5,"Year",'Population Migration by State'!$C$3)</f>
        <v>279196</v>
      </c>
      <c r="DA210" s="105">
        <f>GETPIVOTDATA(" Georgia",'Population Migration by State'!$B$5,"Year",'Population Migration by State'!$C$3)</f>
        <v>279196</v>
      </c>
      <c r="DB210" s="105">
        <f>GETPIVOTDATA(" Georgia",'Population Migration by State'!$B$5,"Year",'Population Migration by State'!$C$3)</f>
        <v>279196</v>
      </c>
      <c r="DC210" s="105">
        <f>GETPIVOTDATA(" Georgia",'Population Migration by State'!$B$5,"Year",'Population Migration by State'!$C$3)</f>
        <v>279196</v>
      </c>
      <c r="DD210" s="105">
        <f>GETPIVOTDATA(" Georgia",'Population Migration by State'!$B$5,"Year",'Population Migration by State'!$C$3)</f>
        <v>279196</v>
      </c>
      <c r="DE210" s="99"/>
      <c r="DF210" s="105">
        <f>GETPIVOTDATA(" South Carolina",'Population Migration by State'!$B$5,"Year",'Population Migration by State'!$C$3)</f>
        <v>157775</v>
      </c>
      <c r="DG210" s="105">
        <f>GETPIVOTDATA(" South Carolina",'Population Migration by State'!$B$5,"Year",'Population Migration by State'!$C$3)</f>
        <v>157775</v>
      </c>
      <c r="DH210" s="105">
        <f>GETPIVOTDATA(" South Carolina",'Population Migration by State'!$B$5,"Year",'Population Migration by State'!$C$3)</f>
        <v>157775</v>
      </c>
      <c r="DI210" s="105">
        <f>GETPIVOTDATA(" South Carolina",'Population Migration by State'!$B$5,"Year",'Population Migration by State'!$C$3)</f>
        <v>157775</v>
      </c>
      <c r="DJ210" s="105">
        <f>GETPIVOTDATA(" South Carolina",'Population Migration by State'!$B$5,"Year",'Population Migration by State'!$C$3)</f>
        <v>157775</v>
      </c>
      <c r="DK210" s="97"/>
      <c r="DL210" s="105"/>
      <c r="DM210" s="105"/>
      <c r="DN210" s="105"/>
      <c r="DO210" s="105"/>
      <c r="DP210" s="105"/>
      <c r="DQ210" s="105"/>
      <c r="DR210" s="105"/>
      <c r="DS210" s="105"/>
      <c r="DT210" s="105"/>
      <c r="DU210" s="105"/>
      <c r="DV210" s="105"/>
      <c r="DW210" s="105"/>
      <c r="DX210" s="105"/>
      <c r="DY210" s="105"/>
      <c r="DZ210" s="105"/>
      <c r="EA210" s="105"/>
      <c r="EB210" s="105"/>
      <c r="EC210" s="105"/>
      <c r="ED210" s="105"/>
      <c r="EE210" s="105"/>
      <c r="EF210" s="105"/>
      <c r="EG210" s="105"/>
      <c r="EH210" s="105"/>
      <c r="EI210" s="105"/>
      <c r="EJ210" s="105"/>
      <c r="EK210" s="105"/>
      <c r="EL210" s="105"/>
      <c r="EM210" s="105"/>
      <c r="EN210" s="105"/>
      <c r="EO210" s="105"/>
      <c r="EP210" s="105"/>
      <c r="EQ210" s="56"/>
      <c r="ER210" s="56"/>
      <c r="ES210" s="56"/>
      <c r="ET210" s="56"/>
      <c r="EU210" s="56"/>
      <c r="EV210" s="56"/>
      <c r="EW210" s="56"/>
      <c r="EX210" s="56"/>
      <c r="EY210" s="56"/>
      <c r="EZ210" s="56"/>
      <c r="FA210" s="56"/>
      <c r="FB210" s="56"/>
      <c r="FC210" s="56"/>
      <c r="FD210" s="56"/>
      <c r="FE210" s="56"/>
      <c r="FF210" s="56"/>
      <c r="FG210" s="56"/>
      <c r="FH210" s="56"/>
      <c r="FI210" s="56"/>
      <c r="FJ210" s="56"/>
      <c r="FK210" s="56"/>
      <c r="FL210" s="56"/>
      <c r="FM210" s="56"/>
      <c r="FN210" s="56"/>
      <c r="FO210" s="56"/>
      <c r="FP210" s="56"/>
      <c r="FQ210" s="56"/>
      <c r="FR210" s="56"/>
      <c r="FS210" s="56"/>
      <c r="FT210" s="56"/>
      <c r="FU210" s="56"/>
      <c r="FV210" s="56"/>
      <c r="FW210" s="56"/>
      <c r="FX210" s="56"/>
      <c r="FY210" s="56"/>
      <c r="FZ210" s="56"/>
      <c r="GA210" s="56"/>
      <c r="GB210" s="56"/>
      <c r="GC210" s="56"/>
      <c r="GD210" s="56"/>
      <c r="GE210" s="56"/>
      <c r="GF210" s="56"/>
      <c r="GG210" s="56"/>
      <c r="GH210" s="56"/>
      <c r="GI210" s="56"/>
      <c r="GJ210" s="56"/>
      <c r="GK210" s="56"/>
      <c r="GL210" s="56"/>
      <c r="GM210" s="56"/>
      <c r="GN210" s="56"/>
      <c r="GO210" s="56"/>
      <c r="GP210" s="56"/>
      <c r="GQ210" s="56"/>
      <c r="GR210" s="56"/>
      <c r="GS210" s="56"/>
      <c r="GT210" s="56"/>
      <c r="GU210" s="56"/>
      <c r="GV210" s="56"/>
      <c r="GW210" s="56"/>
      <c r="GX210" s="56"/>
      <c r="GY210" s="56"/>
      <c r="GZ210" s="56"/>
      <c r="HA210" s="56"/>
      <c r="HB210" s="56"/>
      <c r="HC210" s="56"/>
      <c r="HD210" s="56"/>
      <c r="HE210" s="56"/>
      <c r="HF210" s="56"/>
      <c r="HG210" s="56"/>
      <c r="HH210" s="217"/>
    </row>
    <row r="211" spans="2:216" ht="15.75" thickTop="1" x14ac:dyDescent="0.25">
      <c r="B211" s="221"/>
      <c r="C211" s="56"/>
      <c r="D211" s="92"/>
      <c r="E211" s="105"/>
      <c r="F211" s="56"/>
      <c r="G211" s="56"/>
      <c r="H211" s="56"/>
      <c r="I211" s="56"/>
      <c r="J211" s="56"/>
      <c r="K211" s="56"/>
      <c r="L211" s="57">
        <f>GETPIVOTDATA(" Alaska",'Population Migration by State'!$B$5,"Year",'Population Migration by State'!$C$3)</f>
        <v>33440</v>
      </c>
      <c r="M211" s="105">
        <f>GETPIVOTDATA(" Alaska",'Population Migration by State'!$B$5,"Year",'Population Migration by State'!$C$3)</f>
        <v>33440</v>
      </c>
      <c r="N211" s="105">
        <f>GETPIVOTDATA(" Alaska",'Population Migration by State'!$B$5,"Year",'Population Migration by State'!$C$3)</f>
        <v>33440</v>
      </c>
      <c r="O211" s="105">
        <f>GETPIVOTDATA(" Alaska",'Population Migration by State'!$B$5,"Year",'Population Migration by State'!$C$3)</f>
        <v>33440</v>
      </c>
      <c r="P211" s="105">
        <f>GETPIVOTDATA(" Alaska",'Population Migration by State'!$B$5,"Year",'Population Migration by State'!$C$3)</f>
        <v>33440</v>
      </c>
      <c r="Q211" s="105">
        <f>GETPIVOTDATA(" Alaska",'Population Migration by State'!$B$5,"Year",'Population Migration by State'!$C$3)</f>
        <v>33440</v>
      </c>
      <c r="R211" s="105">
        <f>GETPIVOTDATA(" Alaska",'Population Migration by State'!$B$5,"Year",'Population Migration by State'!$C$3)</f>
        <v>33440</v>
      </c>
      <c r="S211" s="105">
        <f>GETPIVOTDATA(" Alaska",'Population Migration by State'!$B$5,"Year",'Population Migration by State'!$C$3)</f>
        <v>33440</v>
      </c>
      <c r="T211" s="105">
        <f>GETPIVOTDATA(" Alaska",'Population Migration by State'!$B$5,"Year",'Population Migration by State'!$C$3)</f>
        <v>33440</v>
      </c>
      <c r="U211" s="105">
        <f>GETPIVOTDATA(" Alaska",'Population Migration by State'!$B$5,"Year",'Population Migration by State'!$C$3)</f>
        <v>33440</v>
      </c>
      <c r="V211" s="105">
        <f>GETPIVOTDATA(" Alaska",'Population Migration by State'!$B$5,"Year",'Population Migration by State'!$C$3)</f>
        <v>33440</v>
      </c>
      <c r="W211" s="92"/>
      <c r="X211" s="114"/>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99">
        <f>GETPIVOTDATA(" Texas",'Population Migration by State'!$B$5,"Year",'Population Migration by State'!$C$3)</f>
        <v>512187</v>
      </c>
      <c r="AW211" s="105">
        <f>GETPIVOTDATA(" Texas",'Population Migration by State'!$B$5,"Year",'Population Migration by State'!$C$3)</f>
        <v>512187</v>
      </c>
      <c r="AX211" s="105">
        <f>GETPIVOTDATA(" Texas",'Population Migration by State'!$B$5,"Year",'Population Migration by State'!$C$3)</f>
        <v>512187</v>
      </c>
      <c r="AY211" s="105">
        <f>GETPIVOTDATA(" Texas",'Population Migration by State'!$B$5,"Year",'Population Migration by State'!$C$3)</f>
        <v>512187</v>
      </c>
      <c r="AZ211" s="105">
        <f>GETPIVOTDATA(" Texas",'Population Migration by State'!$B$5,"Year",'Population Migration by State'!$C$3)</f>
        <v>512187</v>
      </c>
      <c r="BA211" s="105">
        <f>GETPIVOTDATA(" Texas",'Population Migration by State'!$B$5,"Year",'Population Migration by State'!$C$3)</f>
        <v>512187</v>
      </c>
      <c r="BB211" s="105">
        <f>GETPIVOTDATA(" Texas",'Population Migration by State'!$B$5,"Year",'Population Migration by State'!$C$3)</f>
        <v>512187</v>
      </c>
      <c r="BC211" s="105">
        <f>GETPIVOTDATA(" Texas",'Population Migration by State'!$B$5,"Year",'Population Migration by State'!$C$3)</f>
        <v>512187</v>
      </c>
      <c r="BD211" s="105">
        <f>GETPIVOTDATA(" Texas",'Population Migration by State'!$B$5,"Year",'Population Migration by State'!$C$3)</f>
        <v>512187</v>
      </c>
      <c r="BE211" s="105">
        <f>GETPIVOTDATA(" Texas",'Population Migration by State'!$B$5,"Year",'Population Migration by State'!$C$3)</f>
        <v>512187</v>
      </c>
      <c r="BF211" s="105">
        <f>GETPIVOTDATA(" Texas",'Population Migration by State'!$B$5,"Year",'Population Migration by State'!$C$3)</f>
        <v>512187</v>
      </c>
      <c r="BG211" s="105">
        <f>GETPIVOTDATA(" Texas",'Population Migration by State'!$B$5,"Year",'Population Migration by State'!$C$3)</f>
        <v>512187</v>
      </c>
      <c r="BH211" s="105">
        <f>GETPIVOTDATA(" Texas",'Population Migration by State'!$B$5,"Year",'Population Migration by State'!$C$3)</f>
        <v>512187</v>
      </c>
      <c r="BI211" s="105">
        <f>GETPIVOTDATA(" Texas",'Population Migration by State'!$B$5,"Year",'Population Migration by State'!$C$3)</f>
        <v>512187</v>
      </c>
      <c r="BJ211" s="105">
        <f>GETPIVOTDATA(" Texas",'Population Migration by State'!$B$5,"Year",'Population Migration by State'!$C$3)</f>
        <v>512187</v>
      </c>
      <c r="BK211" s="105">
        <f>GETPIVOTDATA(" Texas",'Population Migration by State'!$B$5,"Year",'Population Migration by State'!$C$3)</f>
        <v>512187</v>
      </c>
      <c r="BL211" s="121">
        <f>GETPIVOTDATA(" Texas",'Population Migration by State'!$B$5,"Year",'Population Migration by State'!$C$3)</f>
        <v>512187</v>
      </c>
      <c r="BM211" s="105">
        <f>GETPIVOTDATA(" Texas",'Population Migration by State'!$B$5,"Year",'Population Migration by State'!$C$3)</f>
        <v>512187</v>
      </c>
      <c r="BN211" s="105">
        <f>GETPIVOTDATA(" Texas",'Population Migration by State'!$B$5,"Year",'Population Migration by State'!$C$3)</f>
        <v>512187</v>
      </c>
      <c r="BO211" s="105">
        <f>GETPIVOTDATA(" Texas",'Population Migration by State'!$B$5,"Year",'Population Migration by State'!$C$3)</f>
        <v>512187</v>
      </c>
      <c r="BP211" s="105">
        <f>GETPIVOTDATA(" Texas",'Population Migration by State'!$B$5,"Year",'Population Migration by State'!$C$3)</f>
        <v>512187</v>
      </c>
      <c r="BQ211" s="105">
        <f>GETPIVOTDATA(" Texas",'Population Migration by State'!$B$5,"Year",'Population Migration by State'!$C$3)</f>
        <v>512187</v>
      </c>
      <c r="BR211" s="105">
        <f>GETPIVOTDATA(" Texas",'Population Migration by State'!$B$5,"Year",'Population Migration by State'!$C$3)</f>
        <v>512187</v>
      </c>
      <c r="BS211" s="105">
        <f>GETPIVOTDATA(" Texas",'Population Migration by State'!$B$5,"Year",'Population Migration by State'!$C$3)</f>
        <v>512187</v>
      </c>
      <c r="BT211" s="105">
        <f>GETPIVOTDATA(" Texas",'Population Migration by State'!$B$5,"Year",'Population Migration by State'!$C$3)</f>
        <v>512187</v>
      </c>
      <c r="BU211" s="92">
        <f>GETPIVOTDATA(" Louisiana",'Population Migration by State'!$B$5,"Year",'Population Migration by State'!$C$3)</f>
        <v>91870</v>
      </c>
      <c r="BV211" s="105">
        <f>GETPIVOTDATA(" Louisiana",'Population Migration by State'!$B$5,"Year",'Population Migration by State'!$C$3)</f>
        <v>91870</v>
      </c>
      <c r="BW211" s="121">
        <f>GETPIVOTDATA(" Louisiana",'Population Migration by State'!$B$5,"Year",'Population Migration by State'!$C$3)</f>
        <v>91870</v>
      </c>
      <c r="BX211" s="121">
        <f>GETPIVOTDATA(" Louisiana",'Population Migration by State'!$B$5,"Year",'Population Migration by State'!$C$3)</f>
        <v>91870</v>
      </c>
      <c r="BY211" s="121">
        <f>GETPIVOTDATA(" Louisiana",'Population Migration by State'!$B$5,"Year",'Population Migration by State'!$C$3)</f>
        <v>91870</v>
      </c>
      <c r="BZ211" s="121">
        <f>GETPIVOTDATA(" Louisiana",'Population Migration by State'!$B$5,"Year",'Population Migration by State'!$C$3)</f>
        <v>91870</v>
      </c>
      <c r="CA211" s="105">
        <f>GETPIVOTDATA(" Louisiana",'Population Migration by State'!$B$5,"Year",'Population Migration by State'!$C$3)</f>
        <v>91870</v>
      </c>
      <c r="CB211" s="105">
        <f>GETPIVOTDATA(" Louisiana",'Population Migration by State'!$B$5,"Year",'Population Migration by State'!$C$3)</f>
        <v>91870</v>
      </c>
      <c r="CC211" s="97"/>
      <c r="CD211" s="105">
        <f>GETPIVOTDATA(" Mississippi",'Population Migration by State'!$B$5,"Year",'Population Migration by State'!$C$3)</f>
        <v>73581</v>
      </c>
      <c r="CE211" s="105">
        <f>GETPIVOTDATA(" Mississippi",'Population Migration by State'!$B$5,"Year",'Population Migration by State'!$C$3)</f>
        <v>73581</v>
      </c>
      <c r="CF211" s="121">
        <f>GETPIVOTDATA(" Mississippi",'Population Migration by State'!$B$5,"Year",'Population Migration by State'!$C$3)</f>
        <v>73581</v>
      </c>
      <c r="CG211" s="121">
        <f>GETPIVOTDATA(" Mississippi",'Population Migration by State'!$B$5,"Year",'Population Migration by State'!$C$3)</f>
        <v>73581</v>
      </c>
      <c r="CH211" s="121">
        <f>GETPIVOTDATA(" Mississippi",'Population Migration by State'!$B$5,"Year",'Population Migration by State'!$C$3)</f>
        <v>73581</v>
      </c>
      <c r="CI211" s="121">
        <f>GETPIVOTDATA(" Mississippi",'Population Migration by State'!$B$5,"Year",'Population Migration by State'!$C$3)</f>
        <v>73581</v>
      </c>
      <c r="CJ211" s="105">
        <f>GETPIVOTDATA(" Mississippi",'Population Migration by State'!$B$5,"Year",'Population Migration by State'!$C$3)</f>
        <v>73581</v>
      </c>
      <c r="CK211" s="105">
        <f>GETPIVOTDATA(" Mississippi",'Population Migration by State'!$B$5,"Year",'Population Migration by State'!$C$3)</f>
        <v>73581</v>
      </c>
      <c r="CL211" s="92">
        <f>GETPIVOTDATA(" Alabama",'Population Migration by State'!$B$5,"Year",'Population Migration by State'!$C$3)</f>
        <v>105219</v>
      </c>
      <c r="CM211" s="121">
        <f>GETPIVOTDATA(" Alabama",'Population Migration by State'!$B$5,"Year",'Population Migration by State'!$C$3)</f>
        <v>105219</v>
      </c>
      <c r="CN211" s="121">
        <f>GETPIVOTDATA(" Alabama",'Population Migration by State'!$B$5,"Year",'Population Migration by State'!$C$3)</f>
        <v>105219</v>
      </c>
      <c r="CO211" s="121">
        <f>GETPIVOTDATA(" Alabama",'Population Migration by State'!$B$5,"Year",'Population Migration by State'!$C$3)</f>
        <v>105219</v>
      </c>
      <c r="CP211" s="121">
        <f>GETPIVOTDATA(" Alabama",'Population Migration by State'!$B$5,"Year",'Population Migration by State'!$C$3)</f>
        <v>105219</v>
      </c>
      <c r="CQ211" s="105">
        <f>GETPIVOTDATA(" Alabama",'Population Migration by State'!$B$5,"Year",'Population Migration by State'!$C$3)</f>
        <v>105219</v>
      </c>
      <c r="CR211" s="105">
        <f>GETPIVOTDATA(" Alabama",'Population Migration by State'!$B$5,"Year",'Population Migration by State'!$C$3)</f>
        <v>105219</v>
      </c>
      <c r="CS211" s="105">
        <f>GETPIVOTDATA(" Alabama",'Population Migration by State'!$B$5,"Year",'Population Migration by State'!$C$3)</f>
        <v>105219</v>
      </c>
      <c r="CT211" s="92">
        <f>GETPIVOTDATA(" Georgia",'Population Migration by State'!$B$5,"Year",'Population Migration by State'!$C$3)</f>
        <v>279196</v>
      </c>
      <c r="CU211" s="105">
        <f>GETPIVOTDATA(" Georgia",'Population Migration by State'!$B$5,"Year",'Population Migration by State'!$C$3)</f>
        <v>279196</v>
      </c>
      <c r="CV211" s="105">
        <f>GETPIVOTDATA(" Georgia",'Population Migration by State'!$B$5,"Year",'Population Migration by State'!$C$3)</f>
        <v>279196</v>
      </c>
      <c r="CW211" s="105">
        <f>GETPIVOTDATA(" Georgia",'Population Migration by State'!$B$5,"Year",'Population Migration by State'!$C$3)</f>
        <v>279196</v>
      </c>
      <c r="CX211" s="105">
        <f>GETPIVOTDATA(" Georgia",'Population Migration by State'!$B$5,"Year",'Population Migration by State'!$C$3)</f>
        <v>279196</v>
      </c>
      <c r="CY211" s="105">
        <f>GETPIVOTDATA(" Georgia",'Population Migration by State'!$B$5,"Year",'Population Migration by State'!$C$3)</f>
        <v>279196</v>
      </c>
      <c r="CZ211" s="105">
        <f>GETPIVOTDATA(" Georgia",'Population Migration by State'!$B$5,"Year",'Population Migration by State'!$C$3)</f>
        <v>279196</v>
      </c>
      <c r="DA211" s="105">
        <f>GETPIVOTDATA(" Georgia",'Population Migration by State'!$B$5,"Year",'Population Migration by State'!$C$3)</f>
        <v>279196</v>
      </c>
      <c r="DB211" s="105">
        <f>GETPIVOTDATA(" Georgia",'Population Migration by State'!$B$5,"Year",'Population Migration by State'!$C$3)</f>
        <v>279196</v>
      </c>
      <c r="DC211" s="105">
        <f>GETPIVOTDATA(" Georgia",'Population Migration by State'!$B$5,"Year",'Population Migration by State'!$C$3)</f>
        <v>279196</v>
      </c>
      <c r="DD211" s="105">
        <f>GETPIVOTDATA(" Georgia",'Population Migration by State'!$B$5,"Year",'Population Migration by State'!$C$3)</f>
        <v>279196</v>
      </c>
      <c r="DE211" s="105">
        <f>GETPIVOTDATA(" Georgia",'Population Migration by State'!$B$5,"Year",'Population Migration by State'!$C$3)</f>
        <v>279196</v>
      </c>
      <c r="DF211" s="92">
        <f>GETPIVOTDATA(" South Carolina",'Population Migration by State'!$B$5,"Year",'Population Migration by State'!$C$3)</f>
        <v>157775</v>
      </c>
      <c r="DG211" s="105">
        <f>GETPIVOTDATA(" South Carolina",'Population Migration by State'!$B$5,"Year",'Population Migration by State'!$C$3)</f>
        <v>157775</v>
      </c>
      <c r="DH211" s="105">
        <f>GETPIVOTDATA(" South Carolina",'Population Migration by State'!$B$5,"Year",'Population Migration by State'!$C$3)</f>
        <v>157775</v>
      </c>
      <c r="DI211" s="105">
        <f>GETPIVOTDATA(" South Carolina",'Population Migration by State'!$B$5,"Year",'Population Migration by State'!$C$3)</f>
        <v>157775</v>
      </c>
      <c r="DJ211" s="114">
        <f>GETPIVOTDATA(" South Carolina",'Population Migration by State'!$B$5,"Year",'Population Migration by State'!$C$3)</f>
        <v>157775</v>
      </c>
      <c r="DK211" s="105"/>
      <c r="DL211" s="105"/>
      <c r="DM211" s="105"/>
      <c r="DN211" s="105"/>
      <c r="DO211" s="105"/>
      <c r="DP211" s="105"/>
      <c r="DQ211" s="105"/>
      <c r="DR211" s="105"/>
      <c r="DS211" s="105"/>
      <c r="DT211" s="105"/>
      <c r="DU211" s="105"/>
      <c r="DV211" s="105"/>
      <c r="DW211" s="105"/>
      <c r="DX211" s="105"/>
      <c r="DY211" s="105"/>
      <c r="DZ211" s="105"/>
      <c r="EA211" s="105"/>
      <c r="EB211" s="105"/>
      <c r="EC211" s="105"/>
      <c r="ED211" s="105"/>
      <c r="EE211" s="105"/>
      <c r="EF211" s="105"/>
      <c r="EG211" s="105"/>
      <c r="EH211" s="105"/>
      <c r="EI211" s="105"/>
      <c r="EJ211" s="105"/>
      <c r="EK211" s="105"/>
      <c r="EL211" s="105"/>
      <c r="EM211" s="105"/>
      <c r="EN211" s="105"/>
      <c r="EO211" s="105"/>
      <c r="EP211" s="105"/>
      <c r="EQ211" s="56"/>
      <c r="ER211" s="56"/>
      <c r="ES211" s="56"/>
      <c r="ET211" s="56"/>
      <c r="EU211" s="56"/>
      <c r="EV211" s="56"/>
      <c r="EW211" s="56"/>
      <c r="EX211" s="56"/>
      <c r="EY211" s="56"/>
      <c r="EZ211" s="56"/>
      <c r="FA211" s="56"/>
      <c r="FB211" s="56"/>
      <c r="FC211" s="56"/>
      <c r="FD211" s="56"/>
      <c r="FE211" s="56"/>
      <c r="FF211" s="56"/>
      <c r="FG211" s="56"/>
      <c r="FH211" s="56"/>
      <c r="FI211" s="56"/>
      <c r="FJ211" s="56"/>
      <c r="FK211" s="56"/>
      <c r="FL211" s="56"/>
      <c r="FM211" s="56"/>
      <c r="FN211" s="56"/>
      <c r="FO211" s="56"/>
      <c r="FP211" s="56"/>
      <c r="FQ211" s="56"/>
      <c r="FR211" s="56"/>
      <c r="FS211" s="56"/>
      <c r="FT211" s="56"/>
      <c r="FU211" s="56"/>
      <c r="FV211" s="56"/>
      <c r="FW211" s="56"/>
      <c r="FX211" s="56"/>
      <c r="FY211" s="56"/>
      <c r="FZ211" s="56"/>
      <c r="GA211" s="56"/>
      <c r="GB211" s="56"/>
      <c r="GC211" s="56"/>
      <c r="GD211" s="56"/>
      <c r="GE211" s="56"/>
      <c r="GF211" s="56"/>
      <c r="GG211" s="56"/>
      <c r="GH211" s="56"/>
      <c r="GI211" s="56"/>
      <c r="GJ211" s="56"/>
      <c r="GK211" s="56"/>
      <c r="GL211" s="56"/>
      <c r="GM211" s="56"/>
      <c r="GN211" s="56"/>
      <c r="GO211" s="56"/>
      <c r="GP211" s="56"/>
      <c r="GQ211" s="56"/>
      <c r="GR211" s="56"/>
      <c r="GS211" s="56"/>
      <c r="GT211" s="56"/>
      <c r="GU211" s="56"/>
      <c r="GV211" s="56"/>
      <c r="GW211" s="56"/>
      <c r="GX211" s="56"/>
      <c r="GY211" s="56"/>
      <c r="GZ211" s="56"/>
      <c r="HA211" s="56"/>
      <c r="HB211" s="56"/>
      <c r="HC211" s="56"/>
      <c r="HD211" s="56"/>
      <c r="HE211" s="56"/>
      <c r="HF211" s="56"/>
      <c r="HG211" s="56"/>
      <c r="HH211" s="217"/>
    </row>
    <row r="212" spans="2:216" x14ac:dyDescent="0.25">
      <c r="B212" s="221"/>
      <c r="C212" s="56"/>
      <c r="D212" s="92"/>
      <c r="E212" s="105"/>
      <c r="F212" s="56"/>
      <c r="G212" s="56"/>
      <c r="H212" s="56"/>
      <c r="I212" s="56"/>
      <c r="J212" s="56"/>
      <c r="K212" s="56"/>
      <c r="L212" s="57">
        <f>GETPIVOTDATA(" Alaska",'Population Migration by State'!$B$5,"Year",'Population Migration by State'!$C$3)</f>
        <v>33440</v>
      </c>
      <c r="M212" s="105">
        <f>GETPIVOTDATA(" Alaska",'Population Migration by State'!$B$5,"Year",'Population Migration by State'!$C$3)</f>
        <v>33440</v>
      </c>
      <c r="N212" s="105">
        <f>GETPIVOTDATA(" Alaska",'Population Migration by State'!$B$5,"Year",'Population Migration by State'!$C$3)</f>
        <v>33440</v>
      </c>
      <c r="O212" s="105">
        <f>GETPIVOTDATA(" Alaska",'Population Migration by State'!$B$5,"Year",'Population Migration by State'!$C$3)</f>
        <v>33440</v>
      </c>
      <c r="P212" s="105">
        <f>GETPIVOTDATA(" Alaska",'Population Migration by State'!$B$5,"Year",'Population Migration by State'!$C$3)</f>
        <v>33440</v>
      </c>
      <c r="Q212" s="105">
        <f>GETPIVOTDATA(" Alaska",'Population Migration by State'!$B$5,"Year",'Population Migration by State'!$C$3)</f>
        <v>33440</v>
      </c>
      <c r="R212" s="105">
        <f>GETPIVOTDATA(" Alaska",'Population Migration by State'!$B$5,"Year",'Population Migration by State'!$C$3)</f>
        <v>33440</v>
      </c>
      <c r="S212" s="105">
        <f>GETPIVOTDATA(" Alaska",'Population Migration by State'!$B$5,"Year",'Population Migration by State'!$C$3)</f>
        <v>33440</v>
      </c>
      <c r="T212" s="105">
        <f>GETPIVOTDATA(" Alaska",'Population Migration by State'!$B$5,"Year",'Population Migration by State'!$C$3)</f>
        <v>33440</v>
      </c>
      <c r="U212" s="105">
        <f>GETPIVOTDATA(" Alaska",'Population Migration by State'!$B$5,"Year",'Population Migration by State'!$C$3)</f>
        <v>33440</v>
      </c>
      <c r="V212" s="105">
        <f>GETPIVOTDATA(" Alaska",'Population Migration by State'!$B$5,"Year",'Population Migration by State'!$C$3)</f>
        <v>33440</v>
      </c>
      <c r="W212" s="99"/>
      <c r="X212" s="114"/>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92">
        <f>GETPIVOTDATA(" Texas",'Population Migration by State'!$B$5,"Year",'Population Migration by State'!$C$3)</f>
        <v>512187</v>
      </c>
      <c r="AX212" s="105">
        <f>GETPIVOTDATA(" Texas",'Population Migration by State'!$B$5,"Year",'Population Migration by State'!$C$3)</f>
        <v>512187</v>
      </c>
      <c r="AY212" s="105">
        <f>GETPIVOTDATA(" Texas",'Population Migration by State'!$B$5,"Year",'Population Migration by State'!$C$3)</f>
        <v>512187</v>
      </c>
      <c r="AZ212" s="105">
        <f>GETPIVOTDATA(" Texas",'Population Migration by State'!$B$5,"Year",'Population Migration by State'!$C$3)</f>
        <v>512187</v>
      </c>
      <c r="BA212" s="105">
        <f>GETPIVOTDATA(" Texas",'Population Migration by State'!$B$5,"Year",'Population Migration by State'!$C$3)</f>
        <v>512187</v>
      </c>
      <c r="BB212" s="105">
        <f>GETPIVOTDATA(" Texas",'Population Migration by State'!$B$5,"Year",'Population Migration by State'!$C$3)</f>
        <v>512187</v>
      </c>
      <c r="BC212" s="105">
        <f>GETPIVOTDATA(" Texas",'Population Migration by State'!$B$5,"Year",'Population Migration by State'!$C$3)</f>
        <v>512187</v>
      </c>
      <c r="BD212" s="105">
        <f>GETPIVOTDATA(" Texas",'Population Migration by State'!$B$5,"Year",'Population Migration by State'!$C$3)</f>
        <v>512187</v>
      </c>
      <c r="BE212" s="105">
        <f>GETPIVOTDATA(" Texas",'Population Migration by State'!$B$5,"Year",'Population Migration by State'!$C$3)</f>
        <v>512187</v>
      </c>
      <c r="BF212" s="105">
        <f>GETPIVOTDATA(" Texas",'Population Migration by State'!$B$5,"Year",'Population Migration by State'!$C$3)</f>
        <v>512187</v>
      </c>
      <c r="BG212" s="105">
        <f>GETPIVOTDATA(" Texas",'Population Migration by State'!$B$5,"Year",'Population Migration by State'!$C$3)</f>
        <v>512187</v>
      </c>
      <c r="BH212" s="105">
        <f>GETPIVOTDATA(" Texas",'Population Migration by State'!$B$5,"Year",'Population Migration by State'!$C$3)</f>
        <v>512187</v>
      </c>
      <c r="BI212" s="105">
        <f>GETPIVOTDATA(" Texas",'Population Migration by State'!$B$5,"Year",'Population Migration by State'!$C$3)</f>
        <v>512187</v>
      </c>
      <c r="BJ212" s="105">
        <f>GETPIVOTDATA(" Texas",'Population Migration by State'!$B$5,"Year",'Population Migration by State'!$C$3)</f>
        <v>512187</v>
      </c>
      <c r="BK212" s="105">
        <f>GETPIVOTDATA(" Texas",'Population Migration by State'!$B$5,"Year",'Population Migration by State'!$C$3)</f>
        <v>512187</v>
      </c>
      <c r="BL212" s="121">
        <f>GETPIVOTDATA(" Texas",'Population Migration by State'!$B$5,"Year",'Population Migration by State'!$C$3)</f>
        <v>512187</v>
      </c>
      <c r="BM212" s="105">
        <f>GETPIVOTDATA(" Texas",'Population Migration by State'!$B$5,"Year",'Population Migration by State'!$C$3)</f>
        <v>512187</v>
      </c>
      <c r="BN212" s="105">
        <f>GETPIVOTDATA(" Texas",'Population Migration by State'!$B$5,"Year",'Population Migration by State'!$C$3)</f>
        <v>512187</v>
      </c>
      <c r="BO212" s="105">
        <f>GETPIVOTDATA(" Texas",'Population Migration by State'!$B$5,"Year",'Population Migration by State'!$C$3)</f>
        <v>512187</v>
      </c>
      <c r="BP212" s="105">
        <f>GETPIVOTDATA(" Texas",'Population Migration by State'!$B$5,"Year",'Population Migration by State'!$C$3)</f>
        <v>512187</v>
      </c>
      <c r="BQ212" s="105">
        <f>GETPIVOTDATA(" Texas",'Population Migration by State'!$B$5,"Year",'Population Migration by State'!$C$3)</f>
        <v>512187</v>
      </c>
      <c r="BR212" s="105">
        <f>GETPIVOTDATA(" Texas",'Population Migration by State'!$B$5,"Year",'Population Migration by State'!$C$3)</f>
        <v>512187</v>
      </c>
      <c r="BS212" s="105">
        <f>GETPIVOTDATA(" Texas",'Population Migration by State'!$B$5,"Year",'Population Migration by State'!$C$3)</f>
        <v>512187</v>
      </c>
      <c r="BT212" s="105">
        <f>GETPIVOTDATA(" Texas",'Population Migration by State'!$B$5,"Year",'Population Migration by State'!$C$3)</f>
        <v>512187</v>
      </c>
      <c r="BU212" s="92">
        <f>GETPIVOTDATA(" Louisiana",'Population Migration by State'!$B$5,"Year",'Population Migration by State'!$C$3)</f>
        <v>91870</v>
      </c>
      <c r="BV212" s="105">
        <f>GETPIVOTDATA(" Louisiana",'Population Migration by State'!$B$5,"Year",'Population Migration by State'!$C$3)</f>
        <v>91870</v>
      </c>
      <c r="BW212" s="105">
        <f>GETPIVOTDATA(" Louisiana",'Population Migration by State'!$B$5,"Year",'Population Migration by State'!$C$3)</f>
        <v>91870</v>
      </c>
      <c r="BX212" s="105">
        <f>GETPIVOTDATA(" Louisiana",'Population Migration by State'!$B$5,"Year",'Population Migration by State'!$C$3)</f>
        <v>91870</v>
      </c>
      <c r="BY212" s="105">
        <f>GETPIVOTDATA(" Louisiana",'Population Migration by State'!$B$5,"Year",'Population Migration by State'!$C$3)</f>
        <v>91870</v>
      </c>
      <c r="BZ212" s="105">
        <f>GETPIVOTDATA(" Louisiana",'Population Migration by State'!$B$5,"Year",'Population Migration by State'!$C$3)</f>
        <v>91870</v>
      </c>
      <c r="CA212" s="105">
        <f>GETPIVOTDATA(" Louisiana",'Population Migration by State'!$B$5,"Year",'Population Migration by State'!$C$3)</f>
        <v>91870</v>
      </c>
      <c r="CB212" s="105">
        <f>GETPIVOTDATA(" Louisiana",'Population Migration by State'!$B$5,"Year",'Population Migration by State'!$C$3)</f>
        <v>91870</v>
      </c>
      <c r="CC212" s="92">
        <f>GETPIVOTDATA(" Mississippi",'Population Migration by State'!$B$5,"Year",'Population Migration by State'!$C$3)</f>
        <v>73581</v>
      </c>
      <c r="CD212" s="105">
        <f>GETPIVOTDATA(" Mississippi",'Population Migration by State'!$B$5,"Year",'Population Migration by State'!$C$3)</f>
        <v>73581</v>
      </c>
      <c r="CE212" s="105">
        <f>GETPIVOTDATA(" Mississippi",'Population Migration by State'!$B$5,"Year",'Population Migration by State'!$C$3)</f>
        <v>73581</v>
      </c>
      <c r="CF212" s="105">
        <f>GETPIVOTDATA(" Mississippi",'Population Migration by State'!$B$5,"Year",'Population Migration by State'!$C$3)</f>
        <v>73581</v>
      </c>
      <c r="CG212" s="105">
        <f>GETPIVOTDATA(" Mississippi",'Population Migration by State'!$B$5,"Year",'Population Migration by State'!$C$3)</f>
        <v>73581</v>
      </c>
      <c r="CH212" s="105">
        <f>GETPIVOTDATA(" Mississippi",'Population Migration by State'!$B$5,"Year",'Population Migration by State'!$C$3)</f>
        <v>73581</v>
      </c>
      <c r="CI212" s="105">
        <f>GETPIVOTDATA(" Mississippi",'Population Migration by State'!$B$5,"Year",'Population Migration by State'!$C$3)</f>
        <v>73581</v>
      </c>
      <c r="CJ212" s="105">
        <f>GETPIVOTDATA(" Mississippi",'Population Migration by State'!$B$5,"Year",'Population Migration by State'!$C$3)</f>
        <v>73581</v>
      </c>
      <c r="CK212" s="105">
        <f>GETPIVOTDATA(" Mississippi",'Population Migration by State'!$B$5,"Year",'Population Migration by State'!$C$3)</f>
        <v>73581</v>
      </c>
      <c r="CL212" s="92">
        <f>GETPIVOTDATA(" Alabama",'Population Migration by State'!$B$5,"Year",'Population Migration by State'!$C$3)</f>
        <v>105219</v>
      </c>
      <c r="CM212" s="105">
        <f>GETPIVOTDATA(" Alabama",'Population Migration by State'!$B$5,"Year",'Population Migration by State'!$C$3)</f>
        <v>105219</v>
      </c>
      <c r="CN212" s="105">
        <f>GETPIVOTDATA(" Alabama",'Population Migration by State'!$B$5,"Year",'Population Migration by State'!$C$3)</f>
        <v>105219</v>
      </c>
      <c r="CO212" s="105">
        <f>GETPIVOTDATA(" Alabama",'Population Migration by State'!$B$5,"Year",'Population Migration by State'!$C$3)</f>
        <v>105219</v>
      </c>
      <c r="CP212" s="105">
        <f>GETPIVOTDATA(" Alabama",'Population Migration by State'!$B$5,"Year",'Population Migration by State'!$C$3)</f>
        <v>105219</v>
      </c>
      <c r="CQ212" s="105">
        <f>GETPIVOTDATA(" Alabama",'Population Migration by State'!$B$5,"Year",'Population Migration by State'!$C$3)</f>
        <v>105219</v>
      </c>
      <c r="CR212" s="105">
        <f>GETPIVOTDATA(" Alabama",'Population Migration by State'!$B$5,"Year",'Population Migration by State'!$C$3)</f>
        <v>105219</v>
      </c>
      <c r="CS212" s="105">
        <f>GETPIVOTDATA(" Alabama",'Population Migration by State'!$B$5,"Year",'Population Migration by State'!$C$3)</f>
        <v>105219</v>
      </c>
      <c r="CT212" s="92">
        <f>GETPIVOTDATA(" Georgia",'Population Migration by State'!$B$5,"Year",'Population Migration by State'!$C$3)</f>
        <v>279196</v>
      </c>
      <c r="CU212" s="105">
        <f>GETPIVOTDATA(" Georgia",'Population Migration by State'!$B$5,"Year",'Population Migration by State'!$C$3)</f>
        <v>279196</v>
      </c>
      <c r="CV212" s="105">
        <f>GETPIVOTDATA(" Georgia",'Population Migration by State'!$B$5,"Year",'Population Migration by State'!$C$3)</f>
        <v>279196</v>
      </c>
      <c r="CW212" s="105">
        <f>GETPIVOTDATA(" Georgia",'Population Migration by State'!$B$5,"Year",'Population Migration by State'!$C$3)</f>
        <v>279196</v>
      </c>
      <c r="CX212" s="105">
        <f>GETPIVOTDATA(" Georgia",'Population Migration by State'!$B$5,"Year",'Population Migration by State'!$C$3)</f>
        <v>279196</v>
      </c>
      <c r="CY212" s="105">
        <f>GETPIVOTDATA(" Georgia",'Population Migration by State'!$B$5,"Year",'Population Migration by State'!$C$3)</f>
        <v>279196</v>
      </c>
      <c r="CZ212" s="105">
        <f>GETPIVOTDATA(" Georgia",'Population Migration by State'!$B$5,"Year",'Population Migration by State'!$C$3)</f>
        <v>279196</v>
      </c>
      <c r="DA212" s="105">
        <f>GETPIVOTDATA(" Georgia",'Population Migration by State'!$B$5,"Year",'Population Migration by State'!$C$3)</f>
        <v>279196</v>
      </c>
      <c r="DB212" s="105">
        <f>GETPIVOTDATA(" Georgia",'Population Migration by State'!$B$5,"Year",'Population Migration by State'!$C$3)</f>
        <v>279196</v>
      </c>
      <c r="DC212" s="105">
        <f>GETPIVOTDATA(" Georgia",'Population Migration by State'!$B$5,"Year",'Population Migration by State'!$C$3)</f>
        <v>279196</v>
      </c>
      <c r="DD212" s="105">
        <f>GETPIVOTDATA(" Georgia",'Population Migration by State'!$B$5,"Year",'Population Migration by State'!$C$3)</f>
        <v>279196</v>
      </c>
      <c r="DE212" s="105">
        <f>GETPIVOTDATA(" Georgia",'Population Migration by State'!$B$5,"Year",'Population Migration by State'!$C$3)</f>
        <v>279196</v>
      </c>
      <c r="DF212" s="92">
        <f>GETPIVOTDATA(" South Carolina",'Population Migration by State'!$B$5,"Year",'Population Migration by State'!$C$3)</f>
        <v>157775</v>
      </c>
      <c r="DG212" s="105">
        <f>GETPIVOTDATA(" South Carolina",'Population Migration by State'!$B$5,"Year",'Population Migration by State'!$C$3)</f>
        <v>157775</v>
      </c>
      <c r="DH212" s="105">
        <f>GETPIVOTDATA(" South Carolina",'Population Migration by State'!$B$5,"Year",'Population Migration by State'!$C$3)</f>
        <v>157775</v>
      </c>
      <c r="DI212" s="105">
        <f>GETPIVOTDATA(" South Carolina",'Population Migration by State'!$B$5,"Year",'Population Migration by State'!$C$3)</f>
        <v>157775</v>
      </c>
      <c r="DJ212" s="97"/>
      <c r="DK212" s="105"/>
      <c r="DL212" s="105"/>
      <c r="DM212" s="105"/>
      <c r="DN212" s="105"/>
      <c r="DO212" s="105"/>
      <c r="DP212" s="105"/>
      <c r="DQ212" s="105"/>
      <c r="DR212" s="105"/>
      <c r="DS212" s="105"/>
      <c r="DT212" s="105"/>
      <c r="DU212" s="105"/>
      <c r="DV212" s="105"/>
      <c r="DW212" s="105"/>
      <c r="DX212" s="105"/>
      <c r="DY212" s="105"/>
      <c r="DZ212" s="105"/>
      <c r="EA212" s="105"/>
      <c r="EB212" s="105"/>
      <c r="EC212" s="105"/>
      <c r="ED212" s="105"/>
      <c r="EE212" s="105"/>
      <c r="EF212" s="105"/>
      <c r="EG212" s="105"/>
      <c r="EH212" s="105"/>
      <c r="EI212" s="105"/>
      <c r="EJ212" s="105"/>
      <c r="EK212" s="105"/>
      <c r="EL212" s="105"/>
      <c r="EM212" s="105"/>
      <c r="EN212" s="105"/>
      <c r="EO212" s="105"/>
      <c r="EP212" s="105"/>
      <c r="EQ212" s="56"/>
      <c r="ER212" s="56"/>
      <c r="ES212" s="56"/>
      <c r="ET212" s="56"/>
      <c r="EU212" s="56"/>
      <c r="EV212" s="56"/>
      <c r="EW212" s="56"/>
      <c r="EX212" s="56"/>
      <c r="EY212" s="56"/>
      <c r="EZ212" s="56"/>
      <c r="FA212" s="56"/>
      <c r="FB212" s="56"/>
      <c r="FC212" s="56"/>
      <c r="FD212" s="56"/>
      <c r="FE212" s="56"/>
      <c r="FF212" s="56"/>
      <c r="FG212" s="56"/>
      <c r="FH212" s="56"/>
      <c r="FI212" s="56"/>
      <c r="FJ212" s="56"/>
      <c r="FK212" s="56"/>
      <c r="FL212" s="56"/>
      <c r="FM212" s="56"/>
      <c r="FN212" s="56"/>
      <c r="FO212" s="56"/>
      <c r="FP212" s="56"/>
      <c r="FQ212" s="56"/>
      <c r="FR212" s="56"/>
      <c r="FS212" s="56"/>
      <c r="FT212" s="56"/>
      <c r="FU212" s="56"/>
      <c r="FV212" s="56"/>
      <c r="FW212" s="56"/>
      <c r="FX212" s="56"/>
      <c r="FY212" s="56"/>
      <c r="FZ212" s="56"/>
      <c r="GA212" s="56"/>
      <c r="GB212" s="56"/>
      <c r="GC212" s="56"/>
      <c r="GD212" s="56"/>
      <c r="GE212" s="56"/>
      <c r="GF212" s="56"/>
      <c r="GG212" s="56"/>
      <c r="GH212" s="56"/>
      <c r="GI212" s="56"/>
      <c r="GJ212" s="56"/>
      <c r="GK212" s="56"/>
      <c r="GL212" s="56"/>
      <c r="GM212" s="56"/>
      <c r="GN212" s="56"/>
      <c r="GO212" s="56"/>
      <c r="GP212" s="56"/>
      <c r="GQ212" s="56"/>
      <c r="GR212" s="56"/>
      <c r="GS212" s="56"/>
      <c r="GT212" s="56"/>
      <c r="GU212" s="56"/>
      <c r="GV212" s="56"/>
      <c r="GW212" s="56"/>
      <c r="GX212" s="56"/>
      <c r="GY212" s="56"/>
      <c r="GZ212" s="56"/>
      <c r="HA212" s="56"/>
      <c r="HB212" s="56"/>
      <c r="HC212" s="56"/>
      <c r="HD212" s="56"/>
      <c r="HE212" s="56"/>
      <c r="HF212" s="56"/>
      <c r="HG212" s="56"/>
      <c r="HH212" s="217"/>
    </row>
    <row r="213" spans="2:216" x14ac:dyDescent="0.25">
      <c r="B213" s="221"/>
      <c r="C213" s="56"/>
      <c r="D213" s="92"/>
      <c r="E213" s="105"/>
      <c r="F213" s="56"/>
      <c r="G213" s="56"/>
      <c r="H213" s="56"/>
      <c r="I213" s="56"/>
      <c r="J213" s="56"/>
      <c r="K213" s="56"/>
      <c r="L213" s="57">
        <f>GETPIVOTDATA(" Alaska",'Population Migration by State'!$B$5,"Year",'Population Migration by State'!$C$3)</f>
        <v>33440</v>
      </c>
      <c r="M213" s="105">
        <f>GETPIVOTDATA(" Alaska",'Population Migration by State'!$B$5,"Year",'Population Migration by State'!$C$3)</f>
        <v>33440</v>
      </c>
      <c r="N213" s="105">
        <f>GETPIVOTDATA(" Alaska",'Population Migration by State'!$B$5,"Year",'Population Migration by State'!$C$3)</f>
        <v>33440</v>
      </c>
      <c r="O213" s="105">
        <f>GETPIVOTDATA(" Alaska",'Population Migration by State'!$B$5,"Year",'Population Migration by State'!$C$3)</f>
        <v>33440</v>
      </c>
      <c r="P213" s="105">
        <f>GETPIVOTDATA(" Alaska",'Population Migration by State'!$B$5,"Year",'Population Migration by State'!$C$3)</f>
        <v>33440</v>
      </c>
      <c r="Q213" s="105">
        <f>GETPIVOTDATA(" Alaska",'Population Migration by State'!$B$5,"Year",'Population Migration by State'!$C$3)</f>
        <v>33440</v>
      </c>
      <c r="R213" s="105">
        <f>GETPIVOTDATA(" Alaska",'Population Migration by State'!$B$5,"Year",'Population Migration by State'!$C$3)</f>
        <v>33440</v>
      </c>
      <c r="S213" s="105">
        <f>GETPIVOTDATA(" Alaska",'Population Migration by State'!$B$5,"Year",'Population Migration by State'!$C$3)</f>
        <v>33440</v>
      </c>
      <c r="T213" s="105">
        <f>GETPIVOTDATA(" Alaska",'Population Migration by State'!$B$5,"Year",'Population Migration by State'!$C$3)</f>
        <v>33440</v>
      </c>
      <c r="U213" s="105">
        <f>GETPIVOTDATA(" Alaska",'Population Migration by State'!$B$5,"Year",'Population Migration by State'!$C$3)</f>
        <v>33440</v>
      </c>
      <c r="V213" s="105">
        <f>GETPIVOTDATA(" Alaska",'Population Migration by State'!$B$5,"Year",'Population Migration by State'!$C$3)</f>
        <v>33440</v>
      </c>
      <c r="W213" s="114">
        <f>GETPIVOTDATA(" Alaska",'Population Migration by State'!$B$5,"Year",'Population Migration by State'!$C$3)</f>
        <v>33440</v>
      </c>
      <c r="X213" s="96"/>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92">
        <f>GETPIVOTDATA(" Texas",'Population Migration by State'!$B$5,"Year",'Population Migration by State'!$C$3)</f>
        <v>512187</v>
      </c>
      <c r="AX213" s="105">
        <f>GETPIVOTDATA(" Texas",'Population Migration by State'!$B$5,"Year",'Population Migration by State'!$C$3)</f>
        <v>512187</v>
      </c>
      <c r="AY213" s="105">
        <f>GETPIVOTDATA(" Texas",'Population Migration by State'!$B$5,"Year",'Population Migration by State'!$C$3)</f>
        <v>512187</v>
      </c>
      <c r="AZ213" s="105">
        <f>GETPIVOTDATA(" Texas",'Population Migration by State'!$B$5,"Year",'Population Migration by State'!$C$3)</f>
        <v>512187</v>
      </c>
      <c r="BA213" s="105">
        <f>GETPIVOTDATA(" Texas",'Population Migration by State'!$B$5,"Year",'Population Migration by State'!$C$3)</f>
        <v>512187</v>
      </c>
      <c r="BB213" s="105">
        <f>GETPIVOTDATA(" Texas",'Population Migration by State'!$B$5,"Year",'Population Migration by State'!$C$3)</f>
        <v>512187</v>
      </c>
      <c r="BC213" s="105">
        <f>GETPIVOTDATA(" Texas",'Population Migration by State'!$B$5,"Year",'Population Migration by State'!$C$3)</f>
        <v>512187</v>
      </c>
      <c r="BD213" s="105">
        <f>GETPIVOTDATA(" Texas",'Population Migration by State'!$B$5,"Year",'Population Migration by State'!$C$3)</f>
        <v>512187</v>
      </c>
      <c r="BE213" s="105">
        <f>GETPIVOTDATA(" Texas",'Population Migration by State'!$B$5,"Year",'Population Migration by State'!$C$3)</f>
        <v>512187</v>
      </c>
      <c r="BF213" s="105">
        <f>GETPIVOTDATA(" Texas",'Population Migration by State'!$B$5,"Year",'Population Migration by State'!$C$3)</f>
        <v>512187</v>
      </c>
      <c r="BG213" s="105">
        <f>GETPIVOTDATA(" Texas",'Population Migration by State'!$B$5,"Year",'Population Migration by State'!$C$3)</f>
        <v>512187</v>
      </c>
      <c r="BH213" s="105">
        <f>GETPIVOTDATA(" Texas",'Population Migration by State'!$B$5,"Year",'Population Migration by State'!$C$3)</f>
        <v>512187</v>
      </c>
      <c r="BI213" s="105">
        <f>GETPIVOTDATA(" Texas",'Population Migration by State'!$B$5,"Year",'Population Migration by State'!$C$3)</f>
        <v>512187</v>
      </c>
      <c r="BJ213" s="105">
        <f>GETPIVOTDATA(" Texas",'Population Migration by State'!$B$5,"Year",'Population Migration by State'!$C$3)</f>
        <v>512187</v>
      </c>
      <c r="BK213" s="105">
        <f>GETPIVOTDATA(" Texas",'Population Migration by State'!$B$5,"Year",'Population Migration by State'!$C$3)</f>
        <v>512187</v>
      </c>
      <c r="BL213" s="121">
        <f>GETPIVOTDATA(" Texas",'Population Migration by State'!$B$5,"Year",'Population Migration by State'!$C$3)</f>
        <v>512187</v>
      </c>
      <c r="BM213" s="105">
        <f>GETPIVOTDATA(" Texas",'Population Migration by State'!$B$5,"Year",'Population Migration by State'!$C$3)</f>
        <v>512187</v>
      </c>
      <c r="BN213" s="105">
        <f>GETPIVOTDATA(" Texas",'Population Migration by State'!$B$5,"Year",'Population Migration by State'!$C$3)</f>
        <v>512187</v>
      </c>
      <c r="BO213" s="105">
        <f>GETPIVOTDATA(" Texas",'Population Migration by State'!$B$5,"Year",'Population Migration by State'!$C$3)</f>
        <v>512187</v>
      </c>
      <c r="BP213" s="105">
        <f>GETPIVOTDATA(" Texas",'Population Migration by State'!$B$5,"Year",'Population Migration by State'!$C$3)</f>
        <v>512187</v>
      </c>
      <c r="BQ213" s="105">
        <f>GETPIVOTDATA(" Texas",'Population Migration by State'!$B$5,"Year",'Population Migration by State'!$C$3)</f>
        <v>512187</v>
      </c>
      <c r="BR213" s="105">
        <f>GETPIVOTDATA(" Texas",'Population Migration by State'!$B$5,"Year",'Population Migration by State'!$C$3)</f>
        <v>512187</v>
      </c>
      <c r="BS213" s="105">
        <f>GETPIVOTDATA(" Texas",'Population Migration by State'!$B$5,"Year",'Population Migration by State'!$C$3)</f>
        <v>512187</v>
      </c>
      <c r="BT213" s="105">
        <f>GETPIVOTDATA(" Texas",'Population Migration by State'!$B$5,"Year",'Population Migration by State'!$C$3)</f>
        <v>512187</v>
      </c>
      <c r="BU213" s="99"/>
      <c r="BV213" s="105">
        <f>GETPIVOTDATA(" Louisiana",'Population Migration by State'!$B$5,"Year",'Population Migration by State'!$C$3)</f>
        <v>91870</v>
      </c>
      <c r="BW213" s="105">
        <f>GETPIVOTDATA(" Louisiana",'Population Migration by State'!$B$5,"Year",'Population Migration by State'!$C$3)</f>
        <v>91870</v>
      </c>
      <c r="BX213" s="105">
        <f>GETPIVOTDATA(" Louisiana",'Population Migration by State'!$B$5,"Year",'Population Migration by State'!$C$3)</f>
        <v>91870</v>
      </c>
      <c r="BY213" s="105">
        <f>GETPIVOTDATA(" Louisiana",'Population Migration by State'!$B$5,"Year",'Population Migration by State'!$C$3)</f>
        <v>91870</v>
      </c>
      <c r="BZ213" s="105">
        <f>GETPIVOTDATA(" Louisiana",'Population Migration by State'!$B$5,"Year",'Population Migration by State'!$C$3)</f>
        <v>91870</v>
      </c>
      <c r="CA213" s="105">
        <f>GETPIVOTDATA(" Louisiana",'Population Migration by State'!$B$5,"Year",'Population Migration by State'!$C$3)</f>
        <v>91870</v>
      </c>
      <c r="CB213" s="105">
        <f>GETPIVOTDATA(" Louisiana",'Population Migration by State'!$B$5,"Year",'Population Migration by State'!$C$3)</f>
        <v>91870</v>
      </c>
      <c r="CC213" s="92">
        <f>GETPIVOTDATA(" Mississippi",'Population Migration by State'!$B$5,"Year",'Population Migration by State'!$C$3)</f>
        <v>73581</v>
      </c>
      <c r="CD213" s="105">
        <f>GETPIVOTDATA(" Mississippi",'Population Migration by State'!$B$5,"Year",'Population Migration by State'!$C$3)</f>
        <v>73581</v>
      </c>
      <c r="CE213" s="105">
        <f>GETPIVOTDATA(" Mississippi",'Population Migration by State'!$B$5,"Year",'Population Migration by State'!$C$3)</f>
        <v>73581</v>
      </c>
      <c r="CF213" s="105">
        <f>GETPIVOTDATA(" Mississippi",'Population Migration by State'!$B$5,"Year",'Population Migration by State'!$C$3)</f>
        <v>73581</v>
      </c>
      <c r="CG213" s="105">
        <f>GETPIVOTDATA(" Mississippi",'Population Migration by State'!$B$5,"Year",'Population Migration by State'!$C$3)</f>
        <v>73581</v>
      </c>
      <c r="CH213" s="105">
        <f>GETPIVOTDATA(" Mississippi",'Population Migration by State'!$B$5,"Year",'Population Migration by State'!$C$3)</f>
        <v>73581</v>
      </c>
      <c r="CI213" s="105">
        <f>GETPIVOTDATA(" Mississippi",'Population Migration by State'!$B$5,"Year",'Population Migration by State'!$C$3)</f>
        <v>73581</v>
      </c>
      <c r="CJ213" s="105">
        <f>GETPIVOTDATA(" Mississippi",'Population Migration by State'!$B$5,"Year",'Population Migration by State'!$C$3)</f>
        <v>73581</v>
      </c>
      <c r="CK213" s="105">
        <f>GETPIVOTDATA(" Mississippi",'Population Migration by State'!$B$5,"Year",'Population Migration by State'!$C$3)</f>
        <v>73581</v>
      </c>
      <c r="CL213" s="92">
        <f>GETPIVOTDATA(" Alabama",'Population Migration by State'!$B$5,"Year",'Population Migration by State'!$C$3)</f>
        <v>105219</v>
      </c>
      <c r="CM213" s="105">
        <f>GETPIVOTDATA(" Alabama",'Population Migration by State'!$B$5,"Year",'Population Migration by State'!$C$3)</f>
        <v>105219</v>
      </c>
      <c r="CN213" s="105">
        <f>GETPIVOTDATA(" Alabama",'Population Migration by State'!$B$5,"Year",'Population Migration by State'!$C$3)</f>
        <v>105219</v>
      </c>
      <c r="CO213" s="105">
        <f>GETPIVOTDATA(" Alabama",'Population Migration by State'!$B$5,"Year",'Population Migration by State'!$C$3)</f>
        <v>105219</v>
      </c>
      <c r="CP213" s="105">
        <f>GETPIVOTDATA(" Alabama",'Population Migration by State'!$B$5,"Year",'Population Migration by State'!$C$3)</f>
        <v>105219</v>
      </c>
      <c r="CQ213" s="105">
        <f>GETPIVOTDATA(" Alabama",'Population Migration by State'!$B$5,"Year",'Population Migration by State'!$C$3)</f>
        <v>105219</v>
      </c>
      <c r="CR213" s="105">
        <f>GETPIVOTDATA(" Alabama",'Population Migration by State'!$B$5,"Year",'Population Migration by State'!$C$3)</f>
        <v>105219</v>
      </c>
      <c r="CS213" s="105">
        <f>GETPIVOTDATA(" Alabama",'Population Migration by State'!$B$5,"Year",'Population Migration by State'!$C$3)</f>
        <v>105219</v>
      </c>
      <c r="CT213" s="92">
        <f>GETPIVOTDATA(" Georgia",'Population Migration by State'!$B$5,"Year",'Population Migration by State'!$C$3)</f>
        <v>279196</v>
      </c>
      <c r="CU213" s="105">
        <f>GETPIVOTDATA(" Georgia",'Population Migration by State'!$B$5,"Year",'Population Migration by State'!$C$3)</f>
        <v>279196</v>
      </c>
      <c r="CV213" s="105">
        <f>GETPIVOTDATA(" Georgia",'Population Migration by State'!$B$5,"Year",'Population Migration by State'!$C$3)</f>
        <v>279196</v>
      </c>
      <c r="CW213" s="105">
        <f>GETPIVOTDATA(" Georgia",'Population Migration by State'!$B$5,"Year",'Population Migration by State'!$C$3)</f>
        <v>279196</v>
      </c>
      <c r="CX213" s="105">
        <f>GETPIVOTDATA(" Georgia",'Population Migration by State'!$B$5,"Year",'Population Migration by State'!$C$3)</f>
        <v>279196</v>
      </c>
      <c r="CY213" s="105">
        <f>GETPIVOTDATA(" Georgia",'Population Migration by State'!$B$5,"Year",'Population Migration by State'!$C$3)</f>
        <v>279196</v>
      </c>
      <c r="CZ213" s="105">
        <f>GETPIVOTDATA(" Georgia",'Population Migration by State'!$B$5,"Year",'Population Migration by State'!$C$3)</f>
        <v>279196</v>
      </c>
      <c r="DA213" s="105">
        <f>GETPIVOTDATA(" Georgia",'Population Migration by State'!$B$5,"Year",'Population Migration by State'!$C$3)</f>
        <v>279196</v>
      </c>
      <c r="DB213" s="105">
        <f>GETPIVOTDATA(" Georgia",'Population Migration by State'!$B$5,"Year",'Population Migration by State'!$C$3)</f>
        <v>279196</v>
      </c>
      <c r="DC213" s="105">
        <f>GETPIVOTDATA(" Georgia",'Population Migration by State'!$B$5,"Year",'Population Migration by State'!$C$3)</f>
        <v>279196</v>
      </c>
      <c r="DD213" s="105">
        <f>GETPIVOTDATA(" Georgia",'Population Migration by State'!$B$5,"Year",'Population Migration by State'!$C$3)</f>
        <v>279196</v>
      </c>
      <c r="DE213" s="105">
        <f>GETPIVOTDATA(" Georgia",'Population Migration by State'!$B$5,"Year",'Population Migration by State'!$C$3)</f>
        <v>279196</v>
      </c>
      <c r="DF213" s="99"/>
      <c r="DG213" s="105">
        <f>GETPIVOTDATA(" South Carolina",'Population Migration by State'!$B$5,"Year",'Population Migration by State'!$C$3)</f>
        <v>157775</v>
      </c>
      <c r="DH213" s="105">
        <f>GETPIVOTDATA(" South Carolina",'Population Migration by State'!$B$5,"Year",'Population Migration by State'!$C$3)</f>
        <v>157775</v>
      </c>
      <c r="DI213" s="114">
        <f>GETPIVOTDATA(" South Carolina",'Population Migration by State'!$B$5,"Year",'Population Migration by State'!$C$3)</f>
        <v>157775</v>
      </c>
      <c r="DJ213" s="105"/>
      <c r="DK213" s="105"/>
      <c r="DL213" s="105"/>
      <c r="DM213" s="105"/>
      <c r="DN213" s="105"/>
      <c r="DO213" s="105"/>
      <c r="DP213" s="105"/>
      <c r="DQ213" s="105"/>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56"/>
      <c r="ER213" s="56"/>
      <c r="ES213" s="56"/>
      <c r="ET213" s="56"/>
      <c r="EU213" s="56"/>
      <c r="EV213" s="56"/>
      <c r="EW213" s="56"/>
      <c r="EX213" s="56"/>
      <c r="EY213" s="56"/>
      <c r="EZ213" s="56"/>
      <c r="FA213" s="56"/>
      <c r="FB213" s="56"/>
      <c r="FC213" s="56"/>
      <c r="FD213" s="56"/>
      <c r="FE213" s="56"/>
      <c r="FF213" s="56"/>
      <c r="FG213" s="56"/>
      <c r="FH213" s="56"/>
      <c r="FI213" s="56"/>
      <c r="FJ213" s="56"/>
      <c r="FK213" s="56"/>
      <c r="FL213" s="56"/>
      <c r="FM213" s="56"/>
      <c r="FN213" s="56"/>
      <c r="FO213" s="56"/>
      <c r="FP213" s="56"/>
      <c r="FQ213" s="56"/>
      <c r="FR213" s="56"/>
      <c r="FS213" s="56"/>
      <c r="FT213" s="56"/>
      <c r="FU213" s="56"/>
      <c r="FV213" s="56"/>
      <c r="FW213" s="56"/>
      <c r="FX213" s="56"/>
      <c r="FY213" s="56"/>
      <c r="FZ213" s="56"/>
      <c r="GA213" s="56"/>
      <c r="GB213" s="56"/>
      <c r="GC213" s="56"/>
      <c r="GD213" s="56"/>
      <c r="GE213" s="56"/>
      <c r="GF213" s="56"/>
      <c r="GG213" s="56"/>
      <c r="GH213" s="56"/>
      <c r="GI213" s="56"/>
      <c r="GJ213" s="56"/>
      <c r="GK213" s="56"/>
      <c r="GL213" s="56"/>
      <c r="GM213" s="56"/>
      <c r="GN213" s="56"/>
      <c r="GO213" s="56"/>
      <c r="GP213" s="56"/>
      <c r="GQ213" s="56"/>
      <c r="GR213" s="56"/>
      <c r="GS213" s="56"/>
      <c r="GT213" s="56"/>
      <c r="GU213" s="56"/>
      <c r="GV213" s="56"/>
      <c r="GW213" s="56"/>
      <c r="GX213" s="56"/>
      <c r="GY213" s="56"/>
      <c r="GZ213" s="56"/>
      <c r="HA213" s="56"/>
      <c r="HB213" s="56"/>
      <c r="HC213" s="56"/>
      <c r="HD213" s="56"/>
      <c r="HE213" s="56"/>
      <c r="HF213" s="56"/>
      <c r="HG213" s="56"/>
      <c r="HH213" s="217"/>
    </row>
    <row r="214" spans="2:216" ht="15.75" thickBot="1" x14ac:dyDescent="0.3">
      <c r="B214" s="221"/>
      <c r="C214" s="56"/>
      <c r="D214" s="92"/>
      <c r="E214" s="105"/>
      <c r="F214" s="56"/>
      <c r="G214" s="56"/>
      <c r="H214" s="56"/>
      <c r="I214" s="56"/>
      <c r="J214" s="56"/>
      <c r="K214" s="56"/>
      <c r="L214" s="57">
        <f>GETPIVOTDATA(" Alaska",'Population Migration by State'!$B$5,"Year",'Population Migration by State'!$C$3)</f>
        <v>33440</v>
      </c>
      <c r="M214" s="105">
        <f>GETPIVOTDATA(" Alaska",'Population Migration by State'!$B$5,"Year",'Population Migration by State'!$C$3)</f>
        <v>33440</v>
      </c>
      <c r="N214" s="105">
        <f>GETPIVOTDATA(" Alaska",'Population Migration by State'!$B$5,"Year",'Population Migration by State'!$C$3)</f>
        <v>33440</v>
      </c>
      <c r="O214" s="105">
        <f>GETPIVOTDATA(" Alaska",'Population Migration by State'!$B$5,"Year",'Population Migration by State'!$C$3)</f>
        <v>33440</v>
      </c>
      <c r="P214" s="105">
        <f>GETPIVOTDATA(" Alaska",'Population Migration by State'!$B$5,"Year",'Population Migration by State'!$C$3)</f>
        <v>33440</v>
      </c>
      <c r="Q214" s="105">
        <f>GETPIVOTDATA(" Alaska",'Population Migration by State'!$B$5,"Year",'Population Migration by State'!$C$3)</f>
        <v>33440</v>
      </c>
      <c r="R214" s="105">
        <f>GETPIVOTDATA(" Alaska",'Population Migration by State'!$B$5,"Year",'Population Migration by State'!$C$3)</f>
        <v>33440</v>
      </c>
      <c r="S214" s="105">
        <f>GETPIVOTDATA(" Alaska",'Population Migration by State'!$B$5,"Year",'Population Migration by State'!$C$3)</f>
        <v>33440</v>
      </c>
      <c r="T214" s="105">
        <f>GETPIVOTDATA(" Alaska",'Population Migration by State'!$B$5,"Year",'Population Migration by State'!$C$3)</f>
        <v>33440</v>
      </c>
      <c r="U214" s="105">
        <f>GETPIVOTDATA(" Alaska",'Population Migration by State'!$B$5,"Year",'Population Migration by State'!$C$3)</f>
        <v>33440</v>
      </c>
      <c r="V214" s="105">
        <f>GETPIVOTDATA(" Alaska",'Population Migration by State'!$B$5,"Year",'Population Migration by State'!$C$3)</f>
        <v>33440</v>
      </c>
      <c r="W214" s="105">
        <f>GETPIVOTDATA(" Alaska",'Population Migration by State'!$B$5,"Year",'Population Migration by State'!$C$3)</f>
        <v>33440</v>
      </c>
      <c r="X214" s="11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99"/>
      <c r="AX214" s="105">
        <f>GETPIVOTDATA(" Texas",'Population Migration by State'!$B$5,"Year",'Population Migration by State'!$C$3)</f>
        <v>512187</v>
      </c>
      <c r="AY214" s="105">
        <f>GETPIVOTDATA(" Texas",'Population Migration by State'!$B$5,"Year",'Population Migration by State'!$C$3)</f>
        <v>512187</v>
      </c>
      <c r="AZ214" s="105">
        <f>GETPIVOTDATA(" Texas",'Population Migration by State'!$B$5,"Year",'Population Migration by State'!$C$3)</f>
        <v>512187</v>
      </c>
      <c r="BA214" s="105">
        <f>GETPIVOTDATA(" Texas",'Population Migration by State'!$B$5,"Year",'Population Migration by State'!$C$3)</f>
        <v>512187</v>
      </c>
      <c r="BB214" s="105">
        <f>GETPIVOTDATA(" Texas",'Population Migration by State'!$B$5,"Year",'Population Migration by State'!$C$3)</f>
        <v>512187</v>
      </c>
      <c r="BC214" s="105">
        <f>GETPIVOTDATA(" Texas",'Population Migration by State'!$B$5,"Year",'Population Migration by State'!$C$3)</f>
        <v>512187</v>
      </c>
      <c r="BD214" s="105">
        <f>GETPIVOTDATA(" Texas",'Population Migration by State'!$B$5,"Year",'Population Migration by State'!$C$3)</f>
        <v>512187</v>
      </c>
      <c r="BE214" s="105">
        <f>GETPIVOTDATA(" Texas",'Population Migration by State'!$B$5,"Year",'Population Migration by State'!$C$3)</f>
        <v>512187</v>
      </c>
      <c r="BF214" s="105">
        <f>GETPIVOTDATA(" Texas",'Population Migration by State'!$B$5,"Year",'Population Migration by State'!$C$3)</f>
        <v>512187</v>
      </c>
      <c r="BG214" s="105">
        <f>GETPIVOTDATA(" Texas",'Population Migration by State'!$B$5,"Year",'Population Migration by State'!$C$3)</f>
        <v>512187</v>
      </c>
      <c r="BH214" s="105">
        <f>GETPIVOTDATA(" Texas",'Population Migration by State'!$B$5,"Year",'Population Migration by State'!$C$3)</f>
        <v>512187</v>
      </c>
      <c r="BI214" s="105">
        <f>GETPIVOTDATA(" Texas",'Population Migration by State'!$B$5,"Year",'Population Migration by State'!$C$3)</f>
        <v>512187</v>
      </c>
      <c r="BJ214" s="105">
        <f>GETPIVOTDATA(" Texas",'Population Migration by State'!$B$5,"Year",'Population Migration by State'!$C$3)</f>
        <v>512187</v>
      </c>
      <c r="BK214" s="105">
        <f>GETPIVOTDATA(" Texas",'Population Migration by State'!$B$5,"Year",'Population Migration by State'!$C$3)</f>
        <v>512187</v>
      </c>
      <c r="BL214" s="105">
        <f>GETPIVOTDATA(" Texas",'Population Migration by State'!$B$5,"Year",'Population Migration by State'!$C$3)</f>
        <v>512187</v>
      </c>
      <c r="BM214" s="105">
        <f>GETPIVOTDATA(" Texas",'Population Migration by State'!$B$5,"Year",'Population Migration by State'!$C$3)</f>
        <v>512187</v>
      </c>
      <c r="BN214" s="105">
        <f>GETPIVOTDATA(" Texas",'Population Migration by State'!$B$5,"Year",'Population Migration by State'!$C$3)</f>
        <v>512187</v>
      </c>
      <c r="BO214" s="105">
        <f>GETPIVOTDATA(" Texas",'Population Migration by State'!$B$5,"Year",'Population Migration by State'!$C$3)</f>
        <v>512187</v>
      </c>
      <c r="BP214" s="105">
        <f>GETPIVOTDATA(" Texas",'Population Migration by State'!$B$5,"Year",'Population Migration by State'!$C$3)</f>
        <v>512187</v>
      </c>
      <c r="BQ214" s="105">
        <f>GETPIVOTDATA(" Texas",'Population Migration by State'!$B$5,"Year",'Population Migration by State'!$C$3)</f>
        <v>512187</v>
      </c>
      <c r="BR214" s="105">
        <f>GETPIVOTDATA(" Texas",'Population Migration by State'!$B$5,"Year",'Population Migration by State'!$C$3)</f>
        <v>512187</v>
      </c>
      <c r="BS214" s="105">
        <f>GETPIVOTDATA(" Texas",'Population Migration by State'!$B$5,"Year",'Population Migration by State'!$C$3)</f>
        <v>512187</v>
      </c>
      <c r="BT214" s="105">
        <f>GETPIVOTDATA(" Texas",'Population Migration by State'!$B$5,"Year",'Population Migration by State'!$C$3)</f>
        <v>512187</v>
      </c>
      <c r="BU214" s="105">
        <f>GETPIVOTDATA(" Texas",'Population Migration by State'!$B$5,"Year",'Population Migration by State'!$C$3)</f>
        <v>512187</v>
      </c>
      <c r="BV214" s="92">
        <f>GETPIVOTDATA(" Louisiana",'Population Migration by State'!$B$5,"Year",'Population Migration by State'!$C$3)</f>
        <v>91870</v>
      </c>
      <c r="BW214" s="105">
        <f>GETPIVOTDATA(" Louisiana",'Population Migration by State'!$B$5,"Year",'Population Migration by State'!$C$3)</f>
        <v>91870</v>
      </c>
      <c r="BX214" s="105">
        <f>GETPIVOTDATA(" Louisiana",'Population Migration by State'!$B$5,"Year",'Population Migration by State'!$C$3)</f>
        <v>91870</v>
      </c>
      <c r="BY214" s="105">
        <f>GETPIVOTDATA(" Louisiana",'Population Migration by State'!$B$5,"Year",'Population Migration by State'!$C$3)</f>
        <v>91870</v>
      </c>
      <c r="BZ214" s="105">
        <f>GETPIVOTDATA(" Louisiana",'Population Migration by State'!$B$5,"Year",'Population Migration by State'!$C$3)</f>
        <v>91870</v>
      </c>
      <c r="CA214" s="105">
        <f>GETPIVOTDATA(" Louisiana",'Population Migration by State'!$B$5,"Year",'Population Migration by State'!$C$3)</f>
        <v>91870</v>
      </c>
      <c r="CB214" s="105">
        <f>GETPIVOTDATA(" Louisiana",'Population Migration by State'!$B$5,"Year",'Population Migration by State'!$C$3)</f>
        <v>91870</v>
      </c>
      <c r="CC214" s="92">
        <f>GETPIVOTDATA(" Mississippi",'Population Migration by State'!$B$5,"Year",'Population Migration by State'!$C$3)</f>
        <v>73581</v>
      </c>
      <c r="CD214" s="105">
        <f>GETPIVOTDATA(" Mississippi",'Population Migration by State'!$B$5,"Year",'Population Migration by State'!$C$3)</f>
        <v>73581</v>
      </c>
      <c r="CE214" s="105">
        <f>GETPIVOTDATA(" Mississippi",'Population Migration by State'!$B$5,"Year",'Population Migration by State'!$C$3)</f>
        <v>73581</v>
      </c>
      <c r="CF214" s="105">
        <f>GETPIVOTDATA(" Mississippi",'Population Migration by State'!$B$5,"Year",'Population Migration by State'!$C$3)</f>
        <v>73581</v>
      </c>
      <c r="CG214" s="105">
        <f>GETPIVOTDATA(" Mississippi",'Population Migration by State'!$B$5,"Year",'Population Migration by State'!$C$3)</f>
        <v>73581</v>
      </c>
      <c r="CH214" s="105">
        <f>GETPIVOTDATA(" Mississippi",'Population Migration by State'!$B$5,"Year",'Population Migration by State'!$C$3)</f>
        <v>73581</v>
      </c>
      <c r="CI214" s="105">
        <f>GETPIVOTDATA(" Mississippi",'Population Migration by State'!$B$5,"Year",'Population Migration by State'!$C$3)</f>
        <v>73581</v>
      </c>
      <c r="CJ214" s="105">
        <f>GETPIVOTDATA(" Mississippi",'Population Migration by State'!$B$5,"Year",'Population Migration by State'!$C$3)</f>
        <v>73581</v>
      </c>
      <c r="CK214" s="105">
        <f>GETPIVOTDATA(" Mississippi",'Population Migration by State'!$B$5,"Year",'Population Migration by State'!$C$3)</f>
        <v>73581</v>
      </c>
      <c r="CL214" s="92">
        <f>GETPIVOTDATA(" Alabama",'Population Migration by State'!$B$5,"Year",'Population Migration by State'!$C$3)</f>
        <v>105219</v>
      </c>
      <c r="CM214" s="105">
        <f>GETPIVOTDATA(" Alabama",'Population Migration by State'!$B$5,"Year",'Population Migration by State'!$C$3)</f>
        <v>105219</v>
      </c>
      <c r="CN214" s="105">
        <f>GETPIVOTDATA(" Alabama",'Population Migration by State'!$B$5,"Year",'Population Migration by State'!$C$3)</f>
        <v>105219</v>
      </c>
      <c r="CO214" s="105">
        <f>GETPIVOTDATA(" Alabama",'Population Migration by State'!$B$5,"Year",'Population Migration by State'!$C$3)</f>
        <v>105219</v>
      </c>
      <c r="CP214" s="105">
        <f>GETPIVOTDATA(" Alabama",'Population Migration by State'!$B$5,"Year",'Population Migration by State'!$C$3)</f>
        <v>105219</v>
      </c>
      <c r="CQ214" s="105">
        <f>GETPIVOTDATA(" Alabama",'Population Migration by State'!$B$5,"Year",'Population Migration by State'!$C$3)</f>
        <v>105219</v>
      </c>
      <c r="CR214" s="105">
        <f>GETPIVOTDATA(" Alabama",'Population Migration by State'!$B$5,"Year",'Population Migration by State'!$C$3)</f>
        <v>105219</v>
      </c>
      <c r="CS214" s="105">
        <f>GETPIVOTDATA(" Alabama",'Population Migration by State'!$B$5,"Year",'Population Migration by State'!$C$3)</f>
        <v>105219</v>
      </c>
      <c r="CT214" s="92">
        <f>GETPIVOTDATA(" Georgia",'Population Migration by State'!$B$5,"Year",'Population Migration by State'!$C$3)</f>
        <v>279196</v>
      </c>
      <c r="CU214" s="105">
        <f>GETPIVOTDATA(" Georgia",'Population Migration by State'!$B$5,"Year",'Population Migration by State'!$C$3)</f>
        <v>279196</v>
      </c>
      <c r="CV214" s="105">
        <f>GETPIVOTDATA(" Georgia",'Population Migration by State'!$B$5,"Year",'Population Migration by State'!$C$3)</f>
        <v>279196</v>
      </c>
      <c r="CW214" s="105">
        <f>GETPIVOTDATA(" Georgia",'Population Migration by State'!$B$5,"Year",'Population Migration by State'!$C$3)</f>
        <v>279196</v>
      </c>
      <c r="CX214" s="105">
        <f>GETPIVOTDATA(" Georgia",'Population Migration by State'!$B$5,"Year",'Population Migration by State'!$C$3)</f>
        <v>279196</v>
      </c>
      <c r="CY214" s="105">
        <f>GETPIVOTDATA(" Georgia",'Population Migration by State'!$B$5,"Year",'Population Migration by State'!$C$3)</f>
        <v>279196</v>
      </c>
      <c r="CZ214" s="105">
        <f>GETPIVOTDATA(" Georgia",'Population Migration by State'!$B$5,"Year",'Population Migration by State'!$C$3)</f>
        <v>279196</v>
      </c>
      <c r="DA214" s="105">
        <f>GETPIVOTDATA(" Georgia",'Population Migration by State'!$B$5,"Year",'Population Migration by State'!$C$3)</f>
        <v>279196</v>
      </c>
      <c r="DB214" s="105">
        <f>GETPIVOTDATA(" Georgia",'Population Migration by State'!$B$5,"Year",'Population Migration by State'!$C$3)</f>
        <v>279196</v>
      </c>
      <c r="DC214" s="105">
        <f>GETPIVOTDATA(" Georgia",'Population Migration by State'!$B$5,"Year",'Population Migration by State'!$C$3)</f>
        <v>279196</v>
      </c>
      <c r="DD214" s="105">
        <f>GETPIVOTDATA(" Georgia",'Population Migration by State'!$B$5,"Year",'Population Migration by State'!$C$3)</f>
        <v>279196</v>
      </c>
      <c r="DE214" s="105">
        <f>GETPIVOTDATA(" Georgia",'Population Migration by State'!$B$5,"Year",'Population Migration by State'!$C$3)</f>
        <v>279196</v>
      </c>
      <c r="DF214" s="105">
        <f>GETPIVOTDATA(" Georgia",'Population Migration by State'!$B$5,"Year",'Population Migration by State'!$C$3)</f>
        <v>279196</v>
      </c>
      <c r="DG214" s="92">
        <f>GETPIVOTDATA(" South Carolina",'Population Migration by State'!$B$5,"Year",'Population Migration by State'!$C$3)</f>
        <v>157775</v>
      </c>
      <c r="DH214" s="105">
        <f>GETPIVOTDATA(" South Carolina",'Population Migration by State'!$B$5,"Year",'Population Migration by State'!$C$3)</f>
        <v>157775</v>
      </c>
      <c r="DI214" s="97"/>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c r="EH214" s="105"/>
      <c r="EI214" s="105"/>
      <c r="EJ214" s="105"/>
      <c r="EK214" s="105"/>
      <c r="EL214" s="105"/>
      <c r="EM214" s="105"/>
      <c r="EN214" s="105"/>
      <c r="EO214" s="105"/>
      <c r="EP214" s="105"/>
      <c r="EQ214" s="56"/>
      <c r="ER214" s="56"/>
      <c r="ES214" s="56"/>
      <c r="ET214" s="56"/>
      <c r="EU214" s="56"/>
      <c r="EV214" s="56"/>
      <c r="EW214" s="56"/>
      <c r="EX214" s="56"/>
      <c r="EY214" s="56"/>
      <c r="EZ214" s="56"/>
      <c r="FA214" s="56"/>
      <c r="FB214" s="56"/>
      <c r="FC214" s="56"/>
      <c r="FD214" s="56"/>
      <c r="FE214" s="56"/>
      <c r="FF214" s="56"/>
      <c r="FG214" s="56"/>
      <c r="FH214" s="56"/>
      <c r="FI214" s="56"/>
      <c r="FJ214" s="56"/>
      <c r="FK214" s="56"/>
      <c r="FL214" s="56"/>
      <c r="FM214" s="56"/>
      <c r="FN214" s="56"/>
      <c r="FO214" s="56"/>
      <c r="FP214" s="56"/>
      <c r="FQ214" s="56"/>
      <c r="FR214" s="56"/>
      <c r="FS214" s="56"/>
      <c r="FT214" s="56"/>
      <c r="FU214" s="56"/>
      <c r="FV214" s="56"/>
      <c r="FW214" s="56"/>
      <c r="FX214" s="56"/>
      <c r="FY214" s="56"/>
      <c r="FZ214" s="56"/>
      <c r="GA214" s="56"/>
      <c r="GB214" s="56"/>
      <c r="GC214" s="56"/>
      <c r="GD214" s="56"/>
      <c r="GE214" s="56"/>
      <c r="GF214" s="56"/>
      <c r="GG214" s="56"/>
      <c r="GH214" s="56"/>
      <c r="GI214" s="56"/>
      <c r="GJ214" s="56"/>
      <c r="GK214" s="56"/>
      <c r="GL214" s="56"/>
      <c r="GM214" s="56"/>
      <c r="GN214" s="56"/>
      <c r="GO214" s="56"/>
      <c r="GP214" s="56"/>
      <c r="GQ214" s="56"/>
      <c r="GR214" s="56"/>
      <c r="GS214" s="56"/>
      <c r="GT214" s="56"/>
      <c r="GU214" s="56"/>
      <c r="GV214" s="56"/>
      <c r="GW214" s="56"/>
      <c r="GX214" s="56"/>
      <c r="GY214" s="56"/>
      <c r="GZ214" s="56"/>
      <c r="HA214" s="56"/>
      <c r="HB214" s="56"/>
      <c r="HC214" s="56"/>
      <c r="HD214" s="56"/>
      <c r="HE214" s="56"/>
      <c r="HF214" s="56"/>
      <c r="HG214" s="56"/>
      <c r="HH214" s="217"/>
    </row>
    <row r="215" spans="2:216" ht="15.75" thickTop="1" x14ac:dyDescent="0.25">
      <c r="B215" s="221"/>
      <c r="C215" s="56"/>
      <c r="D215" s="92"/>
      <c r="E215" s="105"/>
      <c r="F215" s="56"/>
      <c r="G215" s="56"/>
      <c r="H215" s="56"/>
      <c r="I215" s="105"/>
      <c r="J215" s="105"/>
      <c r="K215" s="105"/>
      <c r="L215" s="92">
        <f>GETPIVOTDATA(" Alaska",'Population Migration by State'!$B$5,"Year",'Population Migration by State'!$C$3)</f>
        <v>33440</v>
      </c>
      <c r="M215" s="105">
        <f>GETPIVOTDATA(" Alaska",'Population Migration by State'!$B$5,"Year",'Population Migration by State'!$C$3)</f>
        <v>33440</v>
      </c>
      <c r="N215" s="105">
        <f>GETPIVOTDATA(" Alaska",'Population Migration by State'!$B$5,"Year",'Population Migration by State'!$C$3)</f>
        <v>33440</v>
      </c>
      <c r="O215" s="105">
        <f>GETPIVOTDATA(" Alaska",'Population Migration by State'!$B$5,"Year",'Population Migration by State'!$C$3)</f>
        <v>33440</v>
      </c>
      <c r="P215" s="105">
        <f>GETPIVOTDATA(" Alaska",'Population Migration by State'!$B$5,"Year",'Population Migration by State'!$C$3)</f>
        <v>33440</v>
      </c>
      <c r="Q215" s="105">
        <f>GETPIVOTDATA(" Alaska",'Population Migration by State'!$B$5,"Year",'Population Migration by State'!$C$3)</f>
        <v>33440</v>
      </c>
      <c r="R215" s="105">
        <f>GETPIVOTDATA(" Alaska",'Population Migration by State'!$B$5,"Year",'Population Migration by State'!$C$3)</f>
        <v>33440</v>
      </c>
      <c r="S215" s="105">
        <f>GETPIVOTDATA(" Alaska",'Population Migration by State'!$B$5,"Year",'Population Migration by State'!$C$3)</f>
        <v>33440</v>
      </c>
      <c r="T215" s="105">
        <f>GETPIVOTDATA(" Alaska",'Population Migration by State'!$B$5,"Year",'Population Migration by State'!$C$3)</f>
        <v>33440</v>
      </c>
      <c r="U215" s="105">
        <f>GETPIVOTDATA(" Alaska",'Population Migration by State'!$B$5,"Year",'Population Migration by State'!$C$3)</f>
        <v>33440</v>
      </c>
      <c r="V215" s="105">
        <f>GETPIVOTDATA(" Alaska",'Population Migration by State'!$B$5,"Year",'Population Migration by State'!$C$3)</f>
        <v>33440</v>
      </c>
      <c r="W215" s="105">
        <f>GETPIVOTDATA(" Alaska",'Population Migration by State'!$B$5,"Year",'Population Migration by State'!$C$3)</f>
        <v>33440</v>
      </c>
      <c r="X215" s="114">
        <f>GETPIVOTDATA(" Alaska",'Population Migration by State'!$B$5,"Year",'Population Migration by State'!$C$3)</f>
        <v>33440</v>
      </c>
      <c r="Y215" s="95"/>
      <c r="Z215" s="101"/>
      <c r="AA215" s="101"/>
      <c r="AB215" s="101"/>
      <c r="AC215" s="101"/>
      <c r="AD215" s="101"/>
      <c r="AE215" s="101"/>
      <c r="AF215" s="101"/>
      <c r="AG215" s="101"/>
      <c r="AH215" s="101"/>
      <c r="AI215" s="101"/>
      <c r="AJ215" s="101"/>
      <c r="AK215" s="101"/>
      <c r="AL215" s="101"/>
      <c r="AM215" s="101"/>
      <c r="AN215" s="101"/>
      <c r="AO215" s="101"/>
      <c r="AP215" s="101"/>
      <c r="AQ215" s="101"/>
      <c r="AR215" s="101"/>
      <c r="AS215" s="100"/>
      <c r="AT215" s="105"/>
      <c r="AU215" s="105"/>
      <c r="AV215" s="105"/>
      <c r="AW215" s="105"/>
      <c r="AX215" s="92">
        <f>GETPIVOTDATA(" Texas",'Population Migration by State'!$B$5,"Year",'Population Migration by State'!$C$3)</f>
        <v>512187</v>
      </c>
      <c r="AY215" s="105">
        <f>GETPIVOTDATA(" Texas",'Population Migration by State'!$B$5,"Year",'Population Migration by State'!$C$3)</f>
        <v>512187</v>
      </c>
      <c r="AZ215" s="105">
        <f>GETPIVOTDATA(" Texas",'Population Migration by State'!$B$5,"Year",'Population Migration by State'!$C$3)</f>
        <v>512187</v>
      </c>
      <c r="BA215" s="105">
        <f>GETPIVOTDATA(" Texas",'Population Migration by State'!$B$5,"Year",'Population Migration by State'!$C$3)</f>
        <v>512187</v>
      </c>
      <c r="BB215" s="105">
        <f>GETPIVOTDATA(" Texas",'Population Migration by State'!$B$5,"Year",'Population Migration by State'!$C$3)</f>
        <v>512187</v>
      </c>
      <c r="BC215" s="105">
        <f>GETPIVOTDATA(" Texas",'Population Migration by State'!$B$5,"Year",'Population Migration by State'!$C$3)</f>
        <v>512187</v>
      </c>
      <c r="BD215" s="105">
        <f>GETPIVOTDATA(" Texas",'Population Migration by State'!$B$5,"Year",'Population Migration by State'!$C$3)</f>
        <v>512187</v>
      </c>
      <c r="BE215" s="105">
        <f>GETPIVOTDATA(" Texas",'Population Migration by State'!$B$5,"Year",'Population Migration by State'!$C$3)</f>
        <v>512187</v>
      </c>
      <c r="BF215" s="105">
        <f>GETPIVOTDATA(" Texas",'Population Migration by State'!$B$5,"Year",'Population Migration by State'!$C$3)</f>
        <v>512187</v>
      </c>
      <c r="BG215" s="105">
        <f>GETPIVOTDATA(" Texas",'Population Migration by State'!$B$5,"Year",'Population Migration by State'!$C$3)</f>
        <v>512187</v>
      </c>
      <c r="BH215" s="105">
        <f>GETPIVOTDATA(" Texas",'Population Migration by State'!$B$5,"Year",'Population Migration by State'!$C$3)</f>
        <v>512187</v>
      </c>
      <c r="BI215" s="105">
        <f>GETPIVOTDATA(" Texas",'Population Migration by State'!$B$5,"Year",'Population Migration by State'!$C$3)</f>
        <v>512187</v>
      </c>
      <c r="BJ215" s="105">
        <f>GETPIVOTDATA(" Texas",'Population Migration by State'!$B$5,"Year",'Population Migration by State'!$C$3)</f>
        <v>512187</v>
      </c>
      <c r="BK215" s="105">
        <f>GETPIVOTDATA(" Texas",'Population Migration by State'!$B$5,"Year",'Population Migration by State'!$C$3)</f>
        <v>512187</v>
      </c>
      <c r="BL215" s="105">
        <f>GETPIVOTDATA(" Texas",'Population Migration by State'!$B$5,"Year",'Population Migration by State'!$C$3)</f>
        <v>512187</v>
      </c>
      <c r="BM215" s="105">
        <f>GETPIVOTDATA(" Texas",'Population Migration by State'!$B$5,"Year",'Population Migration by State'!$C$3)</f>
        <v>512187</v>
      </c>
      <c r="BN215" s="105">
        <f>GETPIVOTDATA(" Texas",'Population Migration by State'!$B$5,"Year",'Population Migration by State'!$C$3)</f>
        <v>512187</v>
      </c>
      <c r="BO215" s="105">
        <f>GETPIVOTDATA(" Texas",'Population Migration by State'!$B$5,"Year",'Population Migration by State'!$C$3)</f>
        <v>512187</v>
      </c>
      <c r="BP215" s="105">
        <f>GETPIVOTDATA(" Texas",'Population Migration by State'!$B$5,"Year",'Population Migration by State'!$C$3)</f>
        <v>512187</v>
      </c>
      <c r="BQ215" s="105">
        <f>GETPIVOTDATA(" Texas",'Population Migration by State'!$B$5,"Year",'Population Migration by State'!$C$3)</f>
        <v>512187</v>
      </c>
      <c r="BR215" s="105">
        <f>GETPIVOTDATA(" Texas",'Population Migration by State'!$B$5,"Year",'Population Migration by State'!$C$3)</f>
        <v>512187</v>
      </c>
      <c r="BS215" s="105">
        <f>GETPIVOTDATA(" Texas",'Population Migration by State'!$B$5,"Year",'Population Migration by State'!$C$3)</f>
        <v>512187</v>
      </c>
      <c r="BT215" s="105">
        <f>GETPIVOTDATA(" Texas",'Population Migration by State'!$B$5,"Year",'Population Migration by State'!$C$3)</f>
        <v>512187</v>
      </c>
      <c r="BU215" s="105">
        <f>GETPIVOTDATA(" Texas",'Population Migration by State'!$B$5,"Year",'Population Migration by State'!$C$3)</f>
        <v>512187</v>
      </c>
      <c r="BV215" s="92">
        <f>GETPIVOTDATA(" Louisiana",'Population Migration by State'!$B$5,"Year",'Population Migration by State'!$C$3)</f>
        <v>91870</v>
      </c>
      <c r="BW215" s="105">
        <f>GETPIVOTDATA(" Louisiana",'Population Migration by State'!$B$5,"Year",'Population Migration by State'!$C$3)</f>
        <v>91870</v>
      </c>
      <c r="BX215" s="105">
        <f>GETPIVOTDATA(" Louisiana",'Population Migration by State'!$B$5,"Year",'Population Migration by State'!$C$3)</f>
        <v>91870</v>
      </c>
      <c r="BY215" s="105">
        <f>GETPIVOTDATA(" Louisiana",'Population Migration by State'!$B$5,"Year",'Population Migration by State'!$C$3)</f>
        <v>91870</v>
      </c>
      <c r="BZ215" s="105">
        <f>GETPIVOTDATA(" Louisiana",'Population Migration by State'!$B$5,"Year",'Population Migration by State'!$C$3)</f>
        <v>91870</v>
      </c>
      <c r="CA215" s="105">
        <f>GETPIVOTDATA(" Louisiana",'Population Migration by State'!$B$5,"Year",'Population Migration by State'!$C$3)</f>
        <v>91870</v>
      </c>
      <c r="CB215" s="105">
        <f>GETPIVOTDATA(" Louisiana",'Population Migration by State'!$B$5,"Year",'Population Migration by State'!$C$3)</f>
        <v>91870</v>
      </c>
      <c r="CC215" s="92">
        <f>GETPIVOTDATA(" Mississippi",'Population Migration by State'!$B$5,"Year",'Population Migration by State'!$C$3)</f>
        <v>73581</v>
      </c>
      <c r="CD215" s="105">
        <f>GETPIVOTDATA(" Mississippi",'Population Migration by State'!$B$5,"Year",'Population Migration by State'!$C$3)</f>
        <v>73581</v>
      </c>
      <c r="CE215" s="105">
        <f>GETPIVOTDATA(" Mississippi",'Population Migration by State'!$B$5,"Year",'Population Migration by State'!$C$3)</f>
        <v>73581</v>
      </c>
      <c r="CF215" s="105">
        <f>GETPIVOTDATA(" Mississippi",'Population Migration by State'!$B$5,"Year",'Population Migration by State'!$C$3)</f>
        <v>73581</v>
      </c>
      <c r="CG215" s="105">
        <f>GETPIVOTDATA(" Mississippi",'Population Migration by State'!$B$5,"Year",'Population Migration by State'!$C$3)</f>
        <v>73581</v>
      </c>
      <c r="CH215" s="105">
        <f>GETPIVOTDATA(" Mississippi",'Population Migration by State'!$B$5,"Year",'Population Migration by State'!$C$3)</f>
        <v>73581</v>
      </c>
      <c r="CI215" s="105">
        <f>GETPIVOTDATA(" Mississippi",'Population Migration by State'!$B$5,"Year",'Population Migration by State'!$C$3)</f>
        <v>73581</v>
      </c>
      <c r="CJ215" s="105">
        <f>GETPIVOTDATA(" Mississippi",'Population Migration by State'!$B$5,"Year",'Population Migration by State'!$C$3)</f>
        <v>73581</v>
      </c>
      <c r="CK215" s="105">
        <f>GETPIVOTDATA(" Mississippi",'Population Migration by State'!$B$5,"Year",'Population Migration by State'!$C$3)</f>
        <v>73581</v>
      </c>
      <c r="CL215" s="92">
        <f>GETPIVOTDATA(" Alabama",'Population Migration by State'!$B$5,"Year",'Population Migration by State'!$C$3)</f>
        <v>105219</v>
      </c>
      <c r="CM215" s="105">
        <f>GETPIVOTDATA(" Alabama",'Population Migration by State'!$B$5,"Year",'Population Migration by State'!$C$3)</f>
        <v>105219</v>
      </c>
      <c r="CN215" s="105">
        <f>GETPIVOTDATA(" Alabama",'Population Migration by State'!$B$5,"Year",'Population Migration by State'!$C$3)</f>
        <v>105219</v>
      </c>
      <c r="CO215" s="105">
        <f>GETPIVOTDATA(" Alabama",'Population Migration by State'!$B$5,"Year",'Population Migration by State'!$C$3)</f>
        <v>105219</v>
      </c>
      <c r="CP215" s="105">
        <f>GETPIVOTDATA(" Alabama",'Population Migration by State'!$B$5,"Year",'Population Migration by State'!$C$3)</f>
        <v>105219</v>
      </c>
      <c r="CQ215" s="105">
        <f>GETPIVOTDATA(" Alabama",'Population Migration by State'!$B$5,"Year",'Population Migration by State'!$C$3)</f>
        <v>105219</v>
      </c>
      <c r="CR215" s="105">
        <f>GETPIVOTDATA(" Alabama",'Population Migration by State'!$B$5,"Year",'Population Migration by State'!$C$3)</f>
        <v>105219</v>
      </c>
      <c r="CS215" s="105">
        <f>GETPIVOTDATA(" Alabama",'Population Migration by State'!$B$5,"Year",'Population Migration by State'!$C$3)</f>
        <v>105219</v>
      </c>
      <c r="CT215" s="92">
        <f>GETPIVOTDATA(" Georgia",'Population Migration by State'!$B$5,"Year",'Population Migration by State'!$C$3)</f>
        <v>279196</v>
      </c>
      <c r="CU215" s="105">
        <f>GETPIVOTDATA(" Georgia",'Population Migration by State'!$B$5,"Year",'Population Migration by State'!$C$3)</f>
        <v>279196</v>
      </c>
      <c r="CV215" s="105">
        <f>GETPIVOTDATA(" Georgia",'Population Migration by State'!$B$5,"Year",'Population Migration by State'!$C$3)</f>
        <v>279196</v>
      </c>
      <c r="CW215" s="105">
        <f>GETPIVOTDATA(" Georgia",'Population Migration by State'!$B$5,"Year",'Population Migration by State'!$C$3)</f>
        <v>279196</v>
      </c>
      <c r="CX215" s="105">
        <f>GETPIVOTDATA(" Georgia",'Population Migration by State'!$B$5,"Year",'Population Migration by State'!$C$3)</f>
        <v>279196</v>
      </c>
      <c r="CY215" s="105">
        <f>GETPIVOTDATA(" Georgia",'Population Migration by State'!$B$5,"Year",'Population Migration by State'!$C$3)</f>
        <v>279196</v>
      </c>
      <c r="CZ215" s="105">
        <f>GETPIVOTDATA(" Georgia",'Population Migration by State'!$B$5,"Year",'Population Migration by State'!$C$3)</f>
        <v>279196</v>
      </c>
      <c r="DA215" s="105">
        <f>GETPIVOTDATA(" Georgia",'Population Migration by State'!$B$5,"Year",'Population Migration by State'!$C$3)</f>
        <v>279196</v>
      </c>
      <c r="DB215" s="105">
        <f>GETPIVOTDATA(" Georgia",'Population Migration by State'!$B$5,"Year",'Population Migration by State'!$C$3)</f>
        <v>279196</v>
      </c>
      <c r="DC215" s="105">
        <f>GETPIVOTDATA(" Georgia",'Population Migration by State'!$B$5,"Year",'Population Migration by State'!$C$3)</f>
        <v>279196</v>
      </c>
      <c r="DD215" s="105">
        <f>GETPIVOTDATA(" Georgia",'Population Migration by State'!$B$5,"Year",'Population Migration by State'!$C$3)</f>
        <v>279196</v>
      </c>
      <c r="DE215" s="105">
        <f>GETPIVOTDATA(" Georgia",'Population Migration by State'!$B$5,"Year",'Population Migration by State'!$C$3)</f>
        <v>279196</v>
      </c>
      <c r="DF215" s="105">
        <f>GETPIVOTDATA(" Georgia",'Population Migration by State'!$B$5,"Year",'Population Migration by State'!$C$3)</f>
        <v>279196</v>
      </c>
      <c r="DG215" s="92">
        <f>GETPIVOTDATA(" South Carolina",'Population Migration by State'!$B$5,"Year",'Population Migration by State'!$C$3)</f>
        <v>157775</v>
      </c>
      <c r="DH215" s="114">
        <f>GETPIVOTDATA(" South Carolina",'Population Migration by State'!$B$5,"Year",'Population Migration by State'!$C$3)</f>
        <v>157775</v>
      </c>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c r="EJ215" s="105"/>
      <c r="EK215" s="105"/>
      <c r="EL215" s="105"/>
      <c r="EM215" s="105"/>
      <c r="EN215" s="105"/>
      <c r="EO215" s="105"/>
      <c r="EP215" s="105"/>
      <c r="EQ215" s="56"/>
      <c r="ER215" s="56"/>
      <c r="ES215" s="56"/>
      <c r="ET215" s="56"/>
      <c r="EU215" s="56"/>
      <c r="EV215" s="56"/>
      <c r="EW215" s="56"/>
      <c r="EX215" s="56"/>
      <c r="EY215" s="56"/>
      <c r="EZ215" s="56"/>
      <c r="FA215" s="56"/>
      <c r="FB215" s="56"/>
      <c r="FC215" s="56"/>
      <c r="FD215" s="56"/>
      <c r="FE215" s="56"/>
      <c r="FF215" s="56"/>
      <c r="FG215" s="56"/>
      <c r="FH215" s="56"/>
      <c r="FI215" s="56"/>
      <c r="FJ215" s="56"/>
      <c r="FK215" s="56"/>
      <c r="FL215" s="56"/>
      <c r="FM215" s="56"/>
      <c r="FN215" s="56"/>
      <c r="FO215" s="56"/>
      <c r="FP215" s="56"/>
      <c r="FQ215" s="56"/>
      <c r="FR215" s="56"/>
      <c r="FS215" s="56"/>
      <c r="FT215" s="56"/>
      <c r="FU215" s="56"/>
      <c r="FV215" s="56"/>
      <c r="FW215" s="56"/>
      <c r="FX215" s="56"/>
      <c r="FY215" s="56"/>
      <c r="FZ215" s="56"/>
      <c r="GA215" s="56"/>
      <c r="GB215" s="56"/>
      <c r="GC215" s="56"/>
      <c r="GD215" s="56"/>
      <c r="GE215" s="56"/>
      <c r="GF215" s="56"/>
      <c r="GG215" s="56"/>
      <c r="GH215" s="56"/>
      <c r="GI215" s="56"/>
      <c r="GJ215" s="56"/>
      <c r="GK215" s="56"/>
      <c r="GL215" s="56"/>
      <c r="GM215" s="56"/>
      <c r="GN215" s="56"/>
      <c r="GO215" s="56"/>
      <c r="GP215" s="56"/>
      <c r="GQ215" s="56"/>
      <c r="GR215" s="56"/>
      <c r="GS215" s="56"/>
      <c r="GT215" s="56"/>
      <c r="GU215" s="56"/>
      <c r="GV215" s="56"/>
      <c r="GW215" s="56"/>
      <c r="GX215" s="56"/>
      <c r="GY215" s="56"/>
      <c r="GZ215" s="56"/>
      <c r="HA215" s="56"/>
      <c r="HB215" s="56"/>
      <c r="HC215" s="56"/>
      <c r="HD215" s="56"/>
      <c r="HE215" s="56"/>
      <c r="HF215" s="56"/>
      <c r="HG215" s="56"/>
      <c r="HH215" s="217"/>
    </row>
    <row r="216" spans="2:216" x14ac:dyDescent="0.25">
      <c r="B216" s="221"/>
      <c r="C216" s="56"/>
      <c r="D216" s="92"/>
      <c r="E216" s="56"/>
      <c r="F216" s="56"/>
      <c r="G216" s="56"/>
      <c r="H216" s="56"/>
      <c r="I216" s="56"/>
      <c r="J216" s="56"/>
      <c r="K216" s="56"/>
      <c r="L216" s="57">
        <f>GETPIVOTDATA(" Alaska",'Population Migration by State'!$B$5,"Year",'Population Migration by State'!$C$3)</f>
        <v>33440</v>
      </c>
      <c r="M216" s="56">
        <f>GETPIVOTDATA(" Alaska",'Population Migration by State'!$B$5,"Year",'Population Migration by State'!$C$3)</f>
        <v>33440</v>
      </c>
      <c r="N216" s="56">
        <f>GETPIVOTDATA(" Alaska",'Population Migration by State'!$B$5,"Year",'Population Migration by State'!$C$3)</f>
        <v>33440</v>
      </c>
      <c r="O216" s="105">
        <f>GETPIVOTDATA(" Alaska",'Population Migration by State'!$B$5,"Year",'Population Migration by State'!$C$3)</f>
        <v>33440</v>
      </c>
      <c r="P216" s="105">
        <f>GETPIVOTDATA(" Alaska",'Population Migration by State'!$B$5,"Year",'Population Migration by State'!$C$3)</f>
        <v>33440</v>
      </c>
      <c r="Q216" s="105">
        <f>GETPIVOTDATA(" Alaska",'Population Migration by State'!$B$5,"Year",'Population Migration by State'!$C$3)</f>
        <v>33440</v>
      </c>
      <c r="R216" s="105">
        <f>GETPIVOTDATA(" Alaska",'Population Migration by State'!$B$5,"Year",'Population Migration by State'!$C$3)</f>
        <v>33440</v>
      </c>
      <c r="S216" s="105">
        <f>GETPIVOTDATA(" Alaska",'Population Migration by State'!$B$5,"Year",'Population Migration by State'!$C$3)</f>
        <v>33440</v>
      </c>
      <c r="T216" s="105">
        <f>GETPIVOTDATA(" Alaska",'Population Migration by State'!$B$5,"Year",'Population Migration by State'!$C$3)</f>
        <v>33440</v>
      </c>
      <c r="U216" s="105">
        <f>GETPIVOTDATA(" Alaska",'Population Migration by State'!$B$5,"Year",'Population Migration by State'!$C$3)</f>
        <v>33440</v>
      </c>
      <c r="V216" s="105">
        <f>GETPIVOTDATA(" Alaska",'Population Migration by State'!$B$5,"Year",'Population Migration by State'!$C$3)</f>
        <v>33440</v>
      </c>
      <c r="W216" s="105">
        <f>GETPIVOTDATA(" Alaska",'Population Migration by State'!$B$5,"Year",'Population Migration by State'!$C$3)</f>
        <v>33440</v>
      </c>
      <c r="X216" s="114">
        <f>GETPIVOTDATA(" Alaska",'Population Migration by State'!$B$5,"Year",'Population Migration by State'!$C$3)</f>
        <v>33440</v>
      </c>
      <c r="Y216" s="92"/>
      <c r="Z216" s="105"/>
      <c r="AA216" s="105"/>
      <c r="AB216" s="105"/>
      <c r="AC216" s="105"/>
      <c r="AD216" s="105"/>
      <c r="AE216" s="105"/>
      <c r="AF216" s="105"/>
      <c r="AG216" s="105"/>
      <c r="AH216" s="105"/>
      <c r="AI216" s="105"/>
      <c r="AJ216" s="105"/>
      <c r="AK216" s="105"/>
      <c r="AL216" s="105"/>
      <c r="AM216" s="105"/>
      <c r="AN216" s="105"/>
      <c r="AO216" s="105"/>
      <c r="AP216" s="105"/>
      <c r="AQ216" s="105"/>
      <c r="AR216" s="105"/>
      <c r="AS216" s="114"/>
      <c r="AT216" s="105"/>
      <c r="AU216" s="105"/>
      <c r="AV216" s="105"/>
      <c r="AW216" s="105"/>
      <c r="AX216" s="92">
        <f>GETPIVOTDATA(" Texas",'Population Migration by State'!$B$5,"Year",'Population Migration by State'!$C$3)</f>
        <v>512187</v>
      </c>
      <c r="AY216" s="105">
        <f>GETPIVOTDATA(" Texas",'Population Migration by State'!$B$5,"Year",'Population Migration by State'!$C$3)</f>
        <v>512187</v>
      </c>
      <c r="AZ216" s="105">
        <f>GETPIVOTDATA(" Texas",'Population Migration by State'!$B$5,"Year",'Population Migration by State'!$C$3)</f>
        <v>512187</v>
      </c>
      <c r="BA216" s="105">
        <f>GETPIVOTDATA(" Texas",'Population Migration by State'!$B$5,"Year",'Population Migration by State'!$C$3)</f>
        <v>512187</v>
      </c>
      <c r="BB216" s="105">
        <f>GETPIVOTDATA(" Texas",'Population Migration by State'!$B$5,"Year",'Population Migration by State'!$C$3)</f>
        <v>512187</v>
      </c>
      <c r="BC216" s="105">
        <f>GETPIVOTDATA(" Texas",'Population Migration by State'!$B$5,"Year",'Population Migration by State'!$C$3)</f>
        <v>512187</v>
      </c>
      <c r="BD216" s="105">
        <f>GETPIVOTDATA(" Texas",'Population Migration by State'!$B$5,"Year",'Population Migration by State'!$C$3)</f>
        <v>512187</v>
      </c>
      <c r="BE216" s="105">
        <f>GETPIVOTDATA(" Texas",'Population Migration by State'!$B$5,"Year",'Population Migration by State'!$C$3)</f>
        <v>512187</v>
      </c>
      <c r="BF216" s="105">
        <f>GETPIVOTDATA(" Texas",'Population Migration by State'!$B$5,"Year",'Population Migration by State'!$C$3)</f>
        <v>512187</v>
      </c>
      <c r="BG216" s="105">
        <f>GETPIVOTDATA(" Texas",'Population Migration by State'!$B$5,"Year",'Population Migration by State'!$C$3)</f>
        <v>512187</v>
      </c>
      <c r="BH216" s="105">
        <f>GETPIVOTDATA(" Texas",'Population Migration by State'!$B$5,"Year",'Population Migration by State'!$C$3)</f>
        <v>512187</v>
      </c>
      <c r="BI216" s="105">
        <f>GETPIVOTDATA(" Texas",'Population Migration by State'!$B$5,"Year",'Population Migration by State'!$C$3)</f>
        <v>512187</v>
      </c>
      <c r="BJ216" s="105">
        <f>GETPIVOTDATA(" Texas",'Population Migration by State'!$B$5,"Year",'Population Migration by State'!$C$3)</f>
        <v>512187</v>
      </c>
      <c r="BK216" s="105">
        <f>GETPIVOTDATA(" Texas",'Population Migration by State'!$B$5,"Year",'Population Migration by State'!$C$3)</f>
        <v>512187</v>
      </c>
      <c r="BL216" s="105">
        <f>GETPIVOTDATA(" Texas",'Population Migration by State'!$B$5,"Year",'Population Migration by State'!$C$3)</f>
        <v>512187</v>
      </c>
      <c r="BM216" s="105">
        <f>GETPIVOTDATA(" Texas",'Population Migration by State'!$B$5,"Year",'Population Migration by State'!$C$3)</f>
        <v>512187</v>
      </c>
      <c r="BN216" s="105">
        <f>GETPIVOTDATA(" Texas",'Population Migration by State'!$B$5,"Year",'Population Migration by State'!$C$3)</f>
        <v>512187</v>
      </c>
      <c r="BO216" s="105">
        <f>GETPIVOTDATA(" Texas",'Population Migration by State'!$B$5,"Year",'Population Migration by State'!$C$3)</f>
        <v>512187</v>
      </c>
      <c r="BP216" s="105">
        <f>GETPIVOTDATA(" Texas",'Population Migration by State'!$B$5,"Year",'Population Migration by State'!$C$3)</f>
        <v>512187</v>
      </c>
      <c r="BQ216" s="105">
        <f>GETPIVOTDATA(" Texas",'Population Migration by State'!$B$5,"Year",'Population Migration by State'!$C$3)</f>
        <v>512187</v>
      </c>
      <c r="BR216" s="105">
        <f>GETPIVOTDATA(" Texas",'Population Migration by State'!$B$5,"Year",'Population Migration by State'!$C$3)</f>
        <v>512187</v>
      </c>
      <c r="BS216" s="105">
        <f>GETPIVOTDATA(" Texas",'Population Migration by State'!$B$5,"Year",'Population Migration by State'!$C$3)</f>
        <v>512187</v>
      </c>
      <c r="BT216" s="105">
        <f>GETPIVOTDATA(" Texas",'Population Migration by State'!$B$5,"Year",'Population Migration by State'!$C$3)</f>
        <v>512187</v>
      </c>
      <c r="BU216" s="105">
        <f>GETPIVOTDATA(" Texas",'Population Migration by State'!$B$5,"Year",'Population Migration by State'!$C$3)</f>
        <v>512187</v>
      </c>
      <c r="BV216" s="92">
        <f>GETPIVOTDATA(" Louisiana",'Population Migration by State'!$B$5,"Year",'Population Migration by State'!$C$3)</f>
        <v>91870</v>
      </c>
      <c r="BW216" s="105">
        <f>GETPIVOTDATA(" Louisiana",'Population Migration by State'!$B$5,"Year",'Population Migration by State'!$C$3)</f>
        <v>91870</v>
      </c>
      <c r="BX216" s="105">
        <f>GETPIVOTDATA(" Louisiana",'Population Migration by State'!$B$5,"Year",'Population Migration by State'!$C$3)</f>
        <v>91870</v>
      </c>
      <c r="BY216" s="105">
        <f>GETPIVOTDATA(" Louisiana",'Population Migration by State'!$B$5,"Year",'Population Migration by State'!$C$3)</f>
        <v>91870</v>
      </c>
      <c r="BZ216" s="105">
        <f>GETPIVOTDATA(" Louisiana",'Population Migration by State'!$B$5,"Year",'Population Migration by State'!$C$3)</f>
        <v>91870</v>
      </c>
      <c r="CA216" s="105">
        <f>GETPIVOTDATA(" Louisiana",'Population Migration by State'!$B$5,"Year",'Population Migration by State'!$C$3)</f>
        <v>91870</v>
      </c>
      <c r="CB216" s="97"/>
      <c r="CC216" s="105">
        <f>GETPIVOTDATA(" Mississippi",'Population Migration by State'!$B$5,"Year",'Population Migration by State'!$C$3)</f>
        <v>73581</v>
      </c>
      <c r="CD216" s="105">
        <f>GETPIVOTDATA(" Mississippi",'Population Migration by State'!$B$5,"Year",'Population Migration by State'!$C$3)</f>
        <v>73581</v>
      </c>
      <c r="CE216" s="105">
        <f>GETPIVOTDATA(" Mississippi",'Population Migration by State'!$B$5,"Year",'Population Migration by State'!$C$3)</f>
        <v>73581</v>
      </c>
      <c r="CF216" s="105">
        <f>GETPIVOTDATA(" Mississippi",'Population Migration by State'!$B$5,"Year",'Population Migration by State'!$C$3)</f>
        <v>73581</v>
      </c>
      <c r="CG216" s="105">
        <f>GETPIVOTDATA(" Mississippi",'Population Migration by State'!$B$5,"Year",'Population Migration by State'!$C$3)</f>
        <v>73581</v>
      </c>
      <c r="CH216" s="105">
        <f>GETPIVOTDATA(" Mississippi",'Population Migration by State'!$B$5,"Year",'Population Migration by State'!$C$3)</f>
        <v>73581</v>
      </c>
      <c r="CI216" s="105">
        <f>GETPIVOTDATA(" Mississippi",'Population Migration by State'!$B$5,"Year",'Population Migration by State'!$C$3)</f>
        <v>73581</v>
      </c>
      <c r="CJ216" s="105">
        <f>GETPIVOTDATA(" Mississippi",'Population Migration by State'!$B$5,"Year",'Population Migration by State'!$C$3)</f>
        <v>73581</v>
      </c>
      <c r="CK216" s="105">
        <f>GETPIVOTDATA(" Mississippi",'Population Migration by State'!$B$5,"Year",'Population Migration by State'!$C$3)</f>
        <v>73581</v>
      </c>
      <c r="CL216" s="92">
        <f>GETPIVOTDATA(" Alabama",'Population Migration by State'!$B$5,"Year",'Population Migration by State'!$C$3)</f>
        <v>105219</v>
      </c>
      <c r="CM216" s="105">
        <f>GETPIVOTDATA(" Alabama",'Population Migration by State'!$B$5,"Year",'Population Migration by State'!$C$3)</f>
        <v>105219</v>
      </c>
      <c r="CN216" s="105">
        <f>GETPIVOTDATA(" Alabama",'Population Migration by State'!$B$5,"Year",'Population Migration by State'!$C$3)</f>
        <v>105219</v>
      </c>
      <c r="CO216" s="105">
        <f>GETPIVOTDATA(" Alabama",'Population Migration by State'!$B$5,"Year",'Population Migration by State'!$C$3)</f>
        <v>105219</v>
      </c>
      <c r="CP216" s="105">
        <f>GETPIVOTDATA(" Alabama",'Population Migration by State'!$B$5,"Year",'Population Migration by State'!$C$3)</f>
        <v>105219</v>
      </c>
      <c r="CQ216" s="105">
        <f>GETPIVOTDATA(" Alabama",'Population Migration by State'!$B$5,"Year",'Population Migration by State'!$C$3)</f>
        <v>105219</v>
      </c>
      <c r="CR216" s="105">
        <f>GETPIVOTDATA(" Alabama",'Population Migration by State'!$B$5,"Year",'Population Migration by State'!$C$3)</f>
        <v>105219</v>
      </c>
      <c r="CS216" s="105">
        <f>GETPIVOTDATA(" Alabama",'Population Migration by State'!$B$5,"Year",'Population Migration by State'!$C$3)</f>
        <v>105219</v>
      </c>
      <c r="CT216" s="92">
        <f>GETPIVOTDATA(" Georgia",'Population Migration by State'!$B$5,"Year",'Population Migration by State'!$C$3)</f>
        <v>279196</v>
      </c>
      <c r="CU216" s="105">
        <f>GETPIVOTDATA(" Georgia",'Population Migration by State'!$B$5,"Year",'Population Migration by State'!$C$3)</f>
        <v>279196</v>
      </c>
      <c r="CV216" s="105">
        <f>GETPIVOTDATA(" Georgia",'Population Migration by State'!$B$5,"Year",'Population Migration by State'!$C$3)</f>
        <v>279196</v>
      </c>
      <c r="CW216" s="105">
        <f>GETPIVOTDATA(" Georgia",'Population Migration by State'!$B$5,"Year",'Population Migration by State'!$C$3)</f>
        <v>279196</v>
      </c>
      <c r="CX216" s="105">
        <f>GETPIVOTDATA(" Georgia",'Population Migration by State'!$B$5,"Year",'Population Migration by State'!$C$3)</f>
        <v>279196</v>
      </c>
      <c r="CY216" s="105">
        <f>GETPIVOTDATA(" Georgia",'Population Migration by State'!$B$5,"Year",'Population Migration by State'!$C$3)</f>
        <v>279196</v>
      </c>
      <c r="CZ216" s="105">
        <f>GETPIVOTDATA(" Georgia",'Population Migration by State'!$B$5,"Year",'Population Migration by State'!$C$3)</f>
        <v>279196</v>
      </c>
      <c r="DA216" s="105">
        <f>GETPIVOTDATA(" Georgia",'Population Migration by State'!$B$5,"Year",'Population Migration by State'!$C$3)</f>
        <v>279196</v>
      </c>
      <c r="DB216" s="105">
        <f>GETPIVOTDATA(" Georgia",'Population Migration by State'!$B$5,"Year",'Population Migration by State'!$C$3)</f>
        <v>279196</v>
      </c>
      <c r="DC216" s="105">
        <f>GETPIVOTDATA(" Georgia",'Population Migration by State'!$B$5,"Year",'Population Migration by State'!$C$3)</f>
        <v>279196</v>
      </c>
      <c r="DD216" s="105">
        <f>GETPIVOTDATA(" Georgia",'Population Migration by State'!$B$5,"Year",'Population Migration by State'!$C$3)</f>
        <v>279196</v>
      </c>
      <c r="DE216" s="105">
        <f>GETPIVOTDATA(" Georgia",'Population Migration by State'!$B$5,"Year",'Population Migration by State'!$C$3)</f>
        <v>279196</v>
      </c>
      <c r="DF216" s="105">
        <f>GETPIVOTDATA(" Georgia",'Population Migration by State'!$B$5,"Year",'Population Migration by State'!$C$3)</f>
        <v>279196</v>
      </c>
      <c r="DG216" s="99"/>
      <c r="DH216" s="97"/>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05"/>
      <c r="EF216" s="105"/>
      <c r="EG216" s="105"/>
      <c r="EH216" s="105"/>
      <c r="EI216" s="105"/>
      <c r="EJ216" s="105"/>
      <c r="EK216" s="105"/>
      <c r="EL216" s="105"/>
      <c r="EM216" s="105"/>
      <c r="EN216" s="105"/>
      <c r="EO216" s="105"/>
      <c r="EP216" s="105"/>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217"/>
    </row>
    <row r="217" spans="2:216" x14ac:dyDescent="0.25">
      <c r="B217" s="221"/>
      <c r="C217" s="56"/>
      <c r="D217" s="92"/>
      <c r="E217" s="56"/>
      <c r="F217" s="56"/>
      <c r="G217" s="56"/>
      <c r="H217" s="56"/>
      <c r="I217" s="56"/>
      <c r="J217" s="56"/>
      <c r="K217" s="56"/>
      <c r="L217" s="57">
        <f>GETPIVOTDATA(" Alaska",'Population Migration by State'!$B$5,"Year",'Population Migration by State'!$C$3)</f>
        <v>33440</v>
      </c>
      <c r="M217" s="56">
        <f>GETPIVOTDATA(" Alaska",'Population Migration by State'!$B$5,"Year",'Population Migration by State'!$C$3)</f>
        <v>33440</v>
      </c>
      <c r="N217" s="56">
        <f>GETPIVOTDATA(" Alaska",'Population Migration by State'!$B$5,"Year",'Population Migration by State'!$C$3)</f>
        <v>33440</v>
      </c>
      <c r="O217" s="105">
        <f>GETPIVOTDATA(" Alaska",'Population Migration by State'!$B$5,"Year",'Population Migration by State'!$C$3)</f>
        <v>33440</v>
      </c>
      <c r="P217" s="105">
        <f>GETPIVOTDATA(" Alaska",'Population Migration by State'!$B$5,"Year",'Population Migration by State'!$C$3)</f>
        <v>33440</v>
      </c>
      <c r="Q217" s="105">
        <f>GETPIVOTDATA(" Alaska",'Population Migration by State'!$B$5,"Year",'Population Migration by State'!$C$3)</f>
        <v>33440</v>
      </c>
      <c r="R217" s="105">
        <f>GETPIVOTDATA(" Alaska",'Population Migration by State'!$B$5,"Year",'Population Migration by State'!$C$3)</f>
        <v>33440</v>
      </c>
      <c r="S217" s="105">
        <f>GETPIVOTDATA(" Alaska",'Population Migration by State'!$B$5,"Year",'Population Migration by State'!$C$3)</f>
        <v>33440</v>
      </c>
      <c r="T217" s="105">
        <f>GETPIVOTDATA(" Alaska",'Population Migration by State'!$B$5,"Year",'Population Migration by State'!$C$3)</f>
        <v>33440</v>
      </c>
      <c r="U217" s="105">
        <f>GETPIVOTDATA(" Alaska",'Population Migration by State'!$B$5,"Year",'Population Migration by State'!$C$3)</f>
        <v>33440</v>
      </c>
      <c r="V217" s="105">
        <f>GETPIVOTDATA(" Alaska",'Population Migration by State'!$B$5,"Year",'Population Migration by State'!$C$3)</f>
        <v>33440</v>
      </c>
      <c r="W217" s="105">
        <f>GETPIVOTDATA(" Alaska",'Population Migration by State'!$B$5,"Year",'Population Migration by State'!$C$3)</f>
        <v>33440</v>
      </c>
      <c r="X217" s="114">
        <f>GETPIVOTDATA(" Alaska",'Population Migration by State'!$B$5,"Year",'Population Migration by State'!$C$3)</f>
        <v>33440</v>
      </c>
      <c r="Y217" s="92"/>
      <c r="Z217" s="105"/>
      <c r="AA217" s="105"/>
      <c r="AB217" s="105"/>
      <c r="AC217" s="105"/>
      <c r="AD217" s="105"/>
      <c r="AE217" s="105"/>
      <c r="AF217" s="105"/>
      <c r="AG217" s="105"/>
      <c r="AH217" s="105"/>
      <c r="AI217" s="105"/>
      <c r="AJ217" s="105"/>
      <c r="AK217" s="105"/>
      <c r="AL217" s="105"/>
      <c r="AM217" s="105"/>
      <c r="AN217" s="105"/>
      <c r="AO217" s="105"/>
      <c r="AP217" s="105"/>
      <c r="AQ217" s="105"/>
      <c r="AR217" s="105"/>
      <c r="AS217" s="114"/>
      <c r="AT217" s="105"/>
      <c r="AU217" s="105"/>
      <c r="AV217" s="105"/>
      <c r="AW217" s="105"/>
      <c r="AX217" s="92">
        <f>GETPIVOTDATA(" Texas",'Population Migration by State'!$B$5,"Year",'Population Migration by State'!$C$3)</f>
        <v>512187</v>
      </c>
      <c r="AY217" s="105">
        <f>GETPIVOTDATA(" Texas",'Population Migration by State'!$B$5,"Year",'Population Migration by State'!$C$3)</f>
        <v>512187</v>
      </c>
      <c r="AZ217" s="105">
        <f>GETPIVOTDATA(" Texas",'Population Migration by State'!$B$5,"Year",'Population Migration by State'!$C$3)</f>
        <v>512187</v>
      </c>
      <c r="BA217" s="105">
        <f>GETPIVOTDATA(" Texas",'Population Migration by State'!$B$5,"Year",'Population Migration by State'!$C$3)</f>
        <v>512187</v>
      </c>
      <c r="BB217" s="105">
        <f>GETPIVOTDATA(" Texas",'Population Migration by State'!$B$5,"Year",'Population Migration by State'!$C$3)</f>
        <v>512187</v>
      </c>
      <c r="BC217" s="105">
        <f>GETPIVOTDATA(" Texas",'Population Migration by State'!$B$5,"Year",'Population Migration by State'!$C$3)</f>
        <v>512187</v>
      </c>
      <c r="BD217" s="105">
        <f>GETPIVOTDATA(" Texas",'Population Migration by State'!$B$5,"Year",'Population Migration by State'!$C$3)</f>
        <v>512187</v>
      </c>
      <c r="BE217" s="105">
        <f>GETPIVOTDATA(" Texas",'Population Migration by State'!$B$5,"Year",'Population Migration by State'!$C$3)</f>
        <v>512187</v>
      </c>
      <c r="BF217" s="105">
        <f>GETPIVOTDATA(" Texas",'Population Migration by State'!$B$5,"Year",'Population Migration by State'!$C$3)</f>
        <v>512187</v>
      </c>
      <c r="BG217" s="105">
        <f>GETPIVOTDATA(" Texas",'Population Migration by State'!$B$5,"Year",'Population Migration by State'!$C$3)</f>
        <v>512187</v>
      </c>
      <c r="BH217" s="105">
        <f>GETPIVOTDATA(" Texas",'Population Migration by State'!$B$5,"Year",'Population Migration by State'!$C$3)</f>
        <v>512187</v>
      </c>
      <c r="BI217" s="105">
        <f>GETPIVOTDATA(" Texas",'Population Migration by State'!$B$5,"Year",'Population Migration by State'!$C$3)</f>
        <v>512187</v>
      </c>
      <c r="BJ217" s="105">
        <f>GETPIVOTDATA(" Texas",'Population Migration by State'!$B$5,"Year",'Population Migration by State'!$C$3)</f>
        <v>512187</v>
      </c>
      <c r="BK217" s="105">
        <f>GETPIVOTDATA(" Texas",'Population Migration by State'!$B$5,"Year",'Population Migration by State'!$C$3)</f>
        <v>512187</v>
      </c>
      <c r="BL217" s="105">
        <f>GETPIVOTDATA(" Texas",'Population Migration by State'!$B$5,"Year",'Population Migration by State'!$C$3)</f>
        <v>512187</v>
      </c>
      <c r="BM217" s="105">
        <f>GETPIVOTDATA(" Texas",'Population Migration by State'!$B$5,"Year",'Population Migration by State'!$C$3)</f>
        <v>512187</v>
      </c>
      <c r="BN217" s="105">
        <f>GETPIVOTDATA(" Texas",'Population Migration by State'!$B$5,"Year",'Population Migration by State'!$C$3)</f>
        <v>512187</v>
      </c>
      <c r="BO217" s="105">
        <f>GETPIVOTDATA(" Texas",'Population Migration by State'!$B$5,"Year",'Population Migration by State'!$C$3)</f>
        <v>512187</v>
      </c>
      <c r="BP217" s="105">
        <f>GETPIVOTDATA(" Texas",'Population Migration by State'!$B$5,"Year",'Population Migration by State'!$C$3)</f>
        <v>512187</v>
      </c>
      <c r="BQ217" s="105">
        <f>GETPIVOTDATA(" Texas",'Population Migration by State'!$B$5,"Year",'Population Migration by State'!$C$3)</f>
        <v>512187</v>
      </c>
      <c r="BR217" s="105">
        <f>GETPIVOTDATA(" Texas",'Population Migration by State'!$B$5,"Year",'Population Migration by State'!$C$3)</f>
        <v>512187</v>
      </c>
      <c r="BS217" s="105">
        <f>GETPIVOTDATA(" Texas",'Population Migration by State'!$B$5,"Year",'Population Migration by State'!$C$3)</f>
        <v>512187</v>
      </c>
      <c r="BT217" s="105">
        <f>GETPIVOTDATA(" Texas",'Population Migration by State'!$B$5,"Year",'Population Migration by State'!$C$3)</f>
        <v>512187</v>
      </c>
      <c r="BU217" s="105">
        <f>GETPIVOTDATA(" Texas",'Population Migration by State'!$B$5,"Year",'Population Migration by State'!$C$3)</f>
        <v>512187</v>
      </c>
      <c r="BV217" s="99"/>
      <c r="BW217" s="105">
        <f>GETPIVOTDATA(" Louisiana",'Population Migration by State'!$B$5,"Year",'Population Migration by State'!$C$3)</f>
        <v>91870</v>
      </c>
      <c r="BX217" s="105">
        <f>GETPIVOTDATA(" Louisiana",'Population Migration by State'!$B$5,"Year",'Population Migration by State'!$C$3)</f>
        <v>91870</v>
      </c>
      <c r="BY217" s="105">
        <f>GETPIVOTDATA(" Louisiana",'Population Migration by State'!$B$5,"Year",'Population Migration by State'!$C$3)</f>
        <v>91870</v>
      </c>
      <c r="BZ217" s="105">
        <f>GETPIVOTDATA(" Louisiana",'Population Migration by State'!$B$5,"Year",'Population Migration by State'!$C$3)</f>
        <v>91870</v>
      </c>
      <c r="CA217" s="105">
        <f>GETPIVOTDATA(" Louisiana",'Population Migration by State'!$B$5,"Year",'Population Migration by State'!$C$3)</f>
        <v>91870</v>
      </c>
      <c r="CB217" s="92">
        <f>GETPIVOTDATA(" Mississippi",'Population Migration by State'!$B$5,"Year",'Population Migration by State'!$C$3)</f>
        <v>73581</v>
      </c>
      <c r="CC217" s="105">
        <f>GETPIVOTDATA(" Mississippi",'Population Migration by State'!$B$5,"Year",'Population Migration by State'!$C$3)</f>
        <v>73581</v>
      </c>
      <c r="CD217" s="105">
        <f>GETPIVOTDATA(" Mississippi",'Population Migration by State'!$B$5,"Year",'Population Migration by State'!$C$3)</f>
        <v>73581</v>
      </c>
      <c r="CE217" s="105">
        <f>GETPIVOTDATA(" Mississippi",'Population Migration by State'!$B$5,"Year",'Population Migration by State'!$C$3)</f>
        <v>73581</v>
      </c>
      <c r="CF217" s="105">
        <f>GETPIVOTDATA(" Mississippi",'Population Migration by State'!$B$5,"Year",'Population Migration by State'!$C$3)</f>
        <v>73581</v>
      </c>
      <c r="CG217" s="105">
        <f>GETPIVOTDATA(" Mississippi",'Population Migration by State'!$B$5,"Year",'Population Migration by State'!$C$3)</f>
        <v>73581</v>
      </c>
      <c r="CH217" s="105">
        <f>GETPIVOTDATA(" Mississippi",'Population Migration by State'!$B$5,"Year",'Population Migration by State'!$C$3)</f>
        <v>73581</v>
      </c>
      <c r="CI217" s="105">
        <f>GETPIVOTDATA(" Mississippi",'Population Migration by State'!$B$5,"Year",'Population Migration by State'!$C$3)</f>
        <v>73581</v>
      </c>
      <c r="CJ217" s="105">
        <f>GETPIVOTDATA(" Mississippi",'Population Migration by State'!$B$5,"Year",'Population Migration by State'!$C$3)</f>
        <v>73581</v>
      </c>
      <c r="CK217" s="105">
        <f>GETPIVOTDATA(" Mississippi",'Population Migration by State'!$B$5,"Year",'Population Migration by State'!$C$3)</f>
        <v>73581</v>
      </c>
      <c r="CL217" s="92">
        <f>GETPIVOTDATA(" Alabama",'Population Migration by State'!$B$5,"Year",'Population Migration by State'!$C$3)</f>
        <v>105219</v>
      </c>
      <c r="CM217" s="105">
        <f>GETPIVOTDATA(" Alabama",'Population Migration by State'!$B$5,"Year",'Population Migration by State'!$C$3)</f>
        <v>105219</v>
      </c>
      <c r="CN217" s="105">
        <f>GETPIVOTDATA(" Alabama",'Population Migration by State'!$B$5,"Year",'Population Migration by State'!$C$3)</f>
        <v>105219</v>
      </c>
      <c r="CO217" s="105">
        <f>GETPIVOTDATA(" Alabama",'Population Migration by State'!$B$5,"Year",'Population Migration by State'!$C$3)</f>
        <v>105219</v>
      </c>
      <c r="CP217" s="105">
        <f>GETPIVOTDATA(" Alabama",'Population Migration by State'!$B$5,"Year",'Population Migration by State'!$C$3)</f>
        <v>105219</v>
      </c>
      <c r="CQ217" s="105">
        <f>GETPIVOTDATA(" Alabama",'Population Migration by State'!$B$5,"Year",'Population Migration by State'!$C$3)</f>
        <v>105219</v>
      </c>
      <c r="CR217" s="105">
        <f>GETPIVOTDATA(" Alabama",'Population Migration by State'!$B$5,"Year",'Population Migration by State'!$C$3)</f>
        <v>105219</v>
      </c>
      <c r="CS217" s="105">
        <f>GETPIVOTDATA(" Alabama",'Population Migration by State'!$B$5,"Year",'Population Migration by State'!$C$3)</f>
        <v>105219</v>
      </c>
      <c r="CT217" s="92">
        <f>GETPIVOTDATA(" Georgia",'Population Migration by State'!$B$5,"Year",'Population Migration by State'!$C$3)</f>
        <v>279196</v>
      </c>
      <c r="CU217" s="105">
        <f>GETPIVOTDATA(" Georgia",'Population Migration by State'!$B$5,"Year",'Population Migration by State'!$C$3)</f>
        <v>279196</v>
      </c>
      <c r="CV217" s="105">
        <f>GETPIVOTDATA(" Georgia",'Population Migration by State'!$B$5,"Year",'Population Migration by State'!$C$3)</f>
        <v>279196</v>
      </c>
      <c r="CW217" s="105">
        <f>GETPIVOTDATA(" Georgia",'Population Migration by State'!$B$5,"Year",'Population Migration by State'!$C$3)</f>
        <v>279196</v>
      </c>
      <c r="CX217" s="105">
        <f>GETPIVOTDATA(" Georgia",'Population Migration by State'!$B$5,"Year",'Population Migration by State'!$C$3)</f>
        <v>279196</v>
      </c>
      <c r="CY217" s="105">
        <f>GETPIVOTDATA(" Georgia",'Population Migration by State'!$B$5,"Year",'Population Migration by State'!$C$3)</f>
        <v>279196</v>
      </c>
      <c r="CZ217" s="105">
        <f>GETPIVOTDATA(" Georgia",'Population Migration by State'!$B$5,"Year",'Population Migration by State'!$C$3)</f>
        <v>279196</v>
      </c>
      <c r="DA217" s="105">
        <f>GETPIVOTDATA(" Georgia",'Population Migration by State'!$B$5,"Year",'Population Migration by State'!$C$3)</f>
        <v>279196</v>
      </c>
      <c r="DB217" s="105">
        <f>GETPIVOTDATA(" Georgia",'Population Migration by State'!$B$5,"Year",'Population Migration by State'!$C$3)</f>
        <v>279196</v>
      </c>
      <c r="DC217" s="105">
        <f>GETPIVOTDATA(" Georgia",'Population Migration by State'!$B$5,"Year",'Population Migration by State'!$C$3)</f>
        <v>279196</v>
      </c>
      <c r="DD217" s="105">
        <f>GETPIVOTDATA(" Georgia",'Population Migration by State'!$B$5,"Year",'Population Migration by State'!$C$3)</f>
        <v>279196</v>
      </c>
      <c r="DE217" s="105">
        <f>GETPIVOTDATA(" Georgia",'Population Migration by State'!$B$5,"Year",'Population Migration by State'!$C$3)</f>
        <v>279196</v>
      </c>
      <c r="DF217" s="105">
        <f>GETPIVOTDATA(" Georgia",'Population Migration by State'!$B$5,"Year",'Population Migration by State'!$C$3)</f>
        <v>279196</v>
      </c>
      <c r="DG217" s="97"/>
      <c r="DH217" s="105"/>
      <c r="DI217" s="105"/>
      <c r="DJ217" s="105"/>
      <c r="DK217" s="105"/>
      <c r="DL217" s="105"/>
      <c r="DM217" s="105"/>
      <c r="DN217" s="105"/>
      <c r="DO217" s="105"/>
      <c r="DP217" s="105"/>
      <c r="DQ217" s="105"/>
      <c r="DR217" s="105"/>
      <c r="DS217" s="105"/>
      <c r="DT217" s="105"/>
      <c r="DU217" s="105"/>
      <c r="DV217" s="105"/>
      <c r="DW217" s="105"/>
      <c r="DX217" s="105"/>
      <c r="DY217" s="105"/>
      <c r="DZ217" s="105"/>
      <c r="EA217" s="105"/>
      <c r="EB217" s="105"/>
      <c r="EC217" s="105"/>
      <c r="ED217" s="105"/>
      <c r="EE217" s="105"/>
      <c r="EF217" s="105"/>
      <c r="EG217" s="105"/>
      <c r="EH217" s="105"/>
      <c r="EI217" s="105"/>
      <c r="EJ217" s="105"/>
      <c r="EK217" s="105"/>
      <c r="EL217" s="105"/>
      <c r="EM217" s="105"/>
      <c r="EN217" s="105"/>
      <c r="EO217" s="105"/>
      <c r="EP217" s="105"/>
      <c r="EQ217" s="56"/>
      <c r="ER217" s="56"/>
      <c r="ES217" s="56"/>
      <c r="ET217" s="56"/>
      <c r="EU217" s="56"/>
      <c r="EV217" s="56"/>
      <c r="EW217" s="56"/>
      <c r="EX217" s="56"/>
      <c r="EY217" s="56"/>
      <c r="EZ217" s="56"/>
      <c r="FA217" s="56"/>
      <c r="FB217" s="56"/>
      <c r="FC217" s="56"/>
      <c r="FD217" s="56"/>
      <c r="FE217" s="56"/>
      <c r="FF217" s="56"/>
      <c r="FG217" s="56"/>
      <c r="FH217" s="56"/>
      <c r="FI217" s="56"/>
      <c r="FJ217" s="56"/>
      <c r="FK217" s="56"/>
      <c r="FL217" s="56"/>
      <c r="FM217" s="56"/>
      <c r="FN217" s="56"/>
      <c r="FO217" s="56"/>
      <c r="FP217" s="56"/>
      <c r="FQ217" s="56"/>
      <c r="FR217" s="56"/>
      <c r="FS217" s="56"/>
      <c r="FT217" s="56"/>
      <c r="FU217" s="56"/>
      <c r="FV217" s="56"/>
      <c r="FW217" s="56"/>
      <c r="FX217" s="56"/>
      <c r="FY217" s="56"/>
      <c r="FZ217" s="56"/>
      <c r="GA217" s="56"/>
      <c r="GB217" s="56"/>
      <c r="GC217" s="56"/>
      <c r="GD217" s="56"/>
      <c r="GE217" s="56"/>
      <c r="GF217" s="56"/>
      <c r="GG217" s="56"/>
      <c r="GH217" s="56"/>
      <c r="GI217" s="56"/>
      <c r="GJ217" s="56"/>
      <c r="GK217" s="56"/>
      <c r="GL217" s="56"/>
      <c r="GM217" s="56"/>
      <c r="GN217" s="56"/>
      <c r="GO217" s="56"/>
      <c r="GP217" s="56"/>
      <c r="GQ217" s="56"/>
      <c r="GR217" s="56"/>
      <c r="GS217" s="56"/>
      <c r="GT217" s="56"/>
      <c r="GU217" s="56"/>
      <c r="GV217" s="56"/>
      <c r="GW217" s="56"/>
      <c r="GX217" s="56"/>
      <c r="GY217" s="56"/>
      <c r="GZ217" s="56"/>
      <c r="HA217" s="56"/>
      <c r="HB217" s="56"/>
      <c r="HC217" s="56"/>
      <c r="HD217" s="56"/>
      <c r="HE217" s="56"/>
      <c r="HF217" s="56"/>
      <c r="HG217" s="56"/>
      <c r="HH217" s="217"/>
    </row>
    <row r="218" spans="2:216" ht="15" customHeight="1" thickBot="1" x14ac:dyDescent="0.3">
      <c r="B218" s="221"/>
      <c r="C218" s="56"/>
      <c r="D218" s="92"/>
      <c r="E218" s="56"/>
      <c r="F218" s="56"/>
      <c r="G218" s="56"/>
      <c r="H218" s="56"/>
      <c r="I218" s="56"/>
      <c r="J218" s="56"/>
      <c r="K218" s="56"/>
      <c r="L218" s="57">
        <f>GETPIVOTDATA(" Alaska",'Population Migration by State'!$B$5,"Year",'Population Migration by State'!$C$3)</f>
        <v>33440</v>
      </c>
      <c r="M218" s="56">
        <f>GETPIVOTDATA(" Alaska",'Population Migration by State'!$B$5,"Year",'Population Migration by State'!$C$3)</f>
        <v>33440</v>
      </c>
      <c r="N218" s="56">
        <f>GETPIVOTDATA(" Alaska",'Population Migration by State'!$B$5,"Year",'Population Migration by State'!$C$3)</f>
        <v>33440</v>
      </c>
      <c r="O218" s="105">
        <f>GETPIVOTDATA(" Alaska",'Population Migration by State'!$B$5,"Year",'Population Migration by State'!$C$3)</f>
        <v>33440</v>
      </c>
      <c r="P218" s="105">
        <f>GETPIVOTDATA(" Alaska",'Population Migration by State'!$B$5,"Year",'Population Migration by State'!$C$3)</f>
        <v>33440</v>
      </c>
      <c r="Q218" s="105">
        <f>GETPIVOTDATA(" Alaska",'Population Migration by State'!$B$5,"Year",'Population Migration by State'!$C$3)</f>
        <v>33440</v>
      </c>
      <c r="R218" s="105">
        <f>GETPIVOTDATA(" Alaska",'Population Migration by State'!$B$5,"Year",'Population Migration by State'!$C$3)</f>
        <v>33440</v>
      </c>
      <c r="S218" s="105">
        <f>GETPIVOTDATA(" Alaska",'Population Migration by State'!$B$5,"Year",'Population Migration by State'!$C$3)</f>
        <v>33440</v>
      </c>
      <c r="T218" s="105">
        <f>GETPIVOTDATA(" Alaska",'Population Migration by State'!$B$5,"Year",'Population Migration by State'!$C$3)</f>
        <v>33440</v>
      </c>
      <c r="U218" s="105">
        <f>GETPIVOTDATA(" Alaska",'Population Migration by State'!$B$5,"Year",'Population Migration by State'!$C$3)</f>
        <v>33440</v>
      </c>
      <c r="V218" s="105">
        <f>GETPIVOTDATA(" Alaska",'Population Migration by State'!$B$5,"Year",'Population Migration by State'!$C$3)</f>
        <v>33440</v>
      </c>
      <c r="W218" s="105">
        <f>GETPIVOTDATA(" Alaska",'Population Migration by State'!$B$5,"Year",'Population Migration by State'!$C$3)</f>
        <v>33440</v>
      </c>
      <c r="X218" s="114">
        <f>GETPIVOTDATA(" Alaska",'Population Migration by State'!$B$5,"Year",'Population Migration by State'!$C$3)</f>
        <v>33440</v>
      </c>
      <c r="Y218" s="92"/>
      <c r="Z218" s="105"/>
      <c r="AA218" s="105"/>
      <c r="AB218" s="105"/>
      <c r="AC218" s="105"/>
      <c r="AD218" s="105"/>
      <c r="AE218" s="105"/>
      <c r="AF218" s="105"/>
      <c r="AG218" s="105"/>
      <c r="AH218" s="105"/>
      <c r="AI218" s="105"/>
      <c r="AJ218" s="105"/>
      <c r="AK218" s="105"/>
      <c r="AL218" s="105"/>
      <c r="AM218" s="105"/>
      <c r="AN218" s="105"/>
      <c r="AO218" s="105"/>
      <c r="AP218" s="105"/>
      <c r="AQ218" s="105"/>
      <c r="AR218" s="105"/>
      <c r="AS218" s="114"/>
      <c r="AT218" s="105"/>
      <c r="AU218" s="105"/>
      <c r="AV218" s="105"/>
      <c r="AW218" s="105"/>
      <c r="AX218" s="99"/>
      <c r="AY218" s="105">
        <f>GETPIVOTDATA(" Texas",'Population Migration by State'!$B$5,"Year",'Population Migration by State'!$C$3)</f>
        <v>512187</v>
      </c>
      <c r="AZ218" s="105">
        <f>GETPIVOTDATA(" Texas",'Population Migration by State'!$B$5,"Year",'Population Migration by State'!$C$3)</f>
        <v>512187</v>
      </c>
      <c r="BA218" s="105">
        <f>GETPIVOTDATA(" Texas",'Population Migration by State'!$B$5,"Year",'Population Migration by State'!$C$3)</f>
        <v>512187</v>
      </c>
      <c r="BB218" s="105">
        <f>GETPIVOTDATA(" Texas",'Population Migration by State'!$B$5,"Year",'Population Migration by State'!$C$3)</f>
        <v>512187</v>
      </c>
      <c r="BC218" s="105">
        <f>GETPIVOTDATA(" Texas",'Population Migration by State'!$B$5,"Year",'Population Migration by State'!$C$3)</f>
        <v>512187</v>
      </c>
      <c r="BD218" s="105">
        <f>GETPIVOTDATA(" Texas",'Population Migration by State'!$B$5,"Year",'Population Migration by State'!$C$3)</f>
        <v>512187</v>
      </c>
      <c r="BE218" s="105">
        <f>GETPIVOTDATA(" Texas",'Population Migration by State'!$B$5,"Year",'Population Migration by State'!$C$3)</f>
        <v>512187</v>
      </c>
      <c r="BF218" s="105">
        <f>GETPIVOTDATA(" Texas",'Population Migration by State'!$B$5,"Year",'Population Migration by State'!$C$3)</f>
        <v>512187</v>
      </c>
      <c r="BG218" s="105">
        <f>GETPIVOTDATA(" Texas",'Population Migration by State'!$B$5,"Year",'Population Migration by State'!$C$3)</f>
        <v>512187</v>
      </c>
      <c r="BH218" s="105">
        <f>GETPIVOTDATA(" Texas",'Population Migration by State'!$B$5,"Year",'Population Migration by State'!$C$3)</f>
        <v>512187</v>
      </c>
      <c r="BI218" s="105">
        <f>GETPIVOTDATA(" Texas",'Population Migration by State'!$B$5,"Year",'Population Migration by State'!$C$3)</f>
        <v>512187</v>
      </c>
      <c r="BJ218" s="105">
        <f>GETPIVOTDATA(" Texas",'Population Migration by State'!$B$5,"Year",'Population Migration by State'!$C$3)</f>
        <v>512187</v>
      </c>
      <c r="BK218" s="105">
        <f>GETPIVOTDATA(" Texas",'Population Migration by State'!$B$5,"Year",'Population Migration by State'!$C$3)</f>
        <v>512187</v>
      </c>
      <c r="BL218" s="105">
        <f>GETPIVOTDATA(" Texas",'Population Migration by State'!$B$5,"Year",'Population Migration by State'!$C$3)</f>
        <v>512187</v>
      </c>
      <c r="BM218" s="105">
        <f>GETPIVOTDATA(" Texas",'Population Migration by State'!$B$5,"Year",'Population Migration by State'!$C$3)</f>
        <v>512187</v>
      </c>
      <c r="BN218" s="105">
        <f>GETPIVOTDATA(" Texas",'Population Migration by State'!$B$5,"Year",'Population Migration by State'!$C$3)</f>
        <v>512187</v>
      </c>
      <c r="BO218" s="105">
        <f>GETPIVOTDATA(" Texas",'Population Migration by State'!$B$5,"Year",'Population Migration by State'!$C$3)</f>
        <v>512187</v>
      </c>
      <c r="BP218" s="105">
        <f>GETPIVOTDATA(" Texas",'Population Migration by State'!$B$5,"Year",'Population Migration by State'!$C$3)</f>
        <v>512187</v>
      </c>
      <c r="BQ218" s="105">
        <f>GETPIVOTDATA(" Texas",'Population Migration by State'!$B$5,"Year",'Population Migration by State'!$C$3)</f>
        <v>512187</v>
      </c>
      <c r="BR218" s="105">
        <f>GETPIVOTDATA(" Texas",'Population Migration by State'!$B$5,"Year",'Population Migration by State'!$C$3)</f>
        <v>512187</v>
      </c>
      <c r="BS218" s="105">
        <f>GETPIVOTDATA(" Texas",'Population Migration by State'!$B$5,"Year",'Population Migration by State'!$C$3)</f>
        <v>512187</v>
      </c>
      <c r="BT218" s="105">
        <f>GETPIVOTDATA(" Texas",'Population Migration by State'!$B$5,"Year",'Population Migration by State'!$C$3)</f>
        <v>512187</v>
      </c>
      <c r="BU218" s="105">
        <f>GETPIVOTDATA(" Texas",'Population Migration by State'!$B$5,"Year",'Population Migration by State'!$C$3)</f>
        <v>512187</v>
      </c>
      <c r="BV218" s="105">
        <f>GETPIVOTDATA(" Texas",'Population Migration by State'!$B$5,"Year",'Population Migration by State'!$C$3)</f>
        <v>512187</v>
      </c>
      <c r="BW218" s="92">
        <f>GETPIVOTDATA(" Louisiana",'Population Migration by State'!$B$5,"Year",'Population Migration by State'!$C$3)</f>
        <v>91870</v>
      </c>
      <c r="BX218" s="105">
        <f>GETPIVOTDATA(" Louisiana",'Population Migration by State'!$B$5,"Year",'Population Migration by State'!$C$3)</f>
        <v>91870</v>
      </c>
      <c r="BY218" s="105">
        <f>GETPIVOTDATA(" Louisiana",'Population Migration by State'!$B$5,"Year",'Population Migration by State'!$C$3)</f>
        <v>91870</v>
      </c>
      <c r="BZ218" s="105">
        <f>GETPIVOTDATA(" Louisiana",'Population Migration by State'!$B$5,"Year",'Population Migration by State'!$C$3)</f>
        <v>91870</v>
      </c>
      <c r="CA218" s="105">
        <f>GETPIVOTDATA(" Louisiana",'Population Migration by State'!$B$5,"Year",'Population Migration by State'!$C$3)</f>
        <v>91870</v>
      </c>
      <c r="CB218" s="92">
        <f>GETPIVOTDATA(" Mississippi",'Population Migration by State'!$B$5,"Year",'Population Migration by State'!$C$3)</f>
        <v>73581</v>
      </c>
      <c r="CC218" s="105">
        <f>GETPIVOTDATA(" Mississippi",'Population Migration by State'!$B$5,"Year",'Population Migration by State'!$C$3)</f>
        <v>73581</v>
      </c>
      <c r="CD218" s="105">
        <f>GETPIVOTDATA(" Mississippi",'Population Migration by State'!$B$5,"Year",'Population Migration by State'!$C$3)</f>
        <v>73581</v>
      </c>
      <c r="CE218" s="105">
        <f>GETPIVOTDATA(" Mississippi",'Population Migration by State'!$B$5,"Year",'Population Migration by State'!$C$3)</f>
        <v>73581</v>
      </c>
      <c r="CF218" s="105">
        <f>GETPIVOTDATA(" Mississippi",'Population Migration by State'!$B$5,"Year",'Population Migration by State'!$C$3)</f>
        <v>73581</v>
      </c>
      <c r="CG218" s="105">
        <f>GETPIVOTDATA(" Mississippi",'Population Migration by State'!$B$5,"Year",'Population Migration by State'!$C$3)</f>
        <v>73581</v>
      </c>
      <c r="CH218" s="105">
        <f>GETPIVOTDATA(" Mississippi",'Population Migration by State'!$B$5,"Year",'Population Migration by State'!$C$3)</f>
        <v>73581</v>
      </c>
      <c r="CI218" s="105">
        <f>GETPIVOTDATA(" Mississippi",'Population Migration by State'!$B$5,"Year",'Population Migration by State'!$C$3)</f>
        <v>73581</v>
      </c>
      <c r="CJ218" s="105">
        <f>GETPIVOTDATA(" Mississippi",'Population Migration by State'!$B$5,"Year",'Population Migration by State'!$C$3)</f>
        <v>73581</v>
      </c>
      <c r="CK218" s="105">
        <f>GETPIVOTDATA(" Mississippi",'Population Migration by State'!$B$5,"Year",'Population Migration by State'!$C$3)</f>
        <v>73581</v>
      </c>
      <c r="CL218" s="92">
        <f>GETPIVOTDATA(" Alabama",'Population Migration by State'!$B$5,"Year",'Population Migration by State'!$C$3)</f>
        <v>105219</v>
      </c>
      <c r="CM218" s="105">
        <f>GETPIVOTDATA(" Alabama",'Population Migration by State'!$B$5,"Year",'Population Migration by State'!$C$3)</f>
        <v>105219</v>
      </c>
      <c r="CN218" s="105">
        <f>GETPIVOTDATA(" Alabama",'Population Migration by State'!$B$5,"Year",'Population Migration by State'!$C$3)</f>
        <v>105219</v>
      </c>
      <c r="CO218" s="105">
        <f>GETPIVOTDATA(" Alabama",'Population Migration by State'!$B$5,"Year",'Population Migration by State'!$C$3)</f>
        <v>105219</v>
      </c>
      <c r="CP218" s="105">
        <f>GETPIVOTDATA(" Alabama",'Population Migration by State'!$B$5,"Year",'Population Migration by State'!$C$3)</f>
        <v>105219</v>
      </c>
      <c r="CQ218" s="105">
        <f>GETPIVOTDATA(" Alabama",'Population Migration by State'!$B$5,"Year",'Population Migration by State'!$C$3)</f>
        <v>105219</v>
      </c>
      <c r="CR218" s="105">
        <f>GETPIVOTDATA(" Alabama",'Population Migration by State'!$B$5,"Year",'Population Migration by State'!$C$3)</f>
        <v>105219</v>
      </c>
      <c r="CS218" s="105">
        <f>GETPIVOTDATA(" Alabama",'Population Migration by State'!$B$5,"Year",'Population Migration by State'!$C$3)</f>
        <v>105219</v>
      </c>
      <c r="CT218" s="92">
        <f>GETPIVOTDATA(" Georgia",'Population Migration by State'!$B$5,"Year",'Population Migration by State'!$C$3)</f>
        <v>279196</v>
      </c>
      <c r="CU218" s="105">
        <f>GETPIVOTDATA(" Georgia",'Population Migration by State'!$B$5,"Year",'Population Migration by State'!$C$3)</f>
        <v>279196</v>
      </c>
      <c r="CV218" s="105">
        <f>GETPIVOTDATA(" Georgia",'Population Migration by State'!$B$5,"Year",'Population Migration by State'!$C$3)</f>
        <v>279196</v>
      </c>
      <c r="CW218" s="105">
        <f>GETPIVOTDATA(" Georgia",'Population Migration by State'!$B$5,"Year",'Population Migration by State'!$C$3)</f>
        <v>279196</v>
      </c>
      <c r="CX218" s="105">
        <f>GETPIVOTDATA(" Georgia",'Population Migration by State'!$B$5,"Year",'Population Migration by State'!$C$3)</f>
        <v>279196</v>
      </c>
      <c r="CY218" s="105">
        <f>GETPIVOTDATA(" Georgia",'Population Migration by State'!$B$5,"Year",'Population Migration by State'!$C$3)</f>
        <v>279196</v>
      </c>
      <c r="CZ218" s="105">
        <f>GETPIVOTDATA(" Georgia",'Population Migration by State'!$B$5,"Year",'Population Migration by State'!$C$3)</f>
        <v>279196</v>
      </c>
      <c r="DA218" s="105">
        <f>GETPIVOTDATA(" Georgia",'Population Migration by State'!$B$5,"Year",'Population Migration by State'!$C$3)</f>
        <v>279196</v>
      </c>
      <c r="DB218" s="105">
        <f>GETPIVOTDATA(" Georgia",'Population Migration by State'!$B$5,"Year",'Population Migration by State'!$C$3)</f>
        <v>279196</v>
      </c>
      <c r="DC218" s="105">
        <f>GETPIVOTDATA(" Georgia",'Population Migration by State'!$B$5,"Year",'Population Migration by State'!$C$3)</f>
        <v>279196</v>
      </c>
      <c r="DD218" s="105">
        <f>GETPIVOTDATA(" Georgia",'Population Migration by State'!$B$5,"Year",'Population Migration by State'!$C$3)</f>
        <v>279196</v>
      </c>
      <c r="DE218" s="105">
        <f>GETPIVOTDATA(" Georgia",'Population Migration by State'!$B$5,"Year",'Population Migration by State'!$C$3)</f>
        <v>279196</v>
      </c>
      <c r="DF218" s="114">
        <f>GETPIVOTDATA(" Georgia",'Population Migration by State'!$B$5,"Year",'Population Migration by State'!$C$3)</f>
        <v>279196</v>
      </c>
      <c r="DG218" s="105"/>
      <c r="DH218" s="105"/>
      <c r="DI218" s="105"/>
      <c r="DJ218" s="105"/>
      <c r="DK218" s="105"/>
      <c r="DL218" s="105"/>
      <c r="DM218" s="105"/>
      <c r="DN218" s="105"/>
      <c r="DO218" s="105"/>
      <c r="DP218" s="105"/>
      <c r="DQ218" s="105"/>
      <c r="DR218" s="105"/>
      <c r="DS218" s="105"/>
      <c r="DT218" s="105"/>
      <c r="DU218" s="105"/>
      <c r="DV218" s="105"/>
      <c r="DW218" s="105"/>
      <c r="DX218" s="105"/>
      <c r="DY218" s="105"/>
      <c r="DZ218" s="105"/>
      <c r="EA218" s="105"/>
      <c r="EB218" s="105"/>
      <c r="EC218" s="105"/>
      <c r="ED218" s="105"/>
      <c r="EE218" s="105"/>
      <c r="EF218" s="105"/>
      <c r="EG218" s="105"/>
      <c r="EH218" s="105"/>
      <c r="EI218" s="105"/>
      <c r="EJ218" s="105"/>
      <c r="EK218" s="105"/>
      <c r="EL218" s="105"/>
      <c r="EM218" s="105"/>
      <c r="EN218" s="105"/>
      <c r="EO218" s="105"/>
      <c r="EP218" s="105"/>
      <c r="EQ218" s="56"/>
      <c r="ER218" s="56"/>
      <c r="ES218" s="56"/>
      <c r="ET218" s="56"/>
      <c r="EU218" s="56"/>
      <c r="EV218" s="56"/>
      <c r="EW218" s="56"/>
      <c r="EX218" s="56"/>
      <c r="EY218" s="56"/>
      <c r="EZ218" s="56"/>
      <c r="FA218" s="56"/>
      <c r="FB218" s="56"/>
      <c r="FC218" s="56"/>
      <c r="FD218" s="56"/>
      <c r="FE218" s="56"/>
      <c r="FF218" s="56"/>
      <c r="FG218" s="56"/>
      <c r="FH218" s="56"/>
      <c r="FI218" s="56"/>
      <c r="FJ218" s="56"/>
      <c r="FK218" s="56"/>
      <c r="FL218" s="56"/>
      <c r="FM218" s="56"/>
      <c r="FN218" s="56"/>
      <c r="FO218" s="56"/>
      <c r="FP218" s="56"/>
      <c r="FQ218" s="56"/>
      <c r="FR218" s="56"/>
      <c r="FS218" s="56"/>
      <c r="FT218" s="56"/>
      <c r="FU218" s="56"/>
      <c r="FV218" s="56"/>
      <c r="FW218" s="56"/>
      <c r="FX218" s="56"/>
      <c r="FY218" s="56"/>
      <c r="FZ218" s="56"/>
      <c r="GA218" s="56"/>
      <c r="GB218" s="56"/>
      <c r="GC218" s="56"/>
      <c r="GD218" s="56"/>
      <c r="GE218" s="56"/>
      <c r="GF218" s="56"/>
      <c r="GG218" s="56"/>
      <c r="GH218" s="56"/>
      <c r="GI218" s="56"/>
      <c r="GJ218" s="56"/>
      <c r="GK218" s="56"/>
      <c r="GL218" s="56"/>
      <c r="GM218" s="56"/>
      <c r="GN218" s="56"/>
      <c r="GO218" s="56"/>
      <c r="GP218" s="56"/>
      <c r="GQ218" s="56"/>
      <c r="GR218" s="56"/>
      <c r="GS218" s="56"/>
      <c r="GT218" s="56"/>
      <c r="GU218" s="56"/>
      <c r="GV218" s="56"/>
      <c r="GW218" s="56"/>
      <c r="GX218" s="56"/>
      <c r="GY218" s="56"/>
      <c r="GZ218" s="56"/>
      <c r="HA218" s="56"/>
      <c r="HB218" s="56"/>
      <c r="HC218" s="56"/>
      <c r="HD218" s="56"/>
      <c r="HE218" s="56"/>
      <c r="HF218" s="56"/>
      <c r="HG218" s="56"/>
      <c r="HH218" s="217"/>
    </row>
    <row r="219" spans="2:216" ht="15" customHeight="1" thickTop="1" x14ac:dyDescent="0.25">
      <c r="B219" s="221"/>
      <c r="C219" s="56"/>
      <c r="D219" s="92"/>
      <c r="E219" s="56"/>
      <c r="F219" s="56"/>
      <c r="G219" s="56"/>
      <c r="H219" s="56"/>
      <c r="I219" s="56"/>
      <c r="J219" s="56"/>
      <c r="K219" s="56"/>
      <c r="L219" s="57">
        <f>GETPIVOTDATA(" Alaska",'Population Migration by State'!$B$5,"Year",'Population Migration by State'!$C$3)</f>
        <v>33440</v>
      </c>
      <c r="M219" s="56">
        <f>GETPIVOTDATA(" Alaska",'Population Migration by State'!$B$5,"Year",'Population Migration by State'!$C$3)</f>
        <v>33440</v>
      </c>
      <c r="N219" s="56">
        <f>GETPIVOTDATA(" Alaska",'Population Migration by State'!$B$5,"Year",'Population Migration by State'!$C$3)</f>
        <v>33440</v>
      </c>
      <c r="O219" s="105">
        <f>GETPIVOTDATA(" Alaska",'Population Migration by State'!$B$5,"Year",'Population Migration by State'!$C$3)</f>
        <v>33440</v>
      </c>
      <c r="P219" s="105">
        <f>GETPIVOTDATA(" Alaska",'Population Migration by State'!$B$5,"Year",'Population Migration by State'!$C$3)</f>
        <v>33440</v>
      </c>
      <c r="Q219" s="105">
        <f>GETPIVOTDATA(" Alaska",'Population Migration by State'!$B$5,"Year",'Population Migration by State'!$C$3)</f>
        <v>33440</v>
      </c>
      <c r="R219" s="105">
        <f>GETPIVOTDATA(" Alaska",'Population Migration by State'!$B$5,"Year",'Population Migration by State'!$C$3)</f>
        <v>33440</v>
      </c>
      <c r="S219" s="105">
        <f>GETPIVOTDATA(" Alaska",'Population Migration by State'!$B$5,"Year",'Population Migration by State'!$C$3)</f>
        <v>33440</v>
      </c>
      <c r="T219" s="105">
        <f>GETPIVOTDATA(" Alaska",'Population Migration by State'!$B$5,"Year",'Population Migration by State'!$C$3)</f>
        <v>33440</v>
      </c>
      <c r="U219" s="105">
        <f>GETPIVOTDATA(" Alaska",'Population Migration by State'!$B$5,"Year",'Population Migration by State'!$C$3)</f>
        <v>33440</v>
      </c>
      <c r="V219" s="105">
        <f>GETPIVOTDATA(" Alaska",'Population Migration by State'!$B$5,"Year",'Population Migration by State'!$C$3)</f>
        <v>33440</v>
      </c>
      <c r="W219" s="105">
        <f>GETPIVOTDATA(" Alaska",'Population Migration by State'!$B$5,"Year",'Population Migration by State'!$C$3)</f>
        <v>33440</v>
      </c>
      <c r="X219" s="114">
        <f>GETPIVOTDATA(" Alaska",'Population Migration by State'!$B$5,"Year",'Population Migration by State'!$C$3)</f>
        <v>33440</v>
      </c>
      <c r="Y219" s="92"/>
      <c r="Z219" s="105"/>
      <c r="AA219" s="105"/>
      <c r="AB219" s="105"/>
      <c r="AC219" s="105"/>
      <c r="AD219" s="105"/>
      <c r="AE219" s="105"/>
      <c r="AF219" s="105"/>
      <c r="AG219" s="105"/>
      <c r="AH219" s="105"/>
      <c r="AI219" s="105"/>
      <c r="AJ219" s="105"/>
      <c r="AK219" s="105"/>
      <c r="AL219" s="105"/>
      <c r="AM219" s="105"/>
      <c r="AN219" s="105"/>
      <c r="AO219" s="105"/>
      <c r="AP219" s="105"/>
      <c r="AQ219" s="105"/>
      <c r="AR219" s="105"/>
      <c r="AS219" s="114"/>
      <c r="AT219" s="105"/>
      <c r="AU219" s="105"/>
      <c r="AV219" s="105"/>
      <c r="AW219" s="105"/>
      <c r="AX219" s="105"/>
      <c r="AY219" s="92">
        <f>GETPIVOTDATA(" Texas",'Population Migration by State'!$B$5,"Year",'Population Migration by State'!$C$3)</f>
        <v>512187</v>
      </c>
      <c r="AZ219" s="105">
        <f>GETPIVOTDATA(" Texas",'Population Migration by State'!$B$5,"Year",'Population Migration by State'!$C$3)</f>
        <v>512187</v>
      </c>
      <c r="BA219" s="105">
        <f>GETPIVOTDATA(" Texas",'Population Migration by State'!$B$5,"Year",'Population Migration by State'!$C$3)</f>
        <v>512187</v>
      </c>
      <c r="BB219" s="105">
        <f>GETPIVOTDATA(" Texas",'Population Migration by State'!$B$5,"Year",'Population Migration by State'!$C$3)</f>
        <v>512187</v>
      </c>
      <c r="BC219" s="105">
        <f>GETPIVOTDATA(" Texas",'Population Migration by State'!$B$5,"Year",'Population Migration by State'!$C$3)</f>
        <v>512187</v>
      </c>
      <c r="BD219" s="97"/>
      <c r="BE219" s="101"/>
      <c r="BF219" s="92">
        <f>GETPIVOTDATA(" Texas",'Population Migration by State'!$B$5,"Year",'Population Migration by State'!$C$3)</f>
        <v>512187</v>
      </c>
      <c r="BG219" s="105">
        <f>GETPIVOTDATA(" Texas",'Population Migration by State'!$B$5,"Year",'Population Migration by State'!$C$3)</f>
        <v>512187</v>
      </c>
      <c r="BH219" s="105">
        <f>GETPIVOTDATA(" Texas",'Population Migration by State'!$B$5,"Year",'Population Migration by State'!$C$3)</f>
        <v>512187</v>
      </c>
      <c r="BI219" s="105">
        <f>GETPIVOTDATA(" Texas",'Population Migration by State'!$B$5,"Year",'Population Migration by State'!$C$3)</f>
        <v>512187</v>
      </c>
      <c r="BJ219" s="105">
        <f>GETPIVOTDATA(" Texas",'Population Migration by State'!$B$5,"Year",'Population Migration by State'!$C$3)</f>
        <v>512187</v>
      </c>
      <c r="BK219" s="105">
        <f>GETPIVOTDATA(" Texas",'Population Migration by State'!$B$5,"Year",'Population Migration by State'!$C$3)</f>
        <v>512187</v>
      </c>
      <c r="BL219" s="105">
        <f>GETPIVOTDATA(" Texas",'Population Migration by State'!$B$5,"Year",'Population Migration by State'!$C$3)</f>
        <v>512187</v>
      </c>
      <c r="BM219" s="105">
        <f>GETPIVOTDATA(" Texas",'Population Migration by State'!$B$5,"Year",'Population Migration by State'!$C$3)</f>
        <v>512187</v>
      </c>
      <c r="BN219" s="105">
        <f>GETPIVOTDATA(" Texas",'Population Migration by State'!$B$5,"Year",'Population Migration by State'!$C$3)</f>
        <v>512187</v>
      </c>
      <c r="BO219" s="105">
        <f>GETPIVOTDATA(" Texas",'Population Migration by State'!$B$5,"Year",'Population Migration by State'!$C$3)</f>
        <v>512187</v>
      </c>
      <c r="BP219" s="105">
        <f>GETPIVOTDATA(" Texas",'Population Migration by State'!$B$5,"Year",'Population Migration by State'!$C$3)</f>
        <v>512187</v>
      </c>
      <c r="BQ219" s="105">
        <f>GETPIVOTDATA(" Texas",'Population Migration by State'!$B$5,"Year",'Population Migration by State'!$C$3)</f>
        <v>512187</v>
      </c>
      <c r="BR219" s="105">
        <f>GETPIVOTDATA(" Texas",'Population Migration by State'!$B$5,"Year",'Population Migration by State'!$C$3)</f>
        <v>512187</v>
      </c>
      <c r="BS219" s="105">
        <f>GETPIVOTDATA(" Texas",'Population Migration by State'!$B$5,"Year",'Population Migration by State'!$C$3)</f>
        <v>512187</v>
      </c>
      <c r="BT219" s="105">
        <f>GETPIVOTDATA(" Texas",'Population Migration by State'!$B$5,"Year",'Population Migration by State'!$C$3)</f>
        <v>512187</v>
      </c>
      <c r="BU219" s="105">
        <f>GETPIVOTDATA(" Texas",'Population Migration by State'!$B$5,"Year",'Population Migration by State'!$C$3)</f>
        <v>512187</v>
      </c>
      <c r="BV219" s="105">
        <f>GETPIVOTDATA(" Texas",'Population Migration by State'!$B$5,"Year",'Population Migration by State'!$C$3)</f>
        <v>512187</v>
      </c>
      <c r="BW219" s="92">
        <f>GETPIVOTDATA(" Louisiana",'Population Migration by State'!$B$5,"Year",'Population Migration by State'!$C$3)</f>
        <v>91870</v>
      </c>
      <c r="BX219" s="105">
        <f>GETPIVOTDATA(" Louisiana",'Population Migration by State'!$B$5,"Year",'Population Migration by State'!$C$3)</f>
        <v>91870</v>
      </c>
      <c r="BY219" s="105">
        <f>GETPIVOTDATA(" Louisiana",'Population Migration by State'!$B$5,"Year",'Population Migration by State'!$C$3)</f>
        <v>91870</v>
      </c>
      <c r="BZ219" s="105">
        <f>GETPIVOTDATA(" Louisiana",'Population Migration by State'!$B$5,"Year",'Population Migration by State'!$C$3)</f>
        <v>91870</v>
      </c>
      <c r="CA219" s="105">
        <f>GETPIVOTDATA(" Louisiana",'Population Migration by State'!$B$5,"Year",'Population Migration by State'!$C$3)</f>
        <v>91870</v>
      </c>
      <c r="CB219" s="92">
        <f>GETPIVOTDATA(" Mississippi",'Population Migration by State'!$B$5,"Year",'Population Migration by State'!$C$3)</f>
        <v>73581</v>
      </c>
      <c r="CC219" s="105">
        <f>GETPIVOTDATA(" Mississippi",'Population Migration by State'!$B$5,"Year",'Population Migration by State'!$C$3)</f>
        <v>73581</v>
      </c>
      <c r="CD219" s="105">
        <f>GETPIVOTDATA(" Mississippi",'Population Migration by State'!$B$5,"Year",'Population Migration by State'!$C$3)</f>
        <v>73581</v>
      </c>
      <c r="CE219" s="105">
        <f>GETPIVOTDATA(" Mississippi",'Population Migration by State'!$B$5,"Year",'Population Migration by State'!$C$3)</f>
        <v>73581</v>
      </c>
      <c r="CF219" s="105">
        <f>GETPIVOTDATA(" Mississippi",'Population Migration by State'!$B$5,"Year",'Population Migration by State'!$C$3)</f>
        <v>73581</v>
      </c>
      <c r="CG219" s="105">
        <f>GETPIVOTDATA(" Mississippi",'Population Migration by State'!$B$5,"Year",'Population Migration by State'!$C$3)</f>
        <v>73581</v>
      </c>
      <c r="CH219" s="105">
        <f>GETPIVOTDATA(" Mississippi",'Population Migration by State'!$B$5,"Year",'Population Migration by State'!$C$3)</f>
        <v>73581</v>
      </c>
      <c r="CI219" s="105">
        <f>GETPIVOTDATA(" Mississippi",'Population Migration by State'!$B$5,"Year",'Population Migration by State'!$C$3)</f>
        <v>73581</v>
      </c>
      <c r="CJ219" s="105">
        <f>GETPIVOTDATA(" Mississippi",'Population Migration by State'!$B$5,"Year",'Population Migration by State'!$C$3)</f>
        <v>73581</v>
      </c>
      <c r="CK219" s="105">
        <f>GETPIVOTDATA(" Mississippi",'Population Migration by State'!$B$5,"Year",'Population Migration by State'!$C$3)</f>
        <v>73581</v>
      </c>
      <c r="CL219" s="92">
        <f>GETPIVOTDATA(" Alabama",'Population Migration by State'!$B$5,"Year",'Population Migration by State'!$C$3)</f>
        <v>105219</v>
      </c>
      <c r="CM219" s="105">
        <f>GETPIVOTDATA(" Alabama",'Population Migration by State'!$B$5,"Year",'Population Migration by State'!$C$3)</f>
        <v>105219</v>
      </c>
      <c r="CN219" s="105">
        <f>GETPIVOTDATA(" Alabama",'Population Migration by State'!$B$5,"Year",'Population Migration by State'!$C$3)</f>
        <v>105219</v>
      </c>
      <c r="CO219" s="105">
        <f>GETPIVOTDATA(" Alabama",'Population Migration by State'!$B$5,"Year",'Population Migration by State'!$C$3)</f>
        <v>105219</v>
      </c>
      <c r="CP219" s="105">
        <f>GETPIVOTDATA(" Alabama",'Population Migration by State'!$B$5,"Year",'Population Migration by State'!$C$3)</f>
        <v>105219</v>
      </c>
      <c r="CQ219" s="105">
        <f>GETPIVOTDATA(" Alabama",'Population Migration by State'!$B$5,"Year",'Population Migration by State'!$C$3)</f>
        <v>105219</v>
      </c>
      <c r="CR219" s="105">
        <f>GETPIVOTDATA(" Alabama",'Population Migration by State'!$B$5,"Year",'Population Migration by State'!$C$3)</f>
        <v>105219</v>
      </c>
      <c r="CS219" s="105">
        <f>GETPIVOTDATA(" Alabama",'Population Migration by State'!$B$5,"Year",'Population Migration by State'!$C$3)</f>
        <v>105219</v>
      </c>
      <c r="CT219" s="92">
        <f>GETPIVOTDATA(" Georgia",'Population Migration by State'!$B$5,"Year",'Population Migration by State'!$C$3)</f>
        <v>279196</v>
      </c>
      <c r="CU219" s="105">
        <f>GETPIVOTDATA(" Georgia",'Population Migration by State'!$B$5,"Year",'Population Migration by State'!$C$3)</f>
        <v>279196</v>
      </c>
      <c r="CV219" s="105">
        <f>GETPIVOTDATA(" Georgia",'Population Migration by State'!$B$5,"Year",'Population Migration by State'!$C$3)</f>
        <v>279196</v>
      </c>
      <c r="CW219" s="105">
        <f>GETPIVOTDATA(" Georgia",'Population Migration by State'!$B$5,"Year",'Population Migration by State'!$C$3)</f>
        <v>279196</v>
      </c>
      <c r="CX219" s="105">
        <f>GETPIVOTDATA(" Georgia",'Population Migration by State'!$B$5,"Year",'Population Migration by State'!$C$3)</f>
        <v>279196</v>
      </c>
      <c r="CY219" s="105">
        <f>GETPIVOTDATA(" Georgia",'Population Migration by State'!$B$5,"Year",'Population Migration by State'!$C$3)</f>
        <v>279196</v>
      </c>
      <c r="CZ219" s="105">
        <f>GETPIVOTDATA(" Georgia",'Population Migration by State'!$B$5,"Year",'Population Migration by State'!$C$3)</f>
        <v>279196</v>
      </c>
      <c r="DA219" s="105">
        <f>GETPIVOTDATA(" Georgia",'Population Migration by State'!$B$5,"Year",'Population Migration by State'!$C$3)</f>
        <v>279196</v>
      </c>
      <c r="DB219" s="105">
        <f>GETPIVOTDATA(" Georgia",'Population Migration by State'!$B$5,"Year",'Population Migration by State'!$C$3)</f>
        <v>279196</v>
      </c>
      <c r="DC219" s="105">
        <f>GETPIVOTDATA(" Georgia",'Population Migration by State'!$B$5,"Year",'Population Migration by State'!$C$3)</f>
        <v>279196</v>
      </c>
      <c r="DD219" s="105">
        <f>GETPIVOTDATA(" Georgia",'Population Migration by State'!$B$5,"Year",'Population Migration by State'!$C$3)</f>
        <v>279196</v>
      </c>
      <c r="DE219" s="105">
        <f>GETPIVOTDATA(" Georgia",'Population Migration by State'!$B$5,"Year",'Population Migration by State'!$C$3)</f>
        <v>279196</v>
      </c>
      <c r="DF219" s="97"/>
      <c r="DG219" s="105"/>
      <c r="DH219" s="105"/>
      <c r="DI219" s="105"/>
      <c r="DJ219" s="105"/>
      <c r="DK219" s="105"/>
      <c r="DL219" s="105"/>
      <c r="DM219" s="105"/>
      <c r="DN219" s="105"/>
      <c r="DO219" s="105"/>
      <c r="DP219" s="105"/>
      <c r="DQ219" s="105"/>
      <c r="DR219" s="105"/>
      <c r="DS219" s="105"/>
      <c r="DT219" s="105"/>
      <c r="DU219" s="105"/>
      <c r="DV219" s="105"/>
      <c r="DW219" s="105"/>
      <c r="DX219" s="105"/>
      <c r="DY219" s="105"/>
      <c r="DZ219" s="105"/>
      <c r="EA219" s="105"/>
      <c r="EB219" s="105"/>
      <c r="EC219" s="105"/>
      <c r="ED219" s="105"/>
      <c r="EE219" s="105"/>
      <c r="EF219" s="105"/>
      <c r="EG219" s="105"/>
      <c r="EH219" s="105"/>
      <c r="EI219" s="105"/>
      <c r="EJ219" s="105"/>
      <c r="EK219" s="105"/>
      <c r="EL219" s="105"/>
      <c r="EM219" s="105"/>
      <c r="EN219" s="105"/>
      <c r="EO219" s="105"/>
      <c r="EP219" s="105"/>
      <c r="EQ219" s="56"/>
      <c r="ER219" s="56"/>
      <c r="ES219" s="56"/>
      <c r="ET219" s="56"/>
      <c r="EU219" s="56"/>
      <c r="EV219" s="56"/>
      <c r="EW219" s="56"/>
      <c r="EX219" s="56"/>
      <c r="EY219" s="56"/>
      <c r="EZ219" s="56"/>
      <c r="FA219" s="56"/>
      <c r="FB219" s="56"/>
      <c r="FC219" s="56"/>
      <c r="FD219" s="56"/>
      <c r="FE219" s="56"/>
      <c r="FF219" s="56"/>
      <c r="FG219" s="56"/>
      <c r="FH219" s="56"/>
      <c r="FI219" s="56"/>
      <c r="FJ219" s="56"/>
      <c r="FK219" s="56"/>
      <c r="FL219" s="56"/>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6"/>
      <c r="GR219" s="56"/>
      <c r="GS219" s="56"/>
      <c r="GT219" s="56"/>
      <c r="GU219" s="56"/>
      <c r="GV219" s="56"/>
      <c r="GW219" s="56"/>
      <c r="GX219" s="56"/>
      <c r="GY219" s="56"/>
      <c r="GZ219" s="56"/>
      <c r="HA219" s="56"/>
      <c r="HB219" s="56"/>
      <c r="HC219" s="56"/>
      <c r="HD219" s="56"/>
      <c r="HE219" s="56"/>
      <c r="HF219" s="56"/>
      <c r="HG219" s="56"/>
      <c r="HH219" s="217"/>
    </row>
    <row r="220" spans="2:216" ht="15" customHeight="1" thickBot="1" x14ac:dyDescent="0.3">
      <c r="B220" s="221"/>
      <c r="C220" s="56"/>
      <c r="D220" s="92"/>
      <c r="E220" s="56"/>
      <c r="F220" s="56"/>
      <c r="G220" s="56"/>
      <c r="H220" s="56"/>
      <c r="I220" s="56"/>
      <c r="J220" s="56"/>
      <c r="K220" s="56"/>
      <c r="L220" s="57">
        <f>GETPIVOTDATA(" Alaska",'Population Migration by State'!$B$5,"Year",'Population Migration by State'!$C$3)</f>
        <v>33440</v>
      </c>
      <c r="M220" s="56">
        <f>GETPIVOTDATA(" Alaska",'Population Migration by State'!$B$5,"Year",'Population Migration by State'!$C$3)</f>
        <v>33440</v>
      </c>
      <c r="N220" s="56">
        <f>GETPIVOTDATA(" Alaska",'Population Migration by State'!$B$5,"Year",'Population Migration by State'!$C$3)</f>
        <v>33440</v>
      </c>
      <c r="O220" s="105">
        <f>GETPIVOTDATA(" Alaska",'Population Migration by State'!$B$5,"Year",'Population Migration by State'!$C$3)</f>
        <v>33440</v>
      </c>
      <c r="P220" s="105">
        <f>GETPIVOTDATA(" Alaska",'Population Migration by State'!$B$5,"Year",'Population Migration by State'!$C$3)</f>
        <v>33440</v>
      </c>
      <c r="Q220" s="105">
        <f>GETPIVOTDATA(" Alaska",'Population Migration by State'!$B$5,"Year",'Population Migration by State'!$C$3)</f>
        <v>33440</v>
      </c>
      <c r="R220" s="105">
        <f>GETPIVOTDATA(" Alaska",'Population Migration by State'!$B$5,"Year",'Population Migration by State'!$C$3)</f>
        <v>33440</v>
      </c>
      <c r="S220" s="105">
        <f>GETPIVOTDATA(" Alaska",'Population Migration by State'!$B$5,"Year",'Population Migration by State'!$C$3)</f>
        <v>33440</v>
      </c>
      <c r="T220" s="105">
        <f>GETPIVOTDATA(" Alaska",'Population Migration by State'!$B$5,"Year",'Population Migration by State'!$C$3)</f>
        <v>33440</v>
      </c>
      <c r="U220" s="105">
        <f>GETPIVOTDATA(" Alaska",'Population Migration by State'!$B$5,"Year",'Population Migration by State'!$C$3)</f>
        <v>33440</v>
      </c>
      <c r="V220" s="105">
        <f>GETPIVOTDATA(" Alaska",'Population Migration by State'!$B$5,"Year",'Population Migration by State'!$C$3)</f>
        <v>33440</v>
      </c>
      <c r="W220" s="105">
        <f>GETPIVOTDATA(" Alaska",'Population Migration by State'!$B$5,"Year",'Population Migration by State'!$C$3)</f>
        <v>33440</v>
      </c>
      <c r="X220" s="114">
        <f>GETPIVOTDATA(" Alaska",'Population Migration by State'!$B$5,"Year",'Population Migration by State'!$C$3)</f>
        <v>33440</v>
      </c>
      <c r="Y220" s="92"/>
      <c r="Z220" s="105"/>
      <c r="AA220" s="105"/>
      <c r="AB220" s="105"/>
      <c r="AC220" s="105"/>
      <c r="AD220" s="105"/>
      <c r="AE220" s="105"/>
      <c r="AF220" s="105"/>
      <c r="AG220" s="105"/>
      <c r="AH220" s="105"/>
      <c r="AI220" s="105"/>
      <c r="AJ220" s="105"/>
      <c r="AK220" s="105"/>
      <c r="AL220" s="105"/>
      <c r="AM220" s="105"/>
      <c r="AN220" s="105"/>
      <c r="AO220" s="105"/>
      <c r="AP220" s="105"/>
      <c r="AQ220" s="105"/>
      <c r="AR220" s="105"/>
      <c r="AS220" s="114"/>
      <c r="AT220" s="105"/>
      <c r="AU220" s="105"/>
      <c r="AV220" s="105"/>
      <c r="AW220" s="105"/>
      <c r="AX220" s="105"/>
      <c r="AY220" s="92">
        <f>GETPIVOTDATA(" Texas",'Population Migration by State'!$B$5,"Year",'Population Migration by State'!$C$3)</f>
        <v>512187</v>
      </c>
      <c r="AZ220" s="105">
        <f>GETPIVOTDATA(" Texas",'Population Migration by State'!$B$5,"Year",'Population Migration by State'!$C$3)</f>
        <v>512187</v>
      </c>
      <c r="BA220" s="105">
        <f>GETPIVOTDATA(" Texas",'Population Migration by State'!$B$5,"Year",'Population Migration by State'!$C$3)</f>
        <v>512187</v>
      </c>
      <c r="BB220" s="105">
        <f>GETPIVOTDATA(" Texas",'Population Migration by State'!$B$5,"Year",'Population Migration by State'!$C$3)</f>
        <v>512187</v>
      </c>
      <c r="BC220" s="105">
        <f>GETPIVOTDATA(" Texas",'Population Migration by State'!$B$5,"Year",'Population Migration by State'!$C$3)</f>
        <v>512187</v>
      </c>
      <c r="BD220" s="92"/>
      <c r="BE220" s="105"/>
      <c r="BF220" s="99"/>
      <c r="BG220" s="105">
        <f>GETPIVOTDATA(" Texas",'Population Migration by State'!$B$5,"Year",'Population Migration by State'!$C$3)</f>
        <v>512187</v>
      </c>
      <c r="BH220" s="105">
        <f>GETPIVOTDATA(" Texas",'Population Migration by State'!$B$5,"Year",'Population Migration by State'!$C$3)</f>
        <v>512187</v>
      </c>
      <c r="BI220" s="105">
        <f>GETPIVOTDATA(" Texas",'Population Migration by State'!$B$5,"Year",'Population Migration by State'!$C$3)</f>
        <v>512187</v>
      </c>
      <c r="BJ220" s="105">
        <f>GETPIVOTDATA(" Texas",'Population Migration by State'!$B$5,"Year",'Population Migration by State'!$C$3)</f>
        <v>512187</v>
      </c>
      <c r="BK220" s="105">
        <f>GETPIVOTDATA(" Texas",'Population Migration by State'!$B$5,"Year",'Population Migration by State'!$C$3)</f>
        <v>512187</v>
      </c>
      <c r="BL220" s="105">
        <f>GETPIVOTDATA(" Texas",'Population Migration by State'!$B$5,"Year",'Population Migration by State'!$C$3)</f>
        <v>512187</v>
      </c>
      <c r="BM220" s="105">
        <f>GETPIVOTDATA(" Texas",'Population Migration by State'!$B$5,"Year",'Population Migration by State'!$C$3)</f>
        <v>512187</v>
      </c>
      <c r="BN220" s="105">
        <f>GETPIVOTDATA(" Texas",'Population Migration by State'!$B$5,"Year",'Population Migration by State'!$C$3)</f>
        <v>512187</v>
      </c>
      <c r="BO220" s="105">
        <f>GETPIVOTDATA(" Texas",'Population Migration by State'!$B$5,"Year",'Population Migration by State'!$C$3)</f>
        <v>512187</v>
      </c>
      <c r="BP220" s="105">
        <f>GETPIVOTDATA(" Texas",'Population Migration by State'!$B$5,"Year",'Population Migration by State'!$C$3)</f>
        <v>512187</v>
      </c>
      <c r="BQ220" s="105">
        <f>GETPIVOTDATA(" Texas",'Population Migration by State'!$B$5,"Year",'Population Migration by State'!$C$3)</f>
        <v>512187</v>
      </c>
      <c r="BR220" s="105">
        <f>GETPIVOTDATA(" Texas",'Population Migration by State'!$B$5,"Year",'Population Migration by State'!$C$3)</f>
        <v>512187</v>
      </c>
      <c r="BS220" s="105">
        <f>GETPIVOTDATA(" Texas",'Population Migration by State'!$B$5,"Year",'Population Migration by State'!$C$3)</f>
        <v>512187</v>
      </c>
      <c r="BT220" s="105">
        <f>GETPIVOTDATA(" Texas",'Population Migration by State'!$B$5,"Year",'Population Migration by State'!$C$3)</f>
        <v>512187</v>
      </c>
      <c r="BU220" s="105">
        <f>GETPIVOTDATA(" Texas",'Population Migration by State'!$B$5,"Year",'Population Migration by State'!$C$3)</f>
        <v>512187</v>
      </c>
      <c r="BV220" s="105">
        <f>GETPIVOTDATA(" Texas",'Population Migration by State'!$B$5,"Year",'Population Migration by State'!$C$3)</f>
        <v>512187</v>
      </c>
      <c r="BW220" s="99"/>
      <c r="BX220" s="105">
        <f>GETPIVOTDATA(" Louisiana",'Population Migration by State'!$B$5,"Year",'Population Migration by State'!$C$3)</f>
        <v>91870</v>
      </c>
      <c r="BY220" s="105">
        <f>GETPIVOTDATA(" Louisiana",'Population Migration by State'!$B$5,"Year",'Population Migration by State'!$C$3)</f>
        <v>91870</v>
      </c>
      <c r="BZ220" s="105">
        <f>GETPIVOTDATA(" Louisiana",'Population Migration by State'!$B$5,"Year",'Population Migration by State'!$C$3)</f>
        <v>91870</v>
      </c>
      <c r="CA220" s="105">
        <f>GETPIVOTDATA(" Louisiana",'Population Migration by State'!$B$5,"Year",'Population Migration by State'!$C$3)</f>
        <v>91870</v>
      </c>
      <c r="CB220" s="107">
        <f>GETPIVOTDATA(" Mississippi",'Population Migration by State'!$B$5,"Year",'Population Migration by State'!$C$3)</f>
        <v>73581</v>
      </c>
      <c r="CC220" s="103">
        <f>GETPIVOTDATA(" Mississippi",'Population Migration by State'!$B$5,"Year",'Population Migration by State'!$C$3)</f>
        <v>73581</v>
      </c>
      <c r="CD220" s="103">
        <f>GETPIVOTDATA(" Mississippi",'Population Migration by State'!$B$5,"Year",'Population Migration by State'!$C$3)</f>
        <v>73581</v>
      </c>
      <c r="CE220" s="103">
        <f>GETPIVOTDATA(" Mississippi",'Population Migration by State'!$B$5,"Year",'Population Migration by State'!$C$3)</f>
        <v>73581</v>
      </c>
      <c r="CF220" s="103">
        <f>GETPIVOTDATA(" Mississippi",'Population Migration by State'!$B$5,"Year",'Population Migration by State'!$C$3)</f>
        <v>73581</v>
      </c>
      <c r="CG220" s="103">
        <f>GETPIVOTDATA(" Mississippi",'Population Migration by State'!$B$5,"Year",'Population Migration by State'!$C$3)</f>
        <v>73581</v>
      </c>
      <c r="CH220" s="103">
        <f>GETPIVOTDATA(" Mississippi",'Population Migration by State'!$B$5,"Year",'Population Migration by State'!$C$3)</f>
        <v>73581</v>
      </c>
      <c r="CI220" s="103">
        <f>GETPIVOTDATA(" Mississippi",'Population Migration by State'!$B$5,"Year",'Population Migration by State'!$C$3)</f>
        <v>73581</v>
      </c>
      <c r="CJ220" s="105">
        <f>GETPIVOTDATA(" Mississippi",'Population Migration by State'!$B$5,"Year",'Population Migration by State'!$C$3)</f>
        <v>73581</v>
      </c>
      <c r="CK220" s="105">
        <f>GETPIVOTDATA(" Mississippi",'Population Migration by State'!$B$5,"Year",'Population Migration by State'!$C$3)</f>
        <v>73581</v>
      </c>
      <c r="CL220" s="92">
        <f>GETPIVOTDATA(" Alabama",'Population Migration by State'!$B$5,"Year",'Population Migration by State'!$C$3)</f>
        <v>105219</v>
      </c>
      <c r="CM220" s="105">
        <f>GETPIVOTDATA(" Alabama",'Population Migration by State'!$B$5,"Year",'Population Migration by State'!$C$3)</f>
        <v>105219</v>
      </c>
      <c r="CN220" s="105">
        <f>GETPIVOTDATA(" Alabama",'Population Migration by State'!$B$5,"Year",'Population Migration by State'!$C$3)</f>
        <v>105219</v>
      </c>
      <c r="CO220" s="105">
        <f>GETPIVOTDATA(" Alabama",'Population Migration by State'!$B$5,"Year",'Population Migration by State'!$C$3)</f>
        <v>105219</v>
      </c>
      <c r="CP220" s="105">
        <f>GETPIVOTDATA(" Alabama",'Population Migration by State'!$B$5,"Year",'Population Migration by State'!$C$3)</f>
        <v>105219</v>
      </c>
      <c r="CQ220" s="105">
        <f>GETPIVOTDATA(" Alabama",'Population Migration by State'!$B$5,"Year",'Population Migration by State'!$C$3)</f>
        <v>105219</v>
      </c>
      <c r="CR220" s="105">
        <f>GETPIVOTDATA(" Alabama",'Population Migration by State'!$B$5,"Year",'Population Migration by State'!$C$3)</f>
        <v>105219</v>
      </c>
      <c r="CS220" s="105">
        <f>GETPIVOTDATA(" Alabama",'Population Migration by State'!$B$5,"Year",'Population Migration by State'!$C$3)</f>
        <v>105219</v>
      </c>
      <c r="CT220" s="92">
        <f>GETPIVOTDATA(" Georgia",'Population Migration by State'!$B$5,"Year",'Population Migration by State'!$C$3)</f>
        <v>279196</v>
      </c>
      <c r="CU220" s="105">
        <f>GETPIVOTDATA(" Georgia",'Population Migration by State'!$B$5,"Year",'Population Migration by State'!$C$3)</f>
        <v>279196</v>
      </c>
      <c r="CV220" s="105">
        <f>GETPIVOTDATA(" Georgia",'Population Migration by State'!$B$5,"Year",'Population Migration by State'!$C$3)</f>
        <v>279196</v>
      </c>
      <c r="CW220" s="105">
        <f>GETPIVOTDATA(" Georgia",'Population Migration by State'!$B$5,"Year",'Population Migration by State'!$C$3)</f>
        <v>279196</v>
      </c>
      <c r="CX220" s="105">
        <f>GETPIVOTDATA(" Georgia",'Population Migration by State'!$B$5,"Year",'Population Migration by State'!$C$3)</f>
        <v>279196</v>
      </c>
      <c r="CY220" s="105">
        <f>GETPIVOTDATA(" Georgia",'Population Migration by State'!$B$5,"Year",'Population Migration by State'!$C$3)</f>
        <v>279196</v>
      </c>
      <c r="CZ220" s="105">
        <f>GETPIVOTDATA(" Georgia",'Population Migration by State'!$B$5,"Year",'Population Migration by State'!$C$3)</f>
        <v>279196</v>
      </c>
      <c r="DA220" s="105">
        <f>GETPIVOTDATA(" Georgia",'Population Migration by State'!$B$5,"Year",'Population Migration by State'!$C$3)</f>
        <v>279196</v>
      </c>
      <c r="DB220" s="105">
        <f>GETPIVOTDATA(" Georgia",'Population Migration by State'!$B$5,"Year",'Population Migration by State'!$C$3)</f>
        <v>279196</v>
      </c>
      <c r="DC220" s="105">
        <f>GETPIVOTDATA(" Georgia",'Population Migration by State'!$B$5,"Year",'Population Migration by State'!$C$3)</f>
        <v>279196</v>
      </c>
      <c r="DD220" s="105">
        <f>GETPIVOTDATA(" Georgia",'Population Migration by State'!$B$5,"Year",'Population Migration by State'!$C$3)</f>
        <v>279196</v>
      </c>
      <c r="DE220" s="114">
        <f>GETPIVOTDATA(" Georgia",'Population Migration by State'!$B$5,"Year",'Population Migration by State'!$C$3)</f>
        <v>279196</v>
      </c>
      <c r="DF220" s="105"/>
      <c r="DG220" s="105"/>
      <c r="DH220" s="105"/>
      <c r="DI220" s="105"/>
      <c r="DJ220" s="105"/>
      <c r="DK220" s="105"/>
      <c r="DL220" s="105"/>
      <c r="DM220" s="105"/>
      <c r="DN220" s="105"/>
      <c r="DO220" s="105"/>
      <c r="DP220" s="105"/>
      <c r="DQ220" s="105"/>
      <c r="DR220" s="105"/>
      <c r="DS220" s="105"/>
      <c r="DT220" s="105"/>
      <c r="DU220" s="105"/>
      <c r="DV220" s="105"/>
      <c r="DW220" s="105"/>
      <c r="DX220" s="105"/>
      <c r="DY220" s="105"/>
      <c r="DZ220" s="105"/>
      <c r="EA220" s="105"/>
      <c r="EB220" s="105"/>
      <c r="EC220" s="105"/>
      <c r="ED220" s="105"/>
      <c r="EE220" s="105"/>
      <c r="EF220" s="105"/>
      <c r="EG220" s="105"/>
      <c r="EH220" s="105"/>
      <c r="EI220" s="105"/>
      <c r="EJ220" s="105"/>
      <c r="EK220" s="105"/>
      <c r="EL220" s="105"/>
      <c r="EM220" s="105"/>
      <c r="EN220" s="105"/>
      <c r="EO220" s="105"/>
      <c r="EP220" s="105"/>
      <c r="EQ220" s="56"/>
      <c r="ER220" s="56"/>
      <c r="ES220" s="56"/>
      <c r="ET220" s="56"/>
      <c r="EU220" s="56"/>
      <c r="EV220" s="56"/>
      <c r="EW220" s="56"/>
      <c r="EX220" s="56"/>
      <c r="EY220" s="56"/>
      <c r="EZ220" s="56"/>
      <c r="FA220" s="56"/>
      <c r="FB220" s="56"/>
      <c r="FC220" s="56"/>
      <c r="FD220" s="56"/>
      <c r="FE220" s="56"/>
      <c r="FF220" s="56"/>
      <c r="FG220" s="56"/>
      <c r="FH220" s="56"/>
      <c r="FI220" s="56"/>
      <c r="FJ220" s="56"/>
      <c r="FK220" s="56"/>
      <c r="FL220" s="56"/>
      <c r="FM220" s="56"/>
      <c r="FN220" s="56"/>
      <c r="FO220" s="56"/>
      <c r="FP220" s="56"/>
      <c r="FQ220" s="56"/>
      <c r="FR220" s="56"/>
      <c r="FS220" s="56"/>
      <c r="FT220" s="56"/>
      <c r="FU220" s="56"/>
      <c r="FV220" s="56"/>
      <c r="FW220" s="56"/>
      <c r="FX220" s="56"/>
      <c r="FY220" s="56"/>
      <c r="FZ220" s="56"/>
      <c r="GA220" s="56"/>
      <c r="GB220" s="56"/>
      <c r="GC220" s="56"/>
      <c r="GD220" s="56"/>
      <c r="GE220" s="56"/>
      <c r="GF220" s="56"/>
      <c r="GG220" s="56"/>
      <c r="GH220" s="56"/>
      <c r="GI220" s="56"/>
      <c r="GJ220" s="56"/>
      <c r="GK220" s="56"/>
      <c r="GL220" s="56"/>
      <c r="GM220" s="56"/>
      <c r="GN220" s="56"/>
      <c r="GO220" s="56"/>
      <c r="GP220" s="56"/>
      <c r="GQ220" s="56"/>
      <c r="GR220" s="56"/>
      <c r="GS220" s="56"/>
      <c r="GT220" s="56"/>
      <c r="GU220" s="56"/>
      <c r="GV220" s="56"/>
      <c r="GW220" s="56"/>
      <c r="GX220" s="56"/>
      <c r="GY220" s="56"/>
      <c r="GZ220" s="56"/>
      <c r="HA220" s="56"/>
      <c r="HB220" s="56"/>
      <c r="HC220" s="56"/>
      <c r="HD220" s="56"/>
      <c r="HE220" s="56"/>
      <c r="HF220" s="56"/>
      <c r="HG220" s="56"/>
      <c r="HH220" s="217"/>
    </row>
    <row r="221" spans="2:216" ht="15.75" customHeight="1" thickTop="1" thickBot="1" x14ac:dyDescent="0.3">
      <c r="B221" s="221"/>
      <c r="C221" s="56"/>
      <c r="D221" s="92"/>
      <c r="E221" s="56"/>
      <c r="F221" s="56"/>
      <c r="G221" s="56"/>
      <c r="H221" s="56"/>
      <c r="I221" s="56"/>
      <c r="J221" s="56"/>
      <c r="K221" s="56"/>
      <c r="L221" s="57">
        <f>GETPIVOTDATA(" Alaska",'Population Migration by State'!$B$5,"Year",'Population Migration by State'!$C$3)</f>
        <v>33440</v>
      </c>
      <c r="M221" s="56">
        <f>GETPIVOTDATA(" Alaska",'Population Migration by State'!$B$5,"Year",'Population Migration by State'!$C$3)</f>
        <v>33440</v>
      </c>
      <c r="N221" s="56">
        <f>GETPIVOTDATA(" Alaska",'Population Migration by State'!$B$5,"Year",'Population Migration by State'!$C$3)</f>
        <v>33440</v>
      </c>
      <c r="O221" s="105">
        <f>GETPIVOTDATA(" Alaska",'Population Migration by State'!$B$5,"Year",'Population Migration by State'!$C$3)</f>
        <v>33440</v>
      </c>
      <c r="P221" s="105">
        <f>GETPIVOTDATA(" Alaska",'Population Migration by State'!$B$5,"Year",'Population Migration by State'!$C$3)</f>
        <v>33440</v>
      </c>
      <c r="Q221" s="105">
        <f>GETPIVOTDATA(" Alaska",'Population Migration by State'!$B$5,"Year",'Population Migration by State'!$C$3)</f>
        <v>33440</v>
      </c>
      <c r="R221" s="105">
        <f>GETPIVOTDATA(" Alaska",'Population Migration by State'!$B$5,"Year",'Population Migration by State'!$C$3)</f>
        <v>33440</v>
      </c>
      <c r="S221" s="105">
        <f>GETPIVOTDATA(" Alaska",'Population Migration by State'!$B$5,"Year",'Population Migration by State'!$C$3)</f>
        <v>33440</v>
      </c>
      <c r="T221" s="105">
        <f>GETPIVOTDATA(" Alaska",'Population Migration by State'!$B$5,"Year",'Population Migration by State'!$C$3)</f>
        <v>33440</v>
      </c>
      <c r="U221" s="105">
        <f>GETPIVOTDATA(" Alaska",'Population Migration by State'!$B$5,"Year",'Population Migration by State'!$C$3)</f>
        <v>33440</v>
      </c>
      <c r="V221" s="105">
        <f>GETPIVOTDATA(" Alaska",'Population Migration by State'!$B$5,"Year",'Population Migration by State'!$C$3)</f>
        <v>33440</v>
      </c>
      <c r="W221" s="105">
        <f>GETPIVOTDATA(" Alaska",'Population Migration by State'!$B$5,"Year",'Population Migration by State'!$C$3)</f>
        <v>33440</v>
      </c>
      <c r="X221" s="114">
        <f>GETPIVOTDATA(" Alaska",'Population Migration by State'!$B$5,"Year",'Population Migration by State'!$C$3)</f>
        <v>33440</v>
      </c>
      <c r="Y221" s="92"/>
      <c r="Z221" s="105"/>
      <c r="AA221" s="105"/>
      <c r="AB221" s="120">
        <f>GETPIVOTDATA(" Hawaii",'Population Migration by State'!$B$5,"Year",'Population Migration by State'!$C$3)</f>
        <v>55481</v>
      </c>
      <c r="AC221" s="105"/>
      <c r="AD221" s="105"/>
      <c r="AE221" s="105"/>
      <c r="AF221" s="105"/>
      <c r="AG221" s="105"/>
      <c r="AH221" s="105"/>
      <c r="AI221" s="105"/>
      <c r="AJ221" s="105"/>
      <c r="AK221" s="105"/>
      <c r="AL221" s="105"/>
      <c r="AM221" s="105"/>
      <c r="AN221" s="105"/>
      <c r="AO221" s="105"/>
      <c r="AP221" s="105"/>
      <c r="AQ221" s="105"/>
      <c r="AR221" s="105"/>
      <c r="AS221" s="114"/>
      <c r="AT221" s="105"/>
      <c r="AU221" s="105"/>
      <c r="AV221" s="105"/>
      <c r="AW221" s="105"/>
      <c r="AX221" s="105"/>
      <c r="AY221" s="92">
        <f>GETPIVOTDATA(" Texas",'Population Migration by State'!$B$5,"Year",'Population Migration by State'!$C$3)</f>
        <v>512187</v>
      </c>
      <c r="AZ221" s="105">
        <f>GETPIVOTDATA(" Texas",'Population Migration by State'!$B$5,"Year",'Population Migration by State'!$C$3)</f>
        <v>512187</v>
      </c>
      <c r="BA221" s="105">
        <f>GETPIVOTDATA(" Texas",'Population Migration by State'!$B$5,"Year",'Population Migration by State'!$C$3)</f>
        <v>512187</v>
      </c>
      <c r="BB221" s="105">
        <f>GETPIVOTDATA(" Texas",'Population Migration by State'!$B$5,"Year",'Population Migration by State'!$C$3)</f>
        <v>512187</v>
      </c>
      <c r="BC221" s="105">
        <f>GETPIVOTDATA(" Texas",'Population Migration by State'!$B$5,"Year",'Population Migration by State'!$C$3)</f>
        <v>512187</v>
      </c>
      <c r="BD221" s="92"/>
      <c r="BE221" s="105"/>
      <c r="BF221" s="105"/>
      <c r="BG221" s="92">
        <f>GETPIVOTDATA(" Texas",'Population Migration by State'!$B$5,"Year",'Population Migration by State'!$C$3)</f>
        <v>512187</v>
      </c>
      <c r="BH221" s="105">
        <f>GETPIVOTDATA(" Texas",'Population Migration by State'!$B$5,"Year",'Population Migration by State'!$C$3)</f>
        <v>512187</v>
      </c>
      <c r="BI221" s="105">
        <f>GETPIVOTDATA(" Texas",'Population Migration by State'!$B$5,"Year",'Population Migration by State'!$C$3)</f>
        <v>512187</v>
      </c>
      <c r="BJ221" s="105">
        <f>GETPIVOTDATA(" Texas",'Population Migration by State'!$B$5,"Year",'Population Migration by State'!$C$3)</f>
        <v>512187</v>
      </c>
      <c r="BK221" s="105">
        <f>GETPIVOTDATA(" Texas",'Population Migration by State'!$B$5,"Year",'Population Migration by State'!$C$3)</f>
        <v>512187</v>
      </c>
      <c r="BL221" s="105">
        <f>GETPIVOTDATA(" Texas",'Population Migration by State'!$B$5,"Year",'Population Migration by State'!$C$3)</f>
        <v>512187</v>
      </c>
      <c r="BM221" s="105">
        <f>GETPIVOTDATA(" Texas",'Population Migration by State'!$B$5,"Year",'Population Migration by State'!$C$3)</f>
        <v>512187</v>
      </c>
      <c r="BN221" s="105">
        <f>GETPIVOTDATA(" Texas",'Population Migration by State'!$B$5,"Year",'Population Migration by State'!$C$3)</f>
        <v>512187</v>
      </c>
      <c r="BO221" s="105">
        <f>GETPIVOTDATA(" Texas",'Population Migration by State'!$B$5,"Year",'Population Migration by State'!$C$3)</f>
        <v>512187</v>
      </c>
      <c r="BP221" s="105">
        <f>GETPIVOTDATA(" Texas",'Population Migration by State'!$B$5,"Year",'Population Migration by State'!$C$3)</f>
        <v>512187</v>
      </c>
      <c r="BQ221" s="105">
        <f>GETPIVOTDATA(" Texas",'Population Migration by State'!$B$5,"Year",'Population Migration by State'!$C$3)</f>
        <v>512187</v>
      </c>
      <c r="BR221" s="105">
        <f>GETPIVOTDATA(" Texas",'Population Migration by State'!$B$5,"Year",'Population Migration by State'!$C$3)</f>
        <v>512187</v>
      </c>
      <c r="BS221" s="105">
        <f>GETPIVOTDATA(" Texas",'Population Migration by State'!$B$5,"Year",'Population Migration by State'!$C$3)</f>
        <v>512187</v>
      </c>
      <c r="BT221" s="105">
        <f>GETPIVOTDATA(" Texas",'Population Migration by State'!$B$5,"Year",'Population Migration by State'!$C$3)</f>
        <v>512187</v>
      </c>
      <c r="BU221" s="105">
        <f>GETPIVOTDATA(" Texas",'Population Migration by State'!$B$5,"Year",'Population Migration by State'!$C$3)</f>
        <v>512187</v>
      </c>
      <c r="BV221" s="105">
        <f>GETPIVOTDATA(" Texas",'Population Migration by State'!$B$5,"Year",'Population Migration by State'!$C$3)</f>
        <v>512187</v>
      </c>
      <c r="BW221" s="97"/>
      <c r="BX221" s="105">
        <f>GETPIVOTDATA(" Louisiana",'Population Migration by State'!$B$5,"Year",'Population Migration by State'!$C$3)</f>
        <v>91870</v>
      </c>
      <c r="BY221" s="105">
        <f>GETPIVOTDATA(" Louisiana",'Population Migration by State'!$B$5,"Year",'Population Migration by State'!$C$3)</f>
        <v>91870</v>
      </c>
      <c r="BZ221" s="105">
        <f>GETPIVOTDATA(" Louisiana",'Population Migration by State'!$B$5,"Year",'Population Migration by State'!$C$3)</f>
        <v>91870</v>
      </c>
      <c r="CA221" s="105">
        <f>GETPIVOTDATA(" Louisiana",'Population Migration by State'!$B$5,"Year",'Population Migration by State'!$C$3)</f>
        <v>91870</v>
      </c>
      <c r="CB221" s="105">
        <f>GETPIVOTDATA(" Louisiana",'Population Migration by State'!$B$5,"Year",'Population Migration by State'!$C$3)</f>
        <v>91870</v>
      </c>
      <c r="CC221" s="105">
        <f>GETPIVOTDATA(" Louisiana",'Population Migration by State'!$B$5,"Year",'Population Migration by State'!$C$3)</f>
        <v>91870</v>
      </c>
      <c r="CD221" s="105">
        <f>GETPIVOTDATA(" Louisiana",'Population Migration by State'!$B$5,"Year",'Population Migration by State'!$C$3)</f>
        <v>91870</v>
      </c>
      <c r="CE221" s="105">
        <f>GETPIVOTDATA(" Louisiana",'Population Migration by State'!$B$5,"Year",'Population Migration by State'!$C$3)</f>
        <v>91870</v>
      </c>
      <c r="CF221" s="105">
        <f>GETPIVOTDATA(" Louisiana",'Population Migration by State'!$B$5,"Year",'Population Migration by State'!$C$3)</f>
        <v>91870</v>
      </c>
      <c r="CG221" s="105">
        <f>GETPIVOTDATA(" Louisiana",'Population Migration by State'!$B$5,"Year",'Population Migration by State'!$C$3)</f>
        <v>91870</v>
      </c>
      <c r="CH221" s="105">
        <f>GETPIVOTDATA(" Louisiana",'Population Migration by State'!$B$5,"Year",'Population Migration by State'!$C$3)</f>
        <v>91870</v>
      </c>
      <c r="CI221" s="105">
        <f>GETPIVOTDATA(" Louisiana",'Population Migration by State'!$B$5,"Year",'Population Migration by State'!$C$3)</f>
        <v>91870</v>
      </c>
      <c r="CJ221" s="92">
        <f>GETPIVOTDATA(" Mississippi",'Population Migration by State'!$B$5,"Year",'Population Migration by State'!$C$3)</f>
        <v>73581</v>
      </c>
      <c r="CK221" s="105">
        <f>GETPIVOTDATA(" Mississippi",'Population Migration by State'!$B$5,"Year",'Population Migration by State'!$C$3)</f>
        <v>73581</v>
      </c>
      <c r="CL221" s="92">
        <f>GETPIVOTDATA(" Alabama",'Population Migration by State'!$B$5,"Year",'Population Migration by State'!$C$3)</f>
        <v>105219</v>
      </c>
      <c r="CM221" s="105">
        <f>GETPIVOTDATA(" Alabama",'Population Migration by State'!$B$5,"Year",'Population Migration by State'!$C$3)</f>
        <v>105219</v>
      </c>
      <c r="CN221" s="105">
        <f>GETPIVOTDATA(" Alabama",'Population Migration by State'!$B$5,"Year",'Population Migration by State'!$C$3)</f>
        <v>105219</v>
      </c>
      <c r="CO221" s="105">
        <f>GETPIVOTDATA(" Alabama",'Population Migration by State'!$B$5,"Year",'Population Migration by State'!$C$3)</f>
        <v>105219</v>
      </c>
      <c r="CP221" s="105">
        <f>GETPIVOTDATA(" Alabama",'Population Migration by State'!$B$5,"Year",'Population Migration by State'!$C$3)</f>
        <v>105219</v>
      </c>
      <c r="CQ221" s="105">
        <f>GETPIVOTDATA(" Alabama",'Population Migration by State'!$B$5,"Year",'Population Migration by State'!$C$3)</f>
        <v>105219</v>
      </c>
      <c r="CR221" s="105">
        <f>GETPIVOTDATA(" Alabama",'Population Migration by State'!$B$5,"Year",'Population Migration by State'!$C$3)</f>
        <v>105219</v>
      </c>
      <c r="CS221" s="105">
        <f>GETPIVOTDATA(" Alabama",'Population Migration by State'!$B$5,"Year",'Population Migration by State'!$C$3)</f>
        <v>105219</v>
      </c>
      <c r="CT221" s="92">
        <f>GETPIVOTDATA(" Georgia",'Population Migration by State'!$B$5,"Year",'Population Migration by State'!$C$3)</f>
        <v>279196</v>
      </c>
      <c r="CU221" s="105">
        <f>GETPIVOTDATA(" Georgia",'Population Migration by State'!$B$5,"Year",'Population Migration by State'!$C$3)</f>
        <v>279196</v>
      </c>
      <c r="CV221" s="105">
        <f>GETPIVOTDATA(" Georgia",'Population Migration by State'!$B$5,"Year",'Population Migration by State'!$C$3)</f>
        <v>279196</v>
      </c>
      <c r="CW221" s="105">
        <f>GETPIVOTDATA(" Georgia",'Population Migration by State'!$B$5,"Year",'Population Migration by State'!$C$3)</f>
        <v>279196</v>
      </c>
      <c r="CX221" s="105">
        <f>GETPIVOTDATA(" Georgia",'Population Migration by State'!$B$5,"Year",'Population Migration by State'!$C$3)</f>
        <v>279196</v>
      </c>
      <c r="CY221" s="105">
        <f>GETPIVOTDATA(" Georgia",'Population Migration by State'!$B$5,"Year",'Population Migration by State'!$C$3)</f>
        <v>279196</v>
      </c>
      <c r="CZ221" s="105">
        <f>GETPIVOTDATA(" Georgia",'Population Migration by State'!$B$5,"Year",'Population Migration by State'!$C$3)</f>
        <v>279196</v>
      </c>
      <c r="DA221" s="105">
        <f>GETPIVOTDATA(" Georgia",'Population Migration by State'!$B$5,"Year",'Population Migration by State'!$C$3)</f>
        <v>279196</v>
      </c>
      <c r="DB221" s="105">
        <f>GETPIVOTDATA(" Georgia",'Population Migration by State'!$B$5,"Year",'Population Migration by State'!$C$3)</f>
        <v>279196</v>
      </c>
      <c r="DC221" s="105">
        <f>GETPIVOTDATA(" Georgia",'Population Migration by State'!$B$5,"Year",'Population Migration by State'!$C$3)</f>
        <v>279196</v>
      </c>
      <c r="DD221" s="105">
        <f>GETPIVOTDATA(" Georgia",'Population Migration by State'!$B$5,"Year",'Population Migration by State'!$C$3)</f>
        <v>279196</v>
      </c>
      <c r="DE221" s="97"/>
      <c r="DF221" s="105"/>
      <c r="DG221" s="105"/>
      <c r="DH221" s="105"/>
      <c r="DI221" s="105"/>
      <c r="DJ221" s="105"/>
      <c r="DK221" s="105"/>
      <c r="DL221" s="95"/>
      <c r="DM221" s="101"/>
      <c r="DN221" s="101"/>
      <c r="DO221" s="101"/>
      <c r="DP221" s="101"/>
      <c r="DQ221" s="101"/>
      <c r="DR221" s="101"/>
      <c r="DS221" s="101"/>
      <c r="DT221" s="101"/>
      <c r="DU221" s="101"/>
      <c r="DV221" s="101"/>
      <c r="DW221" s="101"/>
      <c r="DX221" s="101"/>
      <c r="DY221" s="101"/>
      <c r="DZ221" s="101"/>
      <c r="EA221" s="100"/>
      <c r="EB221" s="105"/>
      <c r="EC221" s="105"/>
      <c r="ED221" s="105"/>
      <c r="EE221" s="105"/>
      <c r="EF221" s="105"/>
      <c r="EG221" s="105"/>
      <c r="EH221" s="105"/>
      <c r="EI221" s="105"/>
      <c r="EJ221" s="105"/>
      <c r="EK221" s="105"/>
      <c r="EL221" s="105"/>
      <c r="EM221" s="105"/>
      <c r="EN221" s="105"/>
      <c r="EO221" s="105"/>
      <c r="EP221" s="105"/>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6"/>
      <c r="GR221" s="56"/>
      <c r="GS221" s="56"/>
      <c r="GT221" s="56"/>
      <c r="GU221" s="56"/>
      <c r="GV221" s="56"/>
      <c r="GW221" s="56"/>
      <c r="GX221" s="56"/>
      <c r="GY221" s="56"/>
      <c r="GZ221" s="56"/>
      <c r="HA221" s="56"/>
      <c r="HB221" s="56"/>
      <c r="HC221" s="56"/>
      <c r="HD221" s="56"/>
      <c r="HE221" s="56"/>
      <c r="HF221" s="56"/>
      <c r="HG221" s="56"/>
      <c r="HH221" s="217"/>
    </row>
    <row r="222" spans="2:216" ht="15.75" customHeight="1" thickTop="1" thickBot="1" x14ac:dyDescent="0.3">
      <c r="B222" s="221"/>
      <c r="C222" s="56"/>
      <c r="D222" s="92"/>
      <c r="E222" s="56"/>
      <c r="F222" s="56"/>
      <c r="G222" s="56"/>
      <c r="H222" s="56"/>
      <c r="I222" s="56"/>
      <c r="J222" s="56"/>
      <c r="K222" s="56"/>
      <c r="L222" s="57">
        <f>GETPIVOTDATA(" Alaska",'Population Migration by State'!$B$5,"Year",'Population Migration by State'!$C$3)</f>
        <v>33440</v>
      </c>
      <c r="M222" s="56">
        <f>GETPIVOTDATA(" Alaska",'Population Migration by State'!$B$5,"Year",'Population Migration by State'!$C$3)</f>
        <v>33440</v>
      </c>
      <c r="N222" s="56">
        <f>GETPIVOTDATA(" Alaska",'Population Migration by State'!$B$5,"Year",'Population Migration by State'!$C$3)</f>
        <v>33440</v>
      </c>
      <c r="O222" s="105">
        <f>GETPIVOTDATA(" Alaska",'Population Migration by State'!$B$5,"Year",'Population Migration by State'!$C$3)</f>
        <v>33440</v>
      </c>
      <c r="P222" s="105">
        <f>GETPIVOTDATA(" Alaska",'Population Migration by State'!$B$5,"Year",'Population Migration by State'!$C$3)</f>
        <v>33440</v>
      </c>
      <c r="Q222" s="105">
        <f>GETPIVOTDATA(" Alaska",'Population Migration by State'!$B$5,"Year",'Population Migration by State'!$C$3)</f>
        <v>33440</v>
      </c>
      <c r="R222" s="105">
        <f>GETPIVOTDATA(" Alaska",'Population Migration by State'!$B$5,"Year",'Population Migration by State'!$C$3)</f>
        <v>33440</v>
      </c>
      <c r="S222" s="105">
        <f>GETPIVOTDATA(" Alaska",'Population Migration by State'!$B$5,"Year",'Population Migration by State'!$C$3)</f>
        <v>33440</v>
      </c>
      <c r="T222" s="105">
        <f>GETPIVOTDATA(" Alaska",'Population Migration by State'!$B$5,"Year",'Population Migration by State'!$C$3)</f>
        <v>33440</v>
      </c>
      <c r="U222" s="105">
        <f>GETPIVOTDATA(" Alaska",'Population Migration by State'!$B$5,"Year",'Population Migration by State'!$C$3)</f>
        <v>33440</v>
      </c>
      <c r="V222" s="105">
        <f>GETPIVOTDATA(" Alaska",'Population Migration by State'!$B$5,"Year",'Population Migration by State'!$C$3)</f>
        <v>33440</v>
      </c>
      <c r="W222" s="105">
        <f>GETPIVOTDATA(" Alaska",'Population Migration by State'!$B$5,"Year",'Population Migration by State'!$C$3)</f>
        <v>33440</v>
      </c>
      <c r="X222" s="114">
        <f>GETPIVOTDATA(" Alaska",'Population Migration by State'!$B$5,"Year",'Population Migration by State'!$C$3)</f>
        <v>33440</v>
      </c>
      <c r="Y222" s="92"/>
      <c r="Z222" s="105"/>
      <c r="AA222" s="105"/>
      <c r="AB222" s="105"/>
      <c r="AC222" s="105"/>
      <c r="AD222" s="105"/>
      <c r="AE222" s="105"/>
      <c r="AF222" s="105"/>
      <c r="AG222" s="105"/>
      <c r="AH222" s="105"/>
      <c r="AI222" s="105"/>
      <c r="AJ222" s="105"/>
      <c r="AK222" s="105"/>
      <c r="AL222" s="105"/>
      <c r="AM222" s="105"/>
      <c r="AN222" s="105"/>
      <c r="AO222" s="105"/>
      <c r="AP222" s="105"/>
      <c r="AQ222" s="105"/>
      <c r="AR222" s="105"/>
      <c r="AS222" s="114"/>
      <c r="AT222" s="105"/>
      <c r="AU222" s="105"/>
      <c r="AV222" s="105"/>
      <c r="AW222" s="105"/>
      <c r="AX222" s="105"/>
      <c r="AY222" s="99"/>
      <c r="AZ222" s="105">
        <f>GETPIVOTDATA(" Texas",'Population Migration by State'!$B$5,"Year",'Population Migration by State'!$C$3)</f>
        <v>512187</v>
      </c>
      <c r="BA222" s="105">
        <f>GETPIVOTDATA(" Texas",'Population Migration by State'!$B$5,"Year",'Population Migration by State'!$C$3)</f>
        <v>512187</v>
      </c>
      <c r="BB222" s="105">
        <f>GETPIVOTDATA(" Texas",'Population Migration by State'!$B$5,"Year",'Population Migration by State'!$C$3)</f>
        <v>512187</v>
      </c>
      <c r="BC222" s="97"/>
      <c r="BD222" s="105"/>
      <c r="BE222" s="105"/>
      <c r="BF222" s="105"/>
      <c r="BG222" s="99"/>
      <c r="BH222" s="105">
        <f>GETPIVOTDATA(" Texas",'Population Migration by State'!$B$5,"Year",'Population Migration by State'!$C$3)</f>
        <v>512187</v>
      </c>
      <c r="BI222" s="105">
        <f>GETPIVOTDATA(" Texas",'Population Migration by State'!$B$5,"Year",'Population Migration by State'!$C$3)</f>
        <v>512187</v>
      </c>
      <c r="BJ222" s="105">
        <f>GETPIVOTDATA(" Texas",'Population Migration by State'!$B$5,"Year",'Population Migration by State'!$C$3)</f>
        <v>512187</v>
      </c>
      <c r="BK222" s="105">
        <f>GETPIVOTDATA(" Texas",'Population Migration by State'!$B$5,"Year",'Population Migration by State'!$C$3)</f>
        <v>512187</v>
      </c>
      <c r="BL222" s="105">
        <f>GETPIVOTDATA(" Texas",'Population Migration by State'!$B$5,"Year",'Population Migration by State'!$C$3)</f>
        <v>512187</v>
      </c>
      <c r="BM222" s="105">
        <f>GETPIVOTDATA(" Texas",'Population Migration by State'!$B$5,"Year",'Population Migration by State'!$C$3)</f>
        <v>512187</v>
      </c>
      <c r="BN222" s="105">
        <f>GETPIVOTDATA(" Texas",'Population Migration by State'!$B$5,"Year",'Population Migration by State'!$C$3)</f>
        <v>512187</v>
      </c>
      <c r="BO222" s="105">
        <f>GETPIVOTDATA(" Texas",'Population Migration by State'!$B$5,"Year",'Population Migration by State'!$C$3)</f>
        <v>512187</v>
      </c>
      <c r="BP222" s="105">
        <f>GETPIVOTDATA(" Texas",'Population Migration by State'!$B$5,"Year",'Population Migration by State'!$C$3)</f>
        <v>512187</v>
      </c>
      <c r="BQ222" s="105">
        <f>GETPIVOTDATA(" Texas",'Population Migration by State'!$B$5,"Year",'Population Migration by State'!$C$3)</f>
        <v>512187</v>
      </c>
      <c r="BR222" s="105">
        <f>GETPIVOTDATA(" Texas",'Population Migration by State'!$B$5,"Year",'Population Migration by State'!$C$3)</f>
        <v>512187</v>
      </c>
      <c r="BS222" s="105">
        <f>GETPIVOTDATA(" Texas",'Population Migration by State'!$B$5,"Year",'Population Migration by State'!$C$3)</f>
        <v>512187</v>
      </c>
      <c r="BT222" s="105">
        <f>GETPIVOTDATA(" Texas",'Population Migration by State'!$B$5,"Year",'Population Migration by State'!$C$3)</f>
        <v>512187</v>
      </c>
      <c r="BU222" s="105">
        <f>GETPIVOTDATA(" Texas",'Population Migration by State'!$B$5,"Year",'Population Migration by State'!$C$3)</f>
        <v>512187</v>
      </c>
      <c r="BV222" s="105">
        <f>GETPIVOTDATA(" Texas",'Population Migration by State'!$B$5,"Year",'Population Migration by State'!$C$3)</f>
        <v>512187</v>
      </c>
      <c r="BW222" s="92">
        <f>GETPIVOTDATA(" Louisiana",'Population Migration by State'!$B$5,"Year",'Population Migration by State'!$C$3)</f>
        <v>91870</v>
      </c>
      <c r="BX222" s="105">
        <f>GETPIVOTDATA(" Louisiana",'Population Migration by State'!$B$5,"Year",'Population Migration by State'!$C$3)</f>
        <v>91870</v>
      </c>
      <c r="BY222" s="105">
        <f>GETPIVOTDATA(" Louisiana",'Population Migration by State'!$B$5,"Year",'Population Migration by State'!$C$3)</f>
        <v>91870</v>
      </c>
      <c r="BZ222" s="105">
        <f>GETPIVOTDATA(" Louisiana",'Population Migration by State'!$B$5,"Year",'Population Migration by State'!$C$3)</f>
        <v>91870</v>
      </c>
      <c r="CA222" s="105">
        <f>GETPIVOTDATA(" Louisiana",'Population Migration by State'!$B$5,"Year",'Population Migration by State'!$C$3)</f>
        <v>91870</v>
      </c>
      <c r="CB222" s="105">
        <f>GETPIVOTDATA(" Louisiana",'Population Migration by State'!$B$5,"Year",'Population Migration by State'!$C$3)</f>
        <v>91870</v>
      </c>
      <c r="CC222" s="105">
        <f>GETPIVOTDATA(" Louisiana",'Population Migration by State'!$B$5,"Year",'Population Migration by State'!$C$3)</f>
        <v>91870</v>
      </c>
      <c r="CD222" s="105">
        <f>GETPIVOTDATA(" Louisiana",'Population Migration by State'!$B$5,"Year",'Population Migration by State'!$C$3)</f>
        <v>91870</v>
      </c>
      <c r="CE222" s="105">
        <f>GETPIVOTDATA(" Louisiana",'Population Migration by State'!$B$5,"Year",'Population Migration by State'!$C$3)</f>
        <v>91870</v>
      </c>
      <c r="CF222" s="105">
        <f>GETPIVOTDATA(" Louisiana",'Population Migration by State'!$B$5,"Year",'Population Migration by State'!$C$3)</f>
        <v>91870</v>
      </c>
      <c r="CG222" s="105">
        <f>GETPIVOTDATA(" Louisiana",'Population Migration by State'!$B$5,"Year",'Population Migration by State'!$C$3)</f>
        <v>91870</v>
      </c>
      <c r="CH222" s="105">
        <f>GETPIVOTDATA(" Louisiana",'Population Migration by State'!$B$5,"Year",'Population Migration by State'!$C$3)</f>
        <v>91870</v>
      </c>
      <c r="CI222" s="105">
        <f>GETPIVOTDATA(" Louisiana",'Population Migration by State'!$B$5,"Year",'Population Migration by State'!$C$3)</f>
        <v>91870</v>
      </c>
      <c r="CJ222" s="92">
        <f>GETPIVOTDATA(" Mississippi",'Population Migration by State'!$B$5,"Year",'Population Migration by State'!$C$3)</f>
        <v>73581</v>
      </c>
      <c r="CK222" s="105">
        <f>GETPIVOTDATA(" Mississippi",'Population Migration by State'!$B$5,"Year",'Population Migration by State'!$C$3)</f>
        <v>73581</v>
      </c>
      <c r="CL222" s="92">
        <f>GETPIVOTDATA(" Alabama",'Population Migration by State'!$B$5,"Year",'Population Migration by State'!$C$3)</f>
        <v>105219</v>
      </c>
      <c r="CM222" s="105">
        <f>GETPIVOTDATA(" Alabama",'Population Migration by State'!$B$5,"Year",'Population Migration by State'!$C$3)</f>
        <v>105219</v>
      </c>
      <c r="CN222" s="95">
        <f>GETPIVOTDATA(" Florida",'Population Migration by State'!$B$5,"Year",'Population Migration by State'!$C$3)</f>
        <v>558786</v>
      </c>
      <c r="CO222" s="101">
        <f>GETPIVOTDATA(" Florida",'Population Migration by State'!$B$5,"Year",'Population Migration by State'!$C$3)</f>
        <v>558786</v>
      </c>
      <c r="CP222" s="101">
        <f>GETPIVOTDATA(" Florida",'Population Migration by State'!$B$5,"Year",'Population Migration by State'!$C$3)</f>
        <v>558786</v>
      </c>
      <c r="CQ222" s="101">
        <f>GETPIVOTDATA(" Florida",'Population Migration by State'!$B$5,"Year",'Population Migration by State'!$C$3)</f>
        <v>558786</v>
      </c>
      <c r="CR222" s="101">
        <f>GETPIVOTDATA(" Florida",'Population Migration by State'!$B$5,"Year",'Population Migration by State'!$C$3)</f>
        <v>558786</v>
      </c>
      <c r="CS222" s="101">
        <f>GETPIVOTDATA(" Florida",'Population Migration by State'!$B$5,"Year",'Population Migration by State'!$C$3)</f>
        <v>558786</v>
      </c>
      <c r="CT222" s="101">
        <f>GETPIVOTDATA(" Florida",'Population Migration by State'!$B$5,"Year",'Population Migration by State'!$C$3)</f>
        <v>558786</v>
      </c>
      <c r="CU222" s="101">
        <f>GETPIVOTDATA(" Florida",'Population Migration by State'!$B$5,"Year",'Population Migration by State'!$C$3)</f>
        <v>558786</v>
      </c>
      <c r="CV222" s="101">
        <f>GETPIVOTDATA(" Florida",'Population Migration by State'!$B$5,"Year",'Population Migration by State'!$C$3)</f>
        <v>558786</v>
      </c>
      <c r="CW222" s="101">
        <f>GETPIVOTDATA(" Florida",'Population Migration by State'!$B$5,"Year",'Population Migration by State'!$C$3)</f>
        <v>558786</v>
      </c>
      <c r="CX222" s="101">
        <f>GETPIVOTDATA(" Florida",'Population Migration by State'!$B$5,"Year",'Population Migration by State'!$C$3)</f>
        <v>558786</v>
      </c>
      <c r="CY222" s="101">
        <f>GETPIVOTDATA(" Florida",'Population Migration by State'!$B$5,"Year",'Population Migration by State'!$C$3)</f>
        <v>558786</v>
      </c>
      <c r="CZ222" s="101">
        <f>GETPIVOTDATA(" Florida",'Population Migration by State'!$B$5,"Year",'Population Migration by State'!$C$3)</f>
        <v>558786</v>
      </c>
      <c r="DA222" s="101">
        <f>GETPIVOTDATA(" Florida",'Population Migration by State'!$B$5,"Year",'Population Migration by State'!$C$3)</f>
        <v>558786</v>
      </c>
      <c r="DB222" s="101">
        <f>GETPIVOTDATA(" Florida",'Population Migration by State'!$B$5,"Year",'Population Migration by State'!$C$3)</f>
        <v>558786</v>
      </c>
      <c r="DC222" s="101">
        <f>GETPIVOTDATA(" Florida",'Population Migration by State'!$B$5,"Year",'Population Migration by State'!$C$3)</f>
        <v>558786</v>
      </c>
      <c r="DD222" s="101">
        <f>GETPIVOTDATA(" Florida",'Population Migration by State'!$B$5,"Year",'Population Migration by State'!$C$3)</f>
        <v>558786</v>
      </c>
      <c r="DE222" s="92"/>
      <c r="DF222" s="105"/>
      <c r="DG222" s="105"/>
      <c r="DH222" s="105"/>
      <c r="DI222" s="105"/>
      <c r="DJ222" s="105"/>
      <c r="DK222" s="105"/>
      <c r="DL222" s="92"/>
      <c r="DM222" s="105"/>
      <c r="DN222" s="105"/>
      <c r="DO222" s="93"/>
      <c r="DP222" s="105"/>
      <c r="DQ222" s="105"/>
      <c r="DR222" s="105"/>
      <c r="DS222" s="105"/>
      <c r="DT222" s="105"/>
      <c r="DU222" s="105"/>
      <c r="DV222" s="105"/>
      <c r="DW222" s="105"/>
      <c r="DX222" s="105"/>
      <c r="DY222" s="105"/>
      <c r="DZ222" s="105"/>
      <c r="EA222" s="114"/>
      <c r="EB222" s="105"/>
      <c r="EC222" s="105"/>
      <c r="ED222" s="105"/>
      <c r="EE222" s="105"/>
      <c r="EF222" s="105"/>
      <c r="EG222" s="105"/>
      <c r="EH222" s="105"/>
      <c r="EI222" s="105"/>
      <c r="EJ222" s="105"/>
      <c r="EK222" s="105"/>
      <c r="EL222" s="105"/>
      <c r="EM222" s="105"/>
      <c r="EN222" s="105"/>
      <c r="EO222" s="105"/>
      <c r="EP222" s="105"/>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217"/>
    </row>
    <row r="223" spans="2:216" ht="15" customHeight="1" thickTop="1" x14ac:dyDescent="0.25">
      <c r="B223" s="221"/>
      <c r="C223" s="56"/>
      <c r="D223" s="92"/>
      <c r="E223" s="56"/>
      <c r="F223" s="56"/>
      <c r="G223" s="56"/>
      <c r="H223" s="56"/>
      <c r="I223" s="56"/>
      <c r="J223" s="56"/>
      <c r="K223" s="56"/>
      <c r="L223" s="57">
        <f>GETPIVOTDATA(" Alaska",'Population Migration by State'!$B$5,"Year",'Population Migration by State'!$C$3)</f>
        <v>33440</v>
      </c>
      <c r="M223" s="56">
        <f>GETPIVOTDATA(" Alaska",'Population Migration by State'!$B$5,"Year",'Population Migration by State'!$C$3)</f>
        <v>33440</v>
      </c>
      <c r="N223" s="56">
        <f>GETPIVOTDATA(" Alaska",'Population Migration by State'!$B$5,"Year",'Population Migration by State'!$C$3)</f>
        <v>33440</v>
      </c>
      <c r="O223" s="105">
        <f>GETPIVOTDATA(" Alaska",'Population Migration by State'!$B$5,"Year",'Population Migration by State'!$C$3)</f>
        <v>33440</v>
      </c>
      <c r="P223" s="105">
        <f>GETPIVOTDATA(" Alaska",'Population Migration by State'!$B$5,"Year",'Population Migration by State'!$C$3)</f>
        <v>33440</v>
      </c>
      <c r="Q223" s="105">
        <f>GETPIVOTDATA(" Alaska",'Population Migration by State'!$B$5,"Year",'Population Migration by State'!$C$3)</f>
        <v>33440</v>
      </c>
      <c r="R223" s="105">
        <f>GETPIVOTDATA(" Alaska",'Population Migration by State'!$B$5,"Year",'Population Migration by State'!$C$3)</f>
        <v>33440</v>
      </c>
      <c r="S223" s="105">
        <f>GETPIVOTDATA(" Alaska",'Population Migration by State'!$B$5,"Year",'Population Migration by State'!$C$3)</f>
        <v>33440</v>
      </c>
      <c r="T223" s="105">
        <f>GETPIVOTDATA(" Alaska",'Population Migration by State'!$B$5,"Year",'Population Migration by State'!$C$3)</f>
        <v>33440</v>
      </c>
      <c r="U223" s="105">
        <f>GETPIVOTDATA(" Alaska",'Population Migration by State'!$B$5,"Year",'Population Migration by State'!$C$3)</f>
        <v>33440</v>
      </c>
      <c r="V223" s="105">
        <f>GETPIVOTDATA(" Alaska",'Population Migration by State'!$B$5,"Year",'Population Migration by State'!$C$3)</f>
        <v>33440</v>
      </c>
      <c r="W223" s="105">
        <f>GETPIVOTDATA(" Alaska",'Population Migration by State'!$B$5,"Year",'Population Migration by State'!$C$3)</f>
        <v>33440</v>
      </c>
      <c r="X223" s="114">
        <f>GETPIVOTDATA(" Alaska",'Population Migration by State'!$B$5,"Year",'Population Migration by State'!$C$3)</f>
        <v>33440</v>
      </c>
      <c r="Y223" s="92"/>
      <c r="Z223" s="105"/>
      <c r="AA223" s="105"/>
      <c r="AB223" s="105"/>
      <c r="AC223" s="105"/>
      <c r="AD223" s="95">
        <f>GETPIVOTDATA(" Hawaii",'Population Migration by State'!$B$5,"Year",'Population Migration by State'!$C$3)</f>
        <v>55481</v>
      </c>
      <c r="AE223" s="100">
        <f>GETPIVOTDATA(" Hawaii",'Population Migration by State'!$B$5,"Year",'Population Migration by State'!$C$3)</f>
        <v>55481</v>
      </c>
      <c r="AF223" s="105"/>
      <c r="AG223" s="105"/>
      <c r="AH223" s="105"/>
      <c r="AI223" s="105"/>
      <c r="AJ223" s="105"/>
      <c r="AK223" s="105"/>
      <c r="AL223" s="105"/>
      <c r="AM223" s="105"/>
      <c r="AN223" s="105"/>
      <c r="AO223" s="105"/>
      <c r="AP223" s="105"/>
      <c r="AQ223" s="105"/>
      <c r="AR223" s="105"/>
      <c r="AS223" s="114"/>
      <c r="AT223" s="105"/>
      <c r="AU223" s="105"/>
      <c r="AV223" s="105"/>
      <c r="AW223" s="105"/>
      <c r="AX223" s="105"/>
      <c r="AY223" s="105"/>
      <c r="AZ223" s="92">
        <f>GETPIVOTDATA(" Texas",'Population Migration by State'!$B$5,"Year",'Population Migration by State'!$C$3)</f>
        <v>512187</v>
      </c>
      <c r="BA223" s="105">
        <f>GETPIVOTDATA(" Texas",'Population Migration by State'!$B$5,"Year",'Population Migration by State'!$C$3)</f>
        <v>512187</v>
      </c>
      <c r="BB223" s="105">
        <f>GETPIVOTDATA(" Texas",'Population Migration by State'!$B$5,"Year",'Population Migration by State'!$C$3)</f>
        <v>512187</v>
      </c>
      <c r="BC223" s="92"/>
      <c r="BD223" s="105"/>
      <c r="BE223" s="105"/>
      <c r="BF223" s="105"/>
      <c r="BG223" s="105"/>
      <c r="BH223" s="92">
        <f>GETPIVOTDATA(" Texas",'Population Migration by State'!$B$5,"Year",'Population Migration by State'!$C$3)</f>
        <v>512187</v>
      </c>
      <c r="BI223" s="105">
        <f>GETPIVOTDATA(" Texas",'Population Migration by State'!$B$5,"Year",'Population Migration by State'!$C$3)</f>
        <v>512187</v>
      </c>
      <c r="BJ223" s="105">
        <f>GETPIVOTDATA(" Texas",'Population Migration by State'!$B$5,"Year",'Population Migration by State'!$C$3)</f>
        <v>512187</v>
      </c>
      <c r="BK223" s="105">
        <f>GETPIVOTDATA(" Texas",'Population Migration by State'!$B$5,"Year",'Population Migration by State'!$C$3)</f>
        <v>512187</v>
      </c>
      <c r="BL223" s="105">
        <f>GETPIVOTDATA(" Texas",'Population Migration by State'!$B$5,"Year",'Population Migration by State'!$C$3)</f>
        <v>512187</v>
      </c>
      <c r="BM223" s="105">
        <f>GETPIVOTDATA(" Texas",'Population Migration by State'!$B$5,"Year",'Population Migration by State'!$C$3)</f>
        <v>512187</v>
      </c>
      <c r="BN223" s="105">
        <f>GETPIVOTDATA(" Texas",'Population Migration by State'!$B$5,"Year",'Population Migration by State'!$C$3)</f>
        <v>512187</v>
      </c>
      <c r="BO223" s="105">
        <f>GETPIVOTDATA(" Texas",'Population Migration by State'!$B$5,"Year",'Population Migration by State'!$C$3)</f>
        <v>512187</v>
      </c>
      <c r="BP223" s="105">
        <f>GETPIVOTDATA(" Texas",'Population Migration by State'!$B$5,"Year",'Population Migration by State'!$C$3)</f>
        <v>512187</v>
      </c>
      <c r="BQ223" s="105">
        <f>GETPIVOTDATA(" Texas",'Population Migration by State'!$B$5,"Year",'Population Migration by State'!$C$3)</f>
        <v>512187</v>
      </c>
      <c r="BR223" s="105">
        <f>GETPIVOTDATA(" Texas",'Population Migration by State'!$B$5,"Year",'Population Migration by State'!$C$3)</f>
        <v>512187</v>
      </c>
      <c r="BS223" s="105">
        <f>GETPIVOTDATA(" Texas",'Population Migration by State'!$B$5,"Year",'Population Migration by State'!$C$3)</f>
        <v>512187</v>
      </c>
      <c r="BT223" s="105">
        <f>GETPIVOTDATA(" Texas",'Population Migration by State'!$B$5,"Year",'Population Migration by State'!$C$3)</f>
        <v>512187</v>
      </c>
      <c r="BU223" s="105">
        <f>GETPIVOTDATA(" Texas",'Population Migration by State'!$B$5,"Year",'Population Migration by State'!$C$3)</f>
        <v>512187</v>
      </c>
      <c r="BV223" s="105">
        <f>GETPIVOTDATA(" Texas",'Population Migration by State'!$B$5,"Year",'Population Migration by State'!$C$3)</f>
        <v>512187</v>
      </c>
      <c r="BW223" s="92">
        <f>GETPIVOTDATA(" Louisiana",'Population Migration by State'!$B$5,"Year",'Population Migration by State'!$C$3)</f>
        <v>91870</v>
      </c>
      <c r="BX223" s="105">
        <f>GETPIVOTDATA(" Louisiana",'Population Migration by State'!$B$5,"Year",'Population Migration by State'!$C$3)</f>
        <v>91870</v>
      </c>
      <c r="BY223" s="105">
        <f>GETPIVOTDATA(" Louisiana",'Population Migration by State'!$B$5,"Year",'Population Migration by State'!$C$3)</f>
        <v>91870</v>
      </c>
      <c r="BZ223" s="105">
        <f>GETPIVOTDATA(" Louisiana",'Population Migration by State'!$B$5,"Year",'Population Migration by State'!$C$3)</f>
        <v>91870</v>
      </c>
      <c r="CA223" s="105">
        <f>GETPIVOTDATA(" Louisiana",'Population Migration by State'!$B$5,"Year",'Population Migration by State'!$C$3)</f>
        <v>91870</v>
      </c>
      <c r="CB223" s="105">
        <f>GETPIVOTDATA(" Louisiana",'Population Migration by State'!$B$5,"Year",'Population Migration by State'!$C$3)</f>
        <v>91870</v>
      </c>
      <c r="CC223" s="105">
        <f>GETPIVOTDATA(" Louisiana",'Population Migration by State'!$B$5,"Year",'Population Migration by State'!$C$3)</f>
        <v>91870</v>
      </c>
      <c r="CD223" s="105">
        <f>GETPIVOTDATA(" Louisiana",'Population Migration by State'!$B$5,"Year",'Population Migration by State'!$C$3)</f>
        <v>91870</v>
      </c>
      <c r="CE223" s="105">
        <f>GETPIVOTDATA(" Louisiana",'Population Migration by State'!$B$5,"Year",'Population Migration by State'!$C$3)</f>
        <v>91870</v>
      </c>
      <c r="CF223" s="105">
        <f>GETPIVOTDATA(" Louisiana",'Population Migration by State'!$B$5,"Year",'Population Migration by State'!$C$3)</f>
        <v>91870</v>
      </c>
      <c r="CG223" s="105">
        <f>GETPIVOTDATA(" Louisiana",'Population Migration by State'!$B$5,"Year",'Population Migration by State'!$C$3)</f>
        <v>91870</v>
      </c>
      <c r="CH223" s="105">
        <f>GETPIVOTDATA(" Louisiana",'Population Migration by State'!$B$5,"Year",'Population Migration by State'!$C$3)</f>
        <v>91870</v>
      </c>
      <c r="CI223" s="105">
        <f>GETPIVOTDATA(" Louisiana",'Population Migration by State'!$B$5,"Year",'Population Migration by State'!$C$3)</f>
        <v>91870</v>
      </c>
      <c r="CJ223" s="92">
        <f>GETPIVOTDATA(" Mississippi",'Population Migration by State'!$B$5,"Year",'Population Migration by State'!$C$3)</f>
        <v>73581</v>
      </c>
      <c r="CK223" s="105">
        <f>GETPIVOTDATA(" Mississippi",'Population Migration by State'!$B$5,"Year",'Population Migration by State'!$C$3)</f>
        <v>73581</v>
      </c>
      <c r="CL223" s="92">
        <f>GETPIVOTDATA(" Alabama",'Population Migration by State'!$B$5,"Year",'Population Migration by State'!$C$3)</f>
        <v>105219</v>
      </c>
      <c r="CM223" s="105">
        <f>GETPIVOTDATA(" Alabama",'Population Migration by State'!$B$5,"Year",'Population Migration by State'!$C$3)</f>
        <v>105219</v>
      </c>
      <c r="CN223" s="92">
        <f>GETPIVOTDATA(" Florida",'Population Migration by State'!$B$5,"Year",'Population Migration by State'!$C$3)</f>
        <v>558786</v>
      </c>
      <c r="CO223" s="105">
        <f>GETPIVOTDATA(" Florida",'Population Migration by State'!$B$5,"Year",'Population Migration by State'!$C$3)</f>
        <v>558786</v>
      </c>
      <c r="CP223" s="105">
        <f>GETPIVOTDATA(" Florida",'Population Migration by State'!$B$5,"Year",'Population Migration by State'!$C$3)</f>
        <v>558786</v>
      </c>
      <c r="CQ223" s="105">
        <f>GETPIVOTDATA(" Florida",'Population Migration by State'!$B$5,"Year",'Population Migration by State'!$C$3)</f>
        <v>558786</v>
      </c>
      <c r="CR223" s="105">
        <f>GETPIVOTDATA(" Florida",'Population Migration by State'!$B$5,"Year",'Population Migration by State'!$C$3)</f>
        <v>558786</v>
      </c>
      <c r="CS223" s="105">
        <f>GETPIVOTDATA(" Florida",'Population Migration by State'!$B$5,"Year",'Population Migration by State'!$C$3)</f>
        <v>558786</v>
      </c>
      <c r="CT223" s="105">
        <f>GETPIVOTDATA(" Florida",'Population Migration by State'!$B$5,"Year",'Population Migration by State'!$C$3)</f>
        <v>558786</v>
      </c>
      <c r="CU223" s="105">
        <f>GETPIVOTDATA(" Florida",'Population Migration by State'!$B$5,"Year",'Population Migration by State'!$C$3)</f>
        <v>558786</v>
      </c>
      <c r="CV223" s="105">
        <f>GETPIVOTDATA(" Florida",'Population Migration by State'!$B$5,"Year",'Population Migration by State'!$C$3)</f>
        <v>558786</v>
      </c>
      <c r="CW223" s="105">
        <f>GETPIVOTDATA(" Florida",'Population Migration by State'!$B$5,"Year",'Population Migration by State'!$C$3)</f>
        <v>558786</v>
      </c>
      <c r="CX223" s="105">
        <f>GETPIVOTDATA(" Florida",'Population Migration by State'!$B$5,"Year",'Population Migration by State'!$C$3)</f>
        <v>558786</v>
      </c>
      <c r="CY223" s="105">
        <f>GETPIVOTDATA(" Florida",'Population Migration by State'!$B$5,"Year",'Population Migration by State'!$C$3)</f>
        <v>558786</v>
      </c>
      <c r="CZ223" s="105">
        <f>GETPIVOTDATA(" Florida",'Population Migration by State'!$B$5,"Year",'Population Migration by State'!$C$3)</f>
        <v>558786</v>
      </c>
      <c r="DA223" s="105">
        <f>GETPIVOTDATA(" Florida",'Population Migration by State'!$B$5,"Year",'Population Migration by State'!$C$3)</f>
        <v>558786</v>
      </c>
      <c r="DB223" s="105">
        <f>GETPIVOTDATA(" Florida",'Population Migration by State'!$B$5,"Year",'Population Migration by State'!$C$3)</f>
        <v>558786</v>
      </c>
      <c r="DC223" s="105">
        <f>GETPIVOTDATA(" Florida",'Population Migration by State'!$B$5,"Year",'Population Migration by State'!$C$3)</f>
        <v>558786</v>
      </c>
      <c r="DD223" s="105">
        <f>GETPIVOTDATA(" Florida",'Population Migration by State'!$B$5,"Year",'Population Migration by State'!$C$3)</f>
        <v>558786</v>
      </c>
      <c r="DE223" s="92"/>
      <c r="DF223" s="105"/>
      <c r="DG223" s="105"/>
      <c r="DH223" s="105"/>
      <c r="DI223" s="105"/>
      <c r="DJ223" s="105"/>
      <c r="DK223" s="105"/>
      <c r="DL223" s="92"/>
      <c r="DM223" s="105"/>
      <c r="DN223" s="105"/>
      <c r="DO223" s="93"/>
      <c r="DP223" s="105"/>
      <c r="DQ223" s="105"/>
      <c r="DR223" s="105"/>
      <c r="DS223" s="105"/>
      <c r="DT223" s="105"/>
      <c r="DU223" s="105"/>
      <c r="DV223" s="105"/>
      <c r="DW223" s="105"/>
      <c r="DX223" s="105"/>
      <c r="DY223" s="105"/>
      <c r="DZ223" s="105"/>
      <c r="EA223" s="114"/>
      <c r="EB223" s="105"/>
      <c r="EC223" s="105"/>
      <c r="ED223" s="105"/>
      <c r="EE223" s="105"/>
      <c r="EF223" s="105"/>
      <c r="EG223" s="105"/>
      <c r="EH223" s="105"/>
      <c r="EI223" s="105"/>
      <c r="EJ223" s="105"/>
      <c r="EK223" s="105"/>
      <c r="EL223" s="105"/>
      <c r="EM223" s="105"/>
      <c r="EN223" s="105"/>
      <c r="EO223" s="105"/>
      <c r="EP223" s="105"/>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56"/>
      <c r="FQ223" s="56"/>
      <c r="FR223" s="56"/>
      <c r="FS223" s="56"/>
      <c r="FT223" s="56"/>
      <c r="FU223" s="56"/>
      <c r="FV223" s="56"/>
      <c r="FW223" s="56"/>
      <c r="FX223" s="56"/>
      <c r="FY223" s="56"/>
      <c r="FZ223" s="56"/>
      <c r="GA223" s="56"/>
      <c r="GB223" s="56"/>
      <c r="GC223" s="56"/>
      <c r="GD223" s="56"/>
      <c r="GE223" s="56"/>
      <c r="GF223" s="56"/>
      <c r="GG223" s="56"/>
      <c r="GH223" s="56"/>
      <c r="GI223" s="56"/>
      <c r="GJ223" s="56"/>
      <c r="GK223" s="56"/>
      <c r="GL223" s="56"/>
      <c r="GM223" s="56"/>
      <c r="GN223" s="56"/>
      <c r="GO223" s="56"/>
      <c r="GP223" s="56"/>
      <c r="GQ223" s="56"/>
      <c r="GR223" s="56"/>
      <c r="GS223" s="56"/>
      <c r="GT223" s="56"/>
      <c r="GU223" s="56"/>
      <c r="GV223" s="56"/>
      <c r="GW223" s="56"/>
      <c r="GX223" s="56"/>
      <c r="GY223" s="56"/>
      <c r="GZ223" s="56"/>
      <c r="HA223" s="56"/>
      <c r="HB223" s="56"/>
      <c r="HC223" s="56"/>
      <c r="HD223" s="56"/>
      <c r="HE223" s="56"/>
      <c r="HF223" s="56"/>
      <c r="HG223" s="56"/>
      <c r="HH223" s="217"/>
    </row>
    <row r="224" spans="2:216" ht="15.75" thickBot="1" x14ac:dyDescent="0.3">
      <c r="B224" s="221"/>
      <c r="C224" s="56"/>
      <c r="D224" s="92"/>
      <c r="E224" s="105"/>
      <c r="F224" s="56"/>
      <c r="G224" s="56"/>
      <c r="H224" s="56"/>
      <c r="I224" s="105"/>
      <c r="J224" s="105"/>
      <c r="K224" s="105"/>
      <c r="L224" s="92">
        <f>GETPIVOTDATA(" Alaska",'Population Migration by State'!$B$5,"Year",'Population Migration by State'!$C$3)</f>
        <v>33440</v>
      </c>
      <c r="M224" s="105">
        <f>GETPIVOTDATA(" Alaska",'Population Migration by State'!$B$5,"Year",'Population Migration by State'!$C$3)</f>
        <v>33440</v>
      </c>
      <c r="N224" s="105">
        <f>GETPIVOTDATA(" Alaska",'Population Migration by State'!$B$5,"Year",'Population Migration by State'!$C$3)</f>
        <v>33440</v>
      </c>
      <c r="O224" s="105">
        <f>GETPIVOTDATA(" Alaska",'Population Migration by State'!$B$5,"Year",'Population Migration by State'!$C$3)</f>
        <v>33440</v>
      </c>
      <c r="P224" s="105">
        <f>GETPIVOTDATA(" Alaska",'Population Migration by State'!$B$5,"Year",'Population Migration by State'!$C$3)</f>
        <v>33440</v>
      </c>
      <c r="Q224" s="105">
        <f>GETPIVOTDATA(" Alaska",'Population Migration by State'!$B$5,"Year",'Population Migration by State'!$C$3)</f>
        <v>33440</v>
      </c>
      <c r="R224" s="105">
        <f>GETPIVOTDATA(" Alaska",'Population Migration by State'!$B$5,"Year",'Population Migration by State'!$C$3)</f>
        <v>33440</v>
      </c>
      <c r="S224" s="105">
        <f>GETPIVOTDATA(" Alaska",'Population Migration by State'!$B$5,"Year",'Population Migration by State'!$C$3)</f>
        <v>33440</v>
      </c>
      <c r="T224" s="105">
        <f>GETPIVOTDATA(" Alaska",'Population Migration by State'!$B$5,"Year",'Population Migration by State'!$C$3)</f>
        <v>33440</v>
      </c>
      <c r="U224" s="105">
        <f>GETPIVOTDATA(" Alaska",'Population Migration by State'!$B$5,"Year",'Population Migration by State'!$C$3)</f>
        <v>33440</v>
      </c>
      <c r="V224" s="105">
        <f>GETPIVOTDATA(" Alaska",'Population Migration by State'!$B$5,"Year",'Population Migration by State'!$C$3)</f>
        <v>33440</v>
      </c>
      <c r="W224" s="105">
        <f>GETPIVOTDATA(" Alaska",'Population Migration by State'!$B$5,"Year",'Population Migration by State'!$C$3)</f>
        <v>33440</v>
      </c>
      <c r="X224" s="114">
        <f>GETPIVOTDATA(" Alaska",'Population Migration by State'!$B$5,"Year",'Population Migration by State'!$C$3)</f>
        <v>33440</v>
      </c>
      <c r="Y224" s="92"/>
      <c r="Z224" s="105"/>
      <c r="AA224" s="105"/>
      <c r="AB224" s="105"/>
      <c r="AC224" s="105"/>
      <c r="AD224" s="107">
        <f>GETPIVOTDATA(" Hawaii",'Population Migration by State'!$B$5,"Year",'Population Migration by State'!$C$3)</f>
        <v>55481</v>
      </c>
      <c r="AE224" s="108">
        <f>GETPIVOTDATA(" Hawaii",'Population Migration by State'!$B$5,"Year",'Population Migration by State'!$C$3)</f>
        <v>55481</v>
      </c>
      <c r="AF224" s="105"/>
      <c r="AG224" s="105"/>
      <c r="AH224" s="105"/>
      <c r="AI224" s="105"/>
      <c r="AJ224" s="105"/>
      <c r="AK224" s="105"/>
      <c r="AL224" s="105"/>
      <c r="AM224" s="105"/>
      <c r="AN224" s="105"/>
      <c r="AO224" s="105"/>
      <c r="AP224" s="105"/>
      <c r="AQ224" s="105"/>
      <c r="AR224" s="105"/>
      <c r="AS224" s="114"/>
      <c r="AT224" s="105"/>
      <c r="AU224" s="105"/>
      <c r="AV224" s="105"/>
      <c r="AW224" s="105"/>
      <c r="AX224" s="105"/>
      <c r="AY224" s="105"/>
      <c r="AZ224" s="92">
        <f>GETPIVOTDATA(" Texas",'Population Migration by State'!$B$5,"Year",'Population Migration by State'!$C$3)</f>
        <v>512187</v>
      </c>
      <c r="BA224" s="105">
        <f>GETPIVOTDATA(" Texas",'Population Migration by State'!$B$5,"Year",'Population Migration by State'!$C$3)</f>
        <v>512187</v>
      </c>
      <c r="BB224" s="105">
        <f>GETPIVOTDATA(" Texas",'Population Migration by State'!$B$5,"Year",'Population Migration by State'!$C$3)</f>
        <v>512187</v>
      </c>
      <c r="BC224" s="92"/>
      <c r="BD224" s="105"/>
      <c r="BE224" s="105"/>
      <c r="BF224" s="105"/>
      <c r="BG224" s="105"/>
      <c r="BH224" s="92">
        <f>GETPIVOTDATA(" Texas",'Population Migration by State'!$B$5,"Year",'Population Migration by State'!$C$3)</f>
        <v>512187</v>
      </c>
      <c r="BI224" s="105">
        <f>GETPIVOTDATA(" Texas",'Population Migration by State'!$B$5,"Year",'Population Migration by State'!$C$3)</f>
        <v>512187</v>
      </c>
      <c r="BJ224" s="105">
        <f>GETPIVOTDATA(" Texas",'Population Migration by State'!$B$5,"Year",'Population Migration by State'!$C$3)</f>
        <v>512187</v>
      </c>
      <c r="BK224" s="105">
        <f>GETPIVOTDATA(" Texas",'Population Migration by State'!$B$5,"Year",'Population Migration by State'!$C$3)</f>
        <v>512187</v>
      </c>
      <c r="BL224" s="105">
        <f>GETPIVOTDATA(" Texas",'Population Migration by State'!$B$5,"Year",'Population Migration by State'!$C$3)</f>
        <v>512187</v>
      </c>
      <c r="BM224" s="105">
        <f>GETPIVOTDATA(" Texas",'Population Migration by State'!$B$5,"Year",'Population Migration by State'!$C$3)</f>
        <v>512187</v>
      </c>
      <c r="BN224" s="105">
        <f>GETPIVOTDATA(" Texas",'Population Migration by State'!$B$5,"Year",'Population Migration by State'!$C$3)</f>
        <v>512187</v>
      </c>
      <c r="BO224" s="105">
        <f>GETPIVOTDATA(" Texas",'Population Migration by State'!$B$5,"Year",'Population Migration by State'!$C$3)</f>
        <v>512187</v>
      </c>
      <c r="BP224" s="105">
        <f>GETPIVOTDATA(" Texas",'Population Migration by State'!$B$5,"Year",'Population Migration by State'!$C$3)</f>
        <v>512187</v>
      </c>
      <c r="BQ224" s="105">
        <f>GETPIVOTDATA(" Texas",'Population Migration by State'!$B$5,"Year",'Population Migration by State'!$C$3)</f>
        <v>512187</v>
      </c>
      <c r="BR224" s="105">
        <f>GETPIVOTDATA(" Texas",'Population Migration by State'!$B$5,"Year",'Population Migration by State'!$C$3)</f>
        <v>512187</v>
      </c>
      <c r="BS224" s="105">
        <f>GETPIVOTDATA(" Texas",'Population Migration by State'!$B$5,"Year",'Population Migration by State'!$C$3)</f>
        <v>512187</v>
      </c>
      <c r="BT224" s="105">
        <f>GETPIVOTDATA(" Texas",'Population Migration by State'!$B$5,"Year",'Population Migration by State'!$C$3)</f>
        <v>512187</v>
      </c>
      <c r="BU224" s="105">
        <f>GETPIVOTDATA(" Texas",'Population Migration by State'!$B$5,"Year",'Population Migration by State'!$C$3)</f>
        <v>512187</v>
      </c>
      <c r="BV224" s="105">
        <f>GETPIVOTDATA(" Texas",'Population Migration by State'!$B$5,"Year",'Population Migration by State'!$C$3)</f>
        <v>512187</v>
      </c>
      <c r="BW224" s="92">
        <f>GETPIVOTDATA(" Louisiana",'Population Migration by State'!$B$5,"Year",'Population Migration by State'!$C$3)</f>
        <v>91870</v>
      </c>
      <c r="BX224" s="105">
        <f>GETPIVOTDATA(" Louisiana",'Population Migration by State'!$B$5,"Year",'Population Migration by State'!$C$3)</f>
        <v>91870</v>
      </c>
      <c r="BY224" s="105">
        <f>GETPIVOTDATA(" Louisiana",'Population Migration by State'!$B$5,"Year",'Population Migration by State'!$C$3)</f>
        <v>91870</v>
      </c>
      <c r="BZ224" s="105">
        <f>GETPIVOTDATA(" Louisiana",'Population Migration by State'!$B$5,"Year",'Population Migration by State'!$C$3)</f>
        <v>91870</v>
      </c>
      <c r="CA224" s="105">
        <f>GETPIVOTDATA(" Louisiana",'Population Migration by State'!$B$5,"Year",'Population Migration by State'!$C$3)</f>
        <v>91870</v>
      </c>
      <c r="CB224" s="105">
        <f>GETPIVOTDATA(" Louisiana",'Population Migration by State'!$B$5,"Year",'Population Migration by State'!$C$3)</f>
        <v>91870</v>
      </c>
      <c r="CC224" s="105">
        <f>GETPIVOTDATA(" Louisiana",'Population Migration by State'!$B$5,"Year",'Population Migration by State'!$C$3)</f>
        <v>91870</v>
      </c>
      <c r="CD224" s="105">
        <f>GETPIVOTDATA(" Louisiana",'Population Migration by State'!$B$5,"Year",'Population Migration by State'!$C$3)</f>
        <v>91870</v>
      </c>
      <c r="CE224" s="105">
        <f>GETPIVOTDATA(" Louisiana",'Population Migration by State'!$B$5,"Year",'Population Migration by State'!$C$3)</f>
        <v>91870</v>
      </c>
      <c r="CF224" s="105">
        <f>GETPIVOTDATA(" Louisiana",'Population Migration by State'!$B$5,"Year",'Population Migration by State'!$C$3)</f>
        <v>91870</v>
      </c>
      <c r="CG224" s="105">
        <f>GETPIVOTDATA(" Louisiana",'Population Migration by State'!$B$5,"Year",'Population Migration by State'!$C$3)</f>
        <v>91870</v>
      </c>
      <c r="CH224" s="105">
        <f>GETPIVOTDATA(" Louisiana",'Population Migration by State'!$B$5,"Year",'Population Migration by State'!$C$3)</f>
        <v>91870</v>
      </c>
      <c r="CI224" s="105">
        <f>GETPIVOTDATA(" Louisiana",'Population Migration by State'!$B$5,"Year",'Population Migration by State'!$C$3)</f>
        <v>91870</v>
      </c>
      <c r="CJ224" s="92">
        <f>GETPIVOTDATA(" Mississippi",'Population Migration by State'!$B$5,"Year",'Population Migration by State'!$C$3)</f>
        <v>73581</v>
      </c>
      <c r="CK224" s="105">
        <f>GETPIVOTDATA(" Mississippi",'Population Migration by State'!$B$5,"Year",'Population Migration by State'!$C$3)</f>
        <v>73581</v>
      </c>
      <c r="CL224" s="92">
        <f>GETPIVOTDATA(" Alabama",'Population Migration by State'!$B$5,"Year",'Population Migration by State'!$C$3)</f>
        <v>105219</v>
      </c>
      <c r="CM224" s="105">
        <f>GETPIVOTDATA(" Alabama",'Population Migration by State'!$B$5,"Year",'Population Migration by State'!$C$3)</f>
        <v>105219</v>
      </c>
      <c r="CN224" s="92">
        <f>GETPIVOTDATA(" Florida",'Population Migration by State'!$B$5,"Year",'Population Migration by State'!$C$3)</f>
        <v>558786</v>
      </c>
      <c r="CO224" s="105">
        <f>GETPIVOTDATA(" Florida",'Population Migration by State'!$B$5,"Year",'Population Migration by State'!$C$3)</f>
        <v>558786</v>
      </c>
      <c r="CP224" s="105">
        <f>GETPIVOTDATA(" Florida",'Population Migration by State'!$B$5,"Year",'Population Migration by State'!$C$3)</f>
        <v>558786</v>
      </c>
      <c r="CQ224" s="105">
        <f>GETPIVOTDATA(" Florida",'Population Migration by State'!$B$5,"Year",'Population Migration by State'!$C$3)</f>
        <v>558786</v>
      </c>
      <c r="CR224" s="105">
        <f>GETPIVOTDATA(" Florida",'Population Migration by State'!$B$5,"Year",'Population Migration by State'!$C$3)</f>
        <v>558786</v>
      </c>
      <c r="CS224" s="105">
        <f>GETPIVOTDATA(" Florida",'Population Migration by State'!$B$5,"Year",'Population Migration by State'!$C$3)</f>
        <v>558786</v>
      </c>
      <c r="CT224" s="105">
        <f>GETPIVOTDATA(" Florida",'Population Migration by State'!$B$5,"Year",'Population Migration by State'!$C$3)</f>
        <v>558786</v>
      </c>
      <c r="CU224" s="105">
        <f>GETPIVOTDATA(" Florida",'Population Migration by State'!$B$5,"Year",'Population Migration by State'!$C$3)</f>
        <v>558786</v>
      </c>
      <c r="CV224" s="105">
        <f>GETPIVOTDATA(" Florida",'Population Migration by State'!$B$5,"Year",'Population Migration by State'!$C$3)</f>
        <v>558786</v>
      </c>
      <c r="CW224" s="105">
        <f>GETPIVOTDATA(" Florida",'Population Migration by State'!$B$5,"Year",'Population Migration by State'!$C$3)</f>
        <v>558786</v>
      </c>
      <c r="CX224" s="105">
        <f>GETPIVOTDATA(" Florida",'Population Migration by State'!$B$5,"Year",'Population Migration by State'!$C$3)</f>
        <v>558786</v>
      </c>
      <c r="CY224" s="105">
        <f>GETPIVOTDATA(" Florida",'Population Migration by State'!$B$5,"Year",'Population Migration by State'!$C$3)</f>
        <v>558786</v>
      </c>
      <c r="CZ224" s="105">
        <f>GETPIVOTDATA(" Florida",'Population Migration by State'!$B$5,"Year",'Population Migration by State'!$C$3)</f>
        <v>558786</v>
      </c>
      <c r="DA224" s="105">
        <f>GETPIVOTDATA(" Florida",'Population Migration by State'!$B$5,"Year",'Population Migration by State'!$C$3)</f>
        <v>558786</v>
      </c>
      <c r="DB224" s="105">
        <f>GETPIVOTDATA(" Florida",'Population Migration by State'!$B$5,"Year",'Population Migration by State'!$C$3)</f>
        <v>558786</v>
      </c>
      <c r="DC224" s="105">
        <f>GETPIVOTDATA(" Florida",'Population Migration by State'!$B$5,"Year",'Population Migration by State'!$C$3)</f>
        <v>558786</v>
      </c>
      <c r="DD224" s="105">
        <f>GETPIVOTDATA(" Florida",'Population Migration by State'!$B$5,"Year",'Population Migration by State'!$C$3)</f>
        <v>558786</v>
      </c>
      <c r="DE224" s="92"/>
      <c r="DF224" s="105"/>
      <c r="DG224" s="105"/>
      <c r="DH224" s="105"/>
      <c r="DI224" s="105"/>
      <c r="DJ224" s="105"/>
      <c r="DK224" s="105"/>
      <c r="DL224" s="92"/>
      <c r="DM224" s="105"/>
      <c r="DN224" s="105"/>
      <c r="DO224" s="93"/>
      <c r="DP224" s="105"/>
      <c r="DQ224" s="105"/>
      <c r="DR224" s="105"/>
      <c r="DS224" s="105"/>
      <c r="DT224" s="105"/>
      <c r="DU224" s="105"/>
      <c r="DV224" s="105"/>
      <c r="DW224" s="105"/>
      <c r="DX224" s="105"/>
      <c r="DY224" s="105"/>
      <c r="DZ224" s="105"/>
      <c r="EA224" s="114"/>
      <c r="EB224" s="105"/>
      <c r="EC224" s="105"/>
      <c r="ED224" s="105"/>
      <c r="EE224" s="105"/>
      <c r="EF224" s="105"/>
      <c r="EG224" s="105"/>
      <c r="EH224" s="105"/>
      <c r="EI224" s="105"/>
      <c r="EJ224" s="105"/>
      <c r="EK224" s="105"/>
      <c r="EL224" s="105"/>
      <c r="EM224" s="105"/>
      <c r="EN224" s="105"/>
      <c r="EO224" s="105"/>
      <c r="EP224" s="105"/>
      <c r="EQ224" s="56"/>
      <c r="ER224" s="56"/>
      <c r="ES224" s="56"/>
      <c r="ET224" s="56"/>
      <c r="EU224" s="56"/>
      <c r="EV224" s="56"/>
      <c r="EW224" s="56"/>
      <c r="EX224" s="56"/>
      <c r="EY224" s="56"/>
      <c r="EZ224" s="56"/>
      <c r="FA224" s="56"/>
      <c r="FB224" s="56"/>
      <c r="FC224" s="56"/>
      <c r="FD224" s="56"/>
      <c r="FE224" s="56"/>
      <c r="FF224" s="56"/>
      <c r="FG224" s="56"/>
      <c r="FH224" s="56"/>
      <c r="FI224" s="56"/>
      <c r="FJ224" s="56"/>
      <c r="FK224" s="56"/>
      <c r="FL224" s="56"/>
      <c r="FM224" s="56"/>
      <c r="FN224" s="56"/>
      <c r="FO224" s="56"/>
      <c r="FP224" s="56"/>
      <c r="FQ224" s="56"/>
      <c r="FR224" s="56"/>
      <c r="FS224" s="56"/>
      <c r="FT224" s="56"/>
      <c r="FU224" s="56"/>
      <c r="FV224" s="56"/>
      <c r="FW224" s="56"/>
      <c r="FX224" s="56"/>
      <c r="FY224" s="56"/>
      <c r="FZ224" s="56"/>
      <c r="GA224" s="56"/>
      <c r="GB224" s="56"/>
      <c r="GC224" s="56"/>
      <c r="GD224" s="56"/>
      <c r="GE224" s="56"/>
      <c r="GF224" s="56"/>
      <c r="GG224" s="56"/>
      <c r="GH224" s="56"/>
      <c r="GI224" s="56"/>
      <c r="GJ224" s="56"/>
      <c r="GK224" s="56"/>
      <c r="GL224" s="56"/>
      <c r="GM224" s="56"/>
      <c r="GN224" s="56"/>
      <c r="GO224" s="56"/>
      <c r="GP224" s="56"/>
      <c r="GQ224" s="56"/>
      <c r="GR224" s="56"/>
      <c r="GS224" s="56"/>
      <c r="GT224" s="56"/>
      <c r="GU224" s="56"/>
      <c r="GV224" s="56"/>
      <c r="GW224" s="56"/>
      <c r="GX224" s="56"/>
      <c r="GY224" s="56"/>
      <c r="GZ224" s="56"/>
      <c r="HA224" s="56"/>
      <c r="HB224" s="56"/>
      <c r="HC224" s="56"/>
      <c r="HD224" s="56"/>
      <c r="HE224" s="56"/>
      <c r="HF224" s="56"/>
      <c r="HG224" s="56"/>
      <c r="HH224" s="217"/>
    </row>
    <row r="225" spans="2:216" ht="16.5" thickTop="1" thickBot="1" x14ac:dyDescent="0.3">
      <c r="B225" s="221"/>
      <c r="C225" s="56"/>
      <c r="D225" s="92"/>
      <c r="E225" s="105"/>
      <c r="F225" s="56"/>
      <c r="G225" s="56"/>
      <c r="H225" s="56"/>
      <c r="I225" s="105"/>
      <c r="J225" s="95">
        <f>GETPIVOTDATA(" Alaska",'Population Migration by State'!$B$5,"Year",'Population Migration by State'!$C$3)</f>
        <v>33440</v>
      </c>
      <c r="K225" s="99"/>
      <c r="L225" s="92">
        <f>GETPIVOTDATA(" Alaska",'Population Migration by State'!$B$5,"Year",'Population Migration by State'!$C$3)</f>
        <v>33440</v>
      </c>
      <c r="M225" s="105">
        <f>GETPIVOTDATA(" Alaska",'Population Migration by State'!$B$5,"Year",'Population Migration by State'!$C$3)</f>
        <v>33440</v>
      </c>
      <c r="N225" s="105">
        <f>GETPIVOTDATA(" Alaska",'Population Migration by State'!$B$5,"Year",'Population Migration by State'!$C$3)</f>
        <v>33440</v>
      </c>
      <c r="O225" s="105">
        <f>GETPIVOTDATA(" Alaska",'Population Migration by State'!$B$5,"Year",'Population Migration by State'!$C$3)</f>
        <v>33440</v>
      </c>
      <c r="P225" s="105">
        <f>GETPIVOTDATA(" Alaska",'Population Migration by State'!$B$5,"Year",'Population Migration by State'!$C$3)</f>
        <v>33440</v>
      </c>
      <c r="Q225" s="105">
        <f>GETPIVOTDATA(" Alaska",'Population Migration by State'!$B$5,"Year",'Population Migration by State'!$C$3)</f>
        <v>33440</v>
      </c>
      <c r="R225" s="105">
        <f>GETPIVOTDATA(" Alaska",'Population Migration by State'!$B$5,"Year",'Population Migration by State'!$C$3)</f>
        <v>33440</v>
      </c>
      <c r="S225" s="105">
        <f>GETPIVOTDATA(" Alaska",'Population Migration by State'!$B$5,"Year",'Population Migration by State'!$C$3)</f>
        <v>33440</v>
      </c>
      <c r="T225" s="105">
        <f>GETPIVOTDATA(" Alaska",'Population Migration by State'!$B$5,"Year",'Population Migration by State'!$C$3)</f>
        <v>33440</v>
      </c>
      <c r="U225" s="105">
        <f>GETPIVOTDATA(" Alaska",'Population Migration by State'!$B$5,"Year",'Population Migration by State'!$C$3)</f>
        <v>33440</v>
      </c>
      <c r="V225" s="105">
        <f>GETPIVOTDATA(" Alaska",'Population Migration by State'!$B$5,"Year",'Population Migration by State'!$C$3)</f>
        <v>33440</v>
      </c>
      <c r="W225" s="105">
        <f>GETPIVOTDATA(" Alaska",'Population Migration by State'!$B$5,"Year",'Population Migration by State'!$C$3)</f>
        <v>33440</v>
      </c>
      <c r="X225" s="114">
        <f>GETPIVOTDATA(" Alaska",'Population Migration by State'!$B$5,"Year",'Population Migration by State'!$C$3)</f>
        <v>33440</v>
      </c>
      <c r="Y225" s="92"/>
      <c r="Z225" s="105"/>
      <c r="AA225" s="105"/>
      <c r="AB225" s="105"/>
      <c r="AC225" s="105"/>
      <c r="AD225" s="105"/>
      <c r="AE225" s="105"/>
      <c r="AF225" s="105"/>
      <c r="AG225" s="105"/>
      <c r="AH225" s="105"/>
      <c r="AI225" s="105"/>
      <c r="AJ225" s="105"/>
      <c r="AK225" s="105"/>
      <c r="AL225" s="105"/>
      <c r="AM225" s="105"/>
      <c r="AN225" s="105"/>
      <c r="AO225" s="105"/>
      <c r="AP225" s="105"/>
      <c r="AQ225" s="105"/>
      <c r="AR225" s="105"/>
      <c r="AS225" s="114"/>
      <c r="AT225" s="105"/>
      <c r="AU225" s="105"/>
      <c r="AV225" s="105"/>
      <c r="AW225" s="105"/>
      <c r="AX225" s="105"/>
      <c r="AY225" s="105"/>
      <c r="AZ225" s="92">
        <f>GETPIVOTDATA(" Texas",'Population Migration by State'!$B$5,"Year",'Population Migration by State'!$C$3)</f>
        <v>512187</v>
      </c>
      <c r="BA225" s="105">
        <f>GETPIVOTDATA(" Texas",'Population Migration by State'!$B$5,"Year",'Population Migration by State'!$C$3)</f>
        <v>512187</v>
      </c>
      <c r="BB225" s="97"/>
      <c r="BC225" s="105"/>
      <c r="BD225" s="105"/>
      <c r="BE225" s="105"/>
      <c r="BF225" s="105"/>
      <c r="BG225" s="105"/>
      <c r="BH225" s="99"/>
      <c r="BI225" s="105">
        <f>GETPIVOTDATA(" Texas",'Population Migration by State'!$B$5,"Year",'Population Migration by State'!$C$3)</f>
        <v>512187</v>
      </c>
      <c r="BJ225" s="105">
        <f>GETPIVOTDATA(" Texas",'Population Migration by State'!$B$5,"Year",'Population Migration by State'!$C$3)</f>
        <v>512187</v>
      </c>
      <c r="BK225" s="105">
        <f>GETPIVOTDATA(" Texas",'Population Migration by State'!$B$5,"Year",'Population Migration by State'!$C$3)</f>
        <v>512187</v>
      </c>
      <c r="BL225" s="105">
        <f>GETPIVOTDATA(" Texas",'Population Migration by State'!$B$5,"Year",'Population Migration by State'!$C$3)</f>
        <v>512187</v>
      </c>
      <c r="BM225" s="105">
        <f>GETPIVOTDATA(" Texas",'Population Migration by State'!$B$5,"Year",'Population Migration by State'!$C$3)</f>
        <v>512187</v>
      </c>
      <c r="BN225" s="105">
        <f>GETPIVOTDATA(" Texas",'Population Migration by State'!$B$5,"Year",'Population Migration by State'!$C$3)</f>
        <v>512187</v>
      </c>
      <c r="BO225" s="105">
        <f>GETPIVOTDATA(" Texas",'Population Migration by State'!$B$5,"Year",'Population Migration by State'!$C$3)</f>
        <v>512187</v>
      </c>
      <c r="BP225" s="105">
        <f>GETPIVOTDATA(" Texas",'Population Migration by State'!$B$5,"Year",'Population Migration by State'!$C$3)</f>
        <v>512187</v>
      </c>
      <c r="BQ225" s="105">
        <f>GETPIVOTDATA(" Texas",'Population Migration by State'!$B$5,"Year",'Population Migration by State'!$C$3)</f>
        <v>512187</v>
      </c>
      <c r="BR225" s="105">
        <f>GETPIVOTDATA(" Texas",'Population Migration by State'!$B$5,"Year",'Population Migration by State'!$C$3)</f>
        <v>512187</v>
      </c>
      <c r="BS225" s="105">
        <f>GETPIVOTDATA(" Texas",'Population Migration by State'!$B$5,"Year",'Population Migration by State'!$C$3)</f>
        <v>512187</v>
      </c>
      <c r="BT225" s="105">
        <f>GETPIVOTDATA(" Texas",'Population Migration by State'!$B$5,"Year",'Population Migration by State'!$C$3)</f>
        <v>512187</v>
      </c>
      <c r="BU225" s="105">
        <f>GETPIVOTDATA(" Texas",'Population Migration by State'!$B$5,"Year",'Population Migration by State'!$C$3)</f>
        <v>512187</v>
      </c>
      <c r="BV225" s="105">
        <f>GETPIVOTDATA(" Texas",'Population Migration by State'!$B$5,"Year",'Population Migration by State'!$C$3)</f>
        <v>512187</v>
      </c>
      <c r="BW225" s="92">
        <f>GETPIVOTDATA(" Louisiana",'Population Migration by State'!$B$5,"Year",'Population Migration by State'!$C$3)</f>
        <v>91870</v>
      </c>
      <c r="BX225" s="105">
        <f>GETPIVOTDATA(" Louisiana",'Population Migration by State'!$B$5,"Year",'Population Migration by State'!$C$3)</f>
        <v>91870</v>
      </c>
      <c r="BY225" s="105">
        <f>GETPIVOTDATA(" Louisiana",'Population Migration by State'!$B$5,"Year",'Population Migration by State'!$C$3)</f>
        <v>91870</v>
      </c>
      <c r="BZ225" s="105">
        <f>GETPIVOTDATA(" Louisiana",'Population Migration by State'!$B$5,"Year",'Population Migration by State'!$C$3)</f>
        <v>91870</v>
      </c>
      <c r="CA225" s="105">
        <f>GETPIVOTDATA(" Louisiana",'Population Migration by State'!$B$5,"Year",'Population Migration by State'!$C$3)</f>
        <v>91870</v>
      </c>
      <c r="CB225" s="105">
        <f>GETPIVOTDATA(" Louisiana",'Population Migration by State'!$B$5,"Year",'Population Migration by State'!$C$3)</f>
        <v>91870</v>
      </c>
      <c r="CC225" s="105">
        <f>GETPIVOTDATA(" Louisiana",'Population Migration by State'!$B$5,"Year",'Population Migration by State'!$C$3)</f>
        <v>91870</v>
      </c>
      <c r="CD225" s="105">
        <f>GETPIVOTDATA(" Louisiana",'Population Migration by State'!$B$5,"Year",'Population Migration by State'!$C$3)</f>
        <v>91870</v>
      </c>
      <c r="CE225" s="105">
        <f>GETPIVOTDATA(" Louisiana",'Population Migration by State'!$B$5,"Year",'Population Migration by State'!$C$3)</f>
        <v>91870</v>
      </c>
      <c r="CF225" s="105">
        <f>GETPIVOTDATA(" Louisiana",'Population Migration by State'!$B$5,"Year",'Population Migration by State'!$C$3)</f>
        <v>91870</v>
      </c>
      <c r="CG225" s="105">
        <f>GETPIVOTDATA(" Louisiana",'Population Migration by State'!$B$5,"Year",'Population Migration by State'!$C$3)</f>
        <v>91870</v>
      </c>
      <c r="CH225" s="105">
        <f>GETPIVOTDATA(" Louisiana",'Population Migration by State'!$B$5,"Year",'Population Migration by State'!$C$3)</f>
        <v>91870</v>
      </c>
      <c r="CI225" s="105">
        <f>GETPIVOTDATA(" Louisiana",'Population Migration by State'!$B$5,"Year",'Population Migration by State'!$C$3)</f>
        <v>91870</v>
      </c>
      <c r="CJ225" s="92">
        <f>GETPIVOTDATA(" Mississippi",'Population Migration by State'!$B$5,"Year",'Population Migration by State'!$C$3)</f>
        <v>73581</v>
      </c>
      <c r="CK225" s="105">
        <f>GETPIVOTDATA(" Mississippi",'Population Migration by State'!$B$5,"Year",'Population Migration by State'!$C$3)</f>
        <v>73581</v>
      </c>
      <c r="CL225" s="92">
        <f>GETPIVOTDATA(" Alabama",'Population Migration by State'!$B$5,"Year",'Population Migration by State'!$C$3)</f>
        <v>105219</v>
      </c>
      <c r="CM225" s="105">
        <f>GETPIVOTDATA(" Alabama",'Population Migration by State'!$B$5,"Year",'Population Migration by State'!$C$3)</f>
        <v>105219</v>
      </c>
      <c r="CN225" s="92">
        <f>GETPIVOTDATA(" Florida",'Population Migration by State'!$B$5,"Year",'Population Migration by State'!$C$3)</f>
        <v>558786</v>
      </c>
      <c r="CO225" s="105">
        <f>GETPIVOTDATA(" Florida",'Population Migration by State'!$B$5,"Year",'Population Migration by State'!$C$3)</f>
        <v>558786</v>
      </c>
      <c r="CP225" s="105">
        <f>GETPIVOTDATA(" Florida",'Population Migration by State'!$B$5,"Year",'Population Migration by State'!$C$3)</f>
        <v>558786</v>
      </c>
      <c r="CQ225" s="105">
        <f>GETPIVOTDATA(" Florida",'Population Migration by State'!$B$5,"Year",'Population Migration by State'!$C$3)</f>
        <v>558786</v>
      </c>
      <c r="CR225" s="105">
        <f>GETPIVOTDATA(" Florida",'Population Migration by State'!$B$5,"Year",'Population Migration by State'!$C$3)</f>
        <v>558786</v>
      </c>
      <c r="CS225" s="105">
        <f>GETPIVOTDATA(" Florida",'Population Migration by State'!$B$5,"Year",'Population Migration by State'!$C$3)</f>
        <v>558786</v>
      </c>
      <c r="CT225" s="105">
        <f>GETPIVOTDATA(" Florida",'Population Migration by State'!$B$5,"Year",'Population Migration by State'!$C$3)</f>
        <v>558786</v>
      </c>
      <c r="CU225" s="105">
        <f>GETPIVOTDATA(" Florida",'Population Migration by State'!$B$5,"Year",'Population Migration by State'!$C$3)</f>
        <v>558786</v>
      </c>
      <c r="CV225" s="105">
        <f>GETPIVOTDATA(" Florida",'Population Migration by State'!$B$5,"Year",'Population Migration by State'!$C$3)</f>
        <v>558786</v>
      </c>
      <c r="CW225" s="105">
        <f>GETPIVOTDATA(" Florida",'Population Migration by State'!$B$5,"Year",'Population Migration by State'!$C$3)</f>
        <v>558786</v>
      </c>
      <c r="CX225" s="105">
        <f>GETPIVOTDATA(" Florida",'Population Migration by State'!$B$5,"Year",'Population Migration by State'!$C$3)</f>
        <v>558786</v>
      </c>
      <c r="CY225" s="105">
        <f>GETPIVOTDATA(" Florida",'Population Migration by State'!$B$5,"Year",'Population Migration by State'!$C$3)</f>
        <v>558786</v>
      </c>
      <c r="CZ225" s="105">
        <f>GETPIVOTDATA(" Florida",'Population Migration by State'!$B$5,"Year",'Population Migration by State'!$C$3)</f>
        <v>558786</v>
      </c>
      <c r="DA225" s="105">
        <f>GETPIVOTDATA(" Florida",'Population Migration by State'!$B$5,"Year",'Population Migration by State'!$C$3)</f>
        <v>558786</v>
      </c>
      <c r="DB225" s="105">
        <f>GETPIVOTDATA(" Florida",'Population Migration by State'!$B$5,"Year",'Population Migration by State'!$C$3)</f>
        <v>558786</v>
      </c>
      <c r="DC225" s="105">
        <f>GETPIVOTDATA(" Florida",'Population Migration by State'!$B$5,"Year",'Population Migration by State'!$C$3)</f>
        <v>558786</v>
      </c>
      <c r="DD225" s="105">
        <f>GETPIVOTDATA(" Florida",'Population Migration by State'!$B$5,"Year",'Population Migration by State'!$C$3)</f>
        <v>558786</v>
      </c>
      <c r="DE225" s="92"/>
      <c r="DF225" s="105"/>
      <c r="DG225" s="105"/>
      <c r="DH225" s="105"/>
      <c r="DI225" s="105"/>
      <c r="DJ225" s="105"/>
      <c r="DK225" s="105"/>
      <c r="DL225" s="92"/>
      <c r="DM225" s="105"/>
      <c r="DN225" s="105"/>
      <c r="DO225" s="93"/>
      <c r="DP225" s="105"/>
      <c r="DQ225" s="105"/>
      <c r="DR225" s="105"/>
      <c r="DS225" s="105"/>
      <c r="DT225" s="105"/>
      <c r="DU225" s="105"/>
      <c r="DV225" s="105"/>
      <c r="DW225" s="105"/>
      <c r="DX225" s="105"/>
      <c r="DY225" s="105"/>
      <c r="DZ225" s="105"/>
      <c r="EA225" s="114"/>
      <c r="EB225" s="105"/>
      <c r="EC225" s="105"/>
      <c r="ED225" s="105"/>
      <c r="EE225" s="105"/>
      <c r="EF225" s="105"/>
      <c r="EG225" s="105"/>
      <c r="EH225" s="105"/>
      <c r="EI225" s="105"/>
      <c r="EJ225" s="105"/>
      <c r="EK225" s="105"/>
      <c r="EL225" s="105"/>
      <c r="EM225" s="105"/>
      <c r="EN225" s="105"/>
      <c r="EO225" s="105"/>
      <c r="EP225" s="105"/>
      <c r="EQ225" s="56"/>
      <c r="ER225" s="56"/>
      <c r="ES225" s="56"/>
      <c r="ET225" s="56"/>
      <c r="EU225" s="56"/>
      <c r="EV225" s="56"/>
      <c r="EW225" s="56"/>
      <c r="EX225" s="56"/>
      <c r="EY225" s="56"/>
      <c r="EZ225" s="56"/>
      <c r="FA225" s="56"/>
      <c r="FB225" s="56"/>
      <c r="FC225" s="56"/>
      <c r="FD225" s="56"/>
      <c r="FE225" s="56"/>
      <c r="FF225" s="56"/>
      <c r="FG225" s="56"/>
      <c r="FH225" s="56"/>
      <c r="FI225" s="56"/>
      <c r="FJ225" s="56"/>
      <c r="FK225" s="56"/>
      <c r="FL225" s="56"/>
      <c r="FM225" s="56"/>
      <c r="FN225" s="56"/>
      <c r="FO225" s="56"/>
      <c r="FP225" s="56"/>
      <c r="FQ225" s="56"/>
      <c r="FR225" s="56"/>
      <c r="FS225" s="56"/>
      <c r="FT225" s="56"/>
      <c r="FU225" s="56"/>
      <c r="FV225" s="56"/>
      <c r="FW225" s="56"/>
      <c r="FX225" s="56"/>
      <c r="FY225" s="56"/>
      <c r="FZ225" s="56"/>
      <c r="GA225" s="56"/>
      <c r="GB225" s="56"/>
      <c r="GC225" s="56"/>
      <c r="GD225" s="56"/>
      <c r="GE225" s="56"/>
      <c r="GF225" s="56"/>
      <c r="GG225" s="56"/>
      <c r="GH225" s="56"/>
      <c r="GI225" s="56"/>
      <c r="GJ225" s="56"/>
      <c r="GK225" s="56"/>
      <c r="GL225" s="56"/>
      <c r="GM225" s="56"/>
      <c r="GN225" s="56"/>
      <c r="GO225" s="56"/>
      <c r="GP225" s="56"/>
      <c r="GQ225" s="56"/>
      <c r="GR225" s="56"/>
      <c r="GS225" s="56"/>
      <c r="GT225" s="56"/>
      <c r="GU225" s="56"/>
      <c r="GV225" s="56"/>
      <c r="GW225" s="56"/>
      <c r="GX225" s="56"/>
      <c r="GY225" s="56"/>
      <c r="GZ225" s="56"/>
      <c r="HA225" s="56"/>
      <c r="HB225" s="56"/>
      <c r="HC225" s="56"/>
      <c r="HD225" s="56"/>
      <c r="HE225" s="56"/>
      <c r="HF225" s="56"/>
      <c r="HG225" s="56"/>
      <c r="HH225" s="217"/>
    </row>
    <row r="226" spans="2:216" ht="16.5" thickTop="1" thickBot="1" x14ac:dyDescent="0.3">
      <c r="B226" s="221"/>
      <c r="C226" s="56"/>
      <c r="D226" s="92"/>
      <c r="E226" s="105"/>
      <c r="F226" s="56"/>
      <c r="G226" s="56"/>
      <c r="H226" s="56"/>
      <c r="I226" s="105"/>
      <c r="J226" s="92">
        <f>GETPIVOTDATA(" Alaska",'Population Migration by State'!$B$5,"Year",'Population Migration by State'!$C$3)</f>
        <v>33440</v>
      </c>
      <c r="K226" s="105">
        <f>GETPIVOTDATA(" Alaska",'Population Migration by State'!$B$5,"Year",'Population Migration by State'!$C$3)</f>
        <v>33440</v>
      </c>
      <c r="L226" s="105">
        <f>GETPIVOTDATA(" Alaska",'Population Migration by State'!$B$5,"Year",'Population Migration by State'!$C$3)</f>
        <v>33440</v>
      </c>
      <c r="M226" s="105">
        <f>GETPIVOTDATA(" Alaska",'Population Migration by State'!$B$5,"Year",'Population Migration by State'!$C$3)</f>
        <v>33440</v>
      </c>
      <c r="N226" s="105">
        <f>GETPIVOTDATA(" Alaska",'Population Migration by State'!$B$5,"Year",'Population Migration by State'!$C$3)</f>
        <v>33440</v>
      </c>
      <c r="O226" s="105">
        <f>GETPIVOTDATA(" Alaska",'Population Migration by State'!$B$5,"Year",'Population Migration by State'!$C$3)</f>
        <v>33440</v>
      </c>
      <c r="P226" s="105">
        <f>GETPIVOTDATA(" Alaska",'Population Migration by State'!$B$5,"Year",'Population Migration by State'!$C$3)</f>
        <v>33440</v>
      </c>
      <c r="Q226" s="105">
        <f>GETPIVOTDATA(" Alaska",'Population Migration by State'!$B$5,"Year",'Population Migration by State'!$C$3)</f>
        <v>33440</v>
      </c>
      <c r="R226" s="105">
        <f>GETPIVOTDATA(" Alaska",'Population Migration by State'!$B$5,"Year",'Population Migration by State'!$C$3)</f>
        <v>33440</v>
      </c>
      <c r="S226" s="105">
        <f>GETPIVOTDATA(" Alaska",'Population Migration by State'!$B$5,"Year",'Population Migration by State'!$C$3)</f>
        <v>33440</v>
      </c>
      <c r="T226" s="105">
        <f>GETPIVOTDATA(" Alaska",'Population Migration by State'!$B$5,"Year",'Population Migration by State'!$C$3)</f>
        <v>33440</v>
      </c>
      <c r="U226" s="105">
        <f>GETPIVOTDATA(" Alaska",'Population Migration by State'!$B$5,"Year",'Population Migration by State'!$C$3)</f>
        <v>33440</v>
      </c>
      <c r="V226" s="105">
        <f>GETPIVOTDATA(" Alaska",'Population Migration by State'!$B$5,"Year",'Population Migration by State'!$C$3)</f>
        <v>33440</v>
      </c>
      <c r="W226" s="105">
        <f>GETPIVOTDATA(" Alaska",'Population Migration by State'!$B$5,"Year",'Population Migration by State'!$C$3)</f>
        <v>33440</v>
      </c>
      <c r="X226" s="114">
        <f>GETPIVOTDATA(" Alaska",'Population Migration by State'!$B$5,"Year",'Population Migration by State'!$C$3)</f>
        <v>33440</v>
      </c>
      <c r="Y226" s="92"/>
      <c r="Z226" s="105"/>
      <c r="AA226" s="105"/>
      <c r="AB226" s="105"/>
      <c r="AC226" s="105"/>
      <c r="AD226" s="105"/>
      <c r="AE226" s="105"/>
      <c r="AF226" s="105"/>
      <c r="AG226" s="95">
        <f>GETPIVOTDATA(" Hawaii",'Population Migration by State'!$B$5,"Year",'Population Migration by State'!$C$3)</f>
        <v>55481</v>
      </c>
      <c r="AH226" s="101">
        <f>GETPIVOTDATA(" Hawaii",'Population Migration by State'!$B$5,"Year",'Population Migration by State'!$C$3)</f>
        <v>55481</v>
      </c>
      <c r="AI226" s="99"/>
      <c r="AJ226" s="105"/>
      <c r="AK226" s="105"/>
      <c r="AL226" s="105"/>
      <c r="AM226" s="105"/>
      <c r="AN226" s="105"/>
      <c r="AO226" s="105"/>
      <c r="AP226" s="105"/>
      <c r="AQ226" s="105"/>
      <c r="AR226" s="105"/>
      <c r="AS226" s="114"/>
      <c r="AT226" s="105"/>
      <c r="AU226" s="105"/>
      <c r="AV226" s="105"/>
      <c r="AW226" s="105"/>
      <c r="AX226" s="105"/>
      <c r="AY226" s="105"/>
      <c r="AZ226" s="99"/>
      <c r="BA226" s="103">
        <f>GETPIVOTDATA(" Texas",'Population Migration by State'!$B$5,"Year",'Population Migration by State'!$C$3)</f>
        <v>512187</v>
      </c>
      <c r="BB226" s="92"/>
      <c r="BC226" s="105"/>
      <c r="BD226" s="105"/>
      <c r="BE226" s="105"/>
      <c r="BF226" s="105"/>
      <c r="BG226" s="105"/>
      <c r="BH226" s="105"/>
      <c r="BI226" s="92">
        <f>GETPIVOTDATA(" Texas",'Population Migration by State'!$B$5,"Year",'Population Migration by State'!$C$3)</f>
        <v>512187</v>
      </c>
      <c r="BJ226" s="105">
        <f>GETPIVOTDATA(" Texas",'Population Migration by State'!$B$5,"Year",'Population Migration by State'!$C$3)</f>
        <v>512187</v>
      </c>
      <c r="BK226" s="105">
        <f>GETPIVOTDATA(" Texas",'Population Migration by State'!$B$5,"Year",'Population Migration by State'!$C$3)</f>
        <v>512187</v>
      </c>
      <c r="BL226" s="105">
        <f>GETPIVOTDATA(" Texas",'Population Migration by State'!$B$5,"Year",'Population Migration by State'!$C$3)</f>
        <v>512187</v>
      </c>
      <c r="BM226" s="105">
        <f>GETPIVOTDATA(" Texas",'Population Migration by State'!$B$5,"Year",'Population Migration by State'!$C$3)</f>
        <v>512187</v>
      </c>
      <c r="BN226" s="105">
        <f>GETPIVOTDATA(" Texas",'Population Migration by State'!$B$5,"Year",'Population Migration by State'!$C$3)</f>
        <v>512187</v>
      </c>
      <c r="BO226" s="105">
        <f>GETPIVOTDATA(" Texas",'Population Migration by State'!$B$5,"Year",'Population Migration by State'!$C$3)</f>
        <v>512187</v>
      </c>
      <c r="BP226" s="105">
        <f>GETPIVOTDATA(" Texas",'Population Migration by State'!$B$5,"Year",'Population Migration by State'!$C$3)</f>
        <v>512187</v>
      </c>
      <c r="BQ226" s="105">
        <f>GETPIVOTDATA(" Texas",'Population Migration by State'!$B$5,"Year",'Population Migration by State'!$C$3)</f>
        <v>512187</v>
      </c>
      <c r="BR226" s="105">
        <f>GETPIVOTDATA(" Texas",'Population Migration by State'!$B$5,"Year",'Population Migration by State'!$C$3)</f>
        <v>512187</v>
      </c>
      <c r="BS226" s="105">
        <f>GETPIVOTDATA(" Texas",'Population Migration by State'!$B$5,"Year",'Population Migration by State'!$C$3)</f>
        <v>512187</v>
      </c>
      <c r="BT226" s="105">
        <f>GETPIVOTDATA(" Texas",'Population Migration by State'!$B$5,"Year",'Population Migration by State'!$C$3)</f>
        <v>512187</v>
      </c>
      <c r="BU226" s="105">
        <f>GETPIVOTDATA(" Texas",'Population Migration by State'!$B$5,"Year",'Population Migration by State'!$C$3)</f>
        <v>512187</v>
      </c>
      <c r="BV226" s="105">
        <f>GETPIVOTDATA(" Texas",'Population Migration by State'!$B$5,"Year",'Population Migration by State'!$C$3)</f>
        <v>512187</v>
      </c>
      <c r="BW226" s="92">
        <f>GETPIVOTDATA(" Louisiana",'Population Migration by State'!$B$5,"Year",'Population Migration by State'!$C$3)</f>
        <v>91870</v>
      </c>
      <c r="BX226" s="105">
        <f>GETPIVOTDATA(" Louisiana",'Population Migration by State'!$B$5,"Year",'Population Migration by State'!$C$3)</f>
        <v>91870</v>
      </c>
      <c r="BY226" s="105">
        <f>GETPIVOTDATA(" Louisiana",'Population Migration by State'!$B$5,"Year",'Population Migration by State'!$C$3)</f>
        <v>91870</v>
      </c>
      <c r="BZ226" s="105">
        <f>GETPIVOTDATA(" Louisiana",'Population Migration by State'!$B$5,"Year",'Population Migration by State'!$C$3)</f>
        <v>91870</v>
      </c>
      <c r="CA226" s="105">
        <f>GETPIVOTDATA(" Louisiana",'Population Migration by State'!$B$5,"Year",'Population Migration by State'!$C$3)</f>
        <v>91870</v>
      </c>
      <c r="CB226" s="105">
        <f>GETPIVOTDATA(" Louisiana",'Population Migration by State'!$B$5,"Year",'Population Migration by State'!$C$3)</f>
        <v>91870</v>
      </c>
      <c r="CC226" s="105">
        <f>GETPIVOTDATA(" Louisiana",'Population Migration by State'!$B$5,"Year",'Population Migration by State'!$C$3)</f>
        <v>91870</v>
      </c>
      <c r="CD226" s="105">
        <f>GETPIVOTDATA(" Louisiana",'Population Migration by State'!$B$5,"Year",'Population Migration by State'!$C$3)</f>
        <v>91870</v>
      </c>
      <c r="CE226" s="105">
        <f>GETPIVOTDATA(" Louisiana",'Population Migration by State'!$B$5,"Year",'Population Migration by State'!$C$3)</f>
        <v>91870</v>
      </c>
      <c r="CF226" s="105">
        <f>GETPIVOTDATA(" Louisiana",'Population Migration by State'!$B$5,"Year",'Population Migration by State'!$C$3)</f>
        <v>91870</v>
      </c>
      <c r="CG226" s="105">
        <f>GETPIVOTDATA(" Louisiana",'Population Migration by State'!$B$5,"Year",'Population Migration by State'!$C$3)</f>
        <v>91870</v>
      </c>
      <c r="CH226" s="105">
        <f>GETPIVOTDATA(" Louisiana",'Population Migration by State'!$B$5,"Year",'Population Migration by State'!$C$3)</f>
        <v>91870</v>
      </c>
      <c r="CI226" s="105">
        <f>GETPIVOTDATA(" Louisiana",'Population Migration by State'!$B$5,"Year",'Population Migration by State'!$C$3)</f>
        <v>91870</v>
      </c>
      <c r="CJ226" s="92">
        <f>GETPIVOTDATA(" Mississippi",'Population Migration by State'!$B$5,"Year",'Population Migration by State'!$C$3)</f>
        <v>73581</v>
      </c>
      <c r="CK226" s="105">
        <f>GETPIVOTDATA(" Mississippi",'Population Migration by State'!$B$5,"Year",'Population Migration by State'!$C$3)</f>
        <v>73581</v>
      </c>
      <c r="CL226" s="92">
        <f>GETPIVOTDATA(" Alabama",'Population Migration by State'!$B$5,"Year",'Population Migration by State'!$C$3)</f>
        <v>105219</v>
      </c>
      <c r="CM226" s="105">
        <f>GETPIVOTDATA(" Alabama",'Population Migration by State'!$B$5,"Year",'Population Migration by State'!$C$3)</f>
        <v>105219</v>
      </c>
      <c r="CN226" s="92">
        <f>GETPIVOTDATA(" Florida",'Population Migration by State'!$B$5,"Year",'Population Migration by State'!$C$3)</f>
        <v>558786</v>
      </c>
      <c r="CO226" s="105">
        <f>GETPIVOTDATA(" Florida",'Population Migration by State'!$B$5,"Year",'Population Migration by State'!$C$3)</f>
        <v>558786</v>
      </c>
      <c r="CP226" s="105">
        <f>GETPIVOTDATA(" Florida",'Population Migration by State'!$B$5,"Year",'Population Migration by State'!$C$3)</f>
        <v>558786</v>
      </c>
      <c r="CQ226" s="105">
        <f>GETPIVOTDATA(" Florida",'Population Migration by State'!$B$5,"Year",'Population Migration by State'!$C$3)</f>
        <v>558786</v>
      </c>
      <c r="CR226" s="105">
        <f>GETPIVOTDATA(" Florida",'Population Migration by State'!$B$5,"Year",'Population Migration by State'!$C$3)</f>
        <v>558786</v>
      </c>
      <c r="CS226" s="105">
        <f>GETPIVOTDATA(" Florida",'Population Migration by State'!$B$5,"Year",'Population Migration by State'!$C$3)</f>
        <v>558786</v>
      </c>
      <c r="CT226" s="105">
        <f>GETPIVOTDATA(" Florida",'Population Migration by State'!$B$5,"Year",'Population Migration by State'!$C$3)</f>
        <v>558786</v>
      </c>
      <c r="CU226" s="105">
        <f>GETPIVOTDATA(" Florida",'Population Migration by State'!$B$5,"Year",'Population Migration by State'!$C$3)</f>
        <v>558786</v>
      </c>
      <c r="CV226" s="105">
        <f>GETPIVOTDATA(" Florida",'Population Migration by State'!$B$5,"Year",'Population Migration by State'!$C$3)</f>
        <v>558786</v>
      </c>
      <c r="CW226" s="105">
        <f>GETPIVOTDATA(" Florida",'Population Migration by State'!$B$5,"Year",'Population Migration by State'!$C$3)</f>
        <v>558786</v>
      </c>
      <c r="CX226" s="105">
        <f>GETPIVOTDATA(" Florida",'Population Migration by State'!$B$5,"Year",'Population Migration by State'!$C$3)</f>
        <v>558786</v>
      </c>
      <c r="CY226" s="105">
        <f>GETPIVOTDATA(" Florida",'Population Migration by State'!$B$5,"Year",'Population Migration by State'!$C$3)</f>
        <v>558786</v>
      </c>
      <c r="CZ226" s="105">
        <f>GETPIVOTDATA(" Florida",'Population Migration by State'!$B$5,"Year",'Population Migration by State'!$C$3)</f>
        <v>558786</v>
      </c>
      <c r="DA226" s="105">
        <f>GETPIVOTDATA(" Florida",'Population Migration by State'!$B$5,"Year",'Population Migration by State'!$C$3)</f>
        <v>558786</v>
      </c>
      <c r="DB226" s="105">
        <f>GETPIVOTDATA(" Florida",'Population Migration by State'!$B$5,"Year",'Population Migration by State'!$C$3)</f>
        <v>558786</v>
      </c>
      <c r="DC226" s="105">
        <f>GETPIVOTDATA(" Florida",'Population Migration by State'!$B$5,"Year",'Population Migration by State'!$C$3)</f>
        <v>558786</v>
      </c>
      <c r="DD226" s="105">
        <f>GETPIVOTDATA(" Florida",'Population Migration by State'!$B$5,"Year",'Population Migration by State'!$C$3)</f>
        <v>558786</v>
      </c>
      <c r="DE226" s="92"/>
      <c r="DF226" s="105"/>
      <c r="DG226" s="105"/>
      <c r="DH226" s="105"/>
      <c r="DI226" s="105"/>
      <c r="DJ226" s="105"/>
      <c r="DK226" s="105"/>
      <c r="DL226" s="92"/>
      <c r="DM226" s="105"/>
      <c r="DN226" s="105"/>
      <c r="DO226" s="93"/>
      <c r="DP226" s="105"/>
      <c r="DQ226" s="105"/>
      <c r="DR226" s="105"/>
      <c r="DS226" s="105"/>
      <c r="DT226" s="105"/>
      <c r="DU226" s="105"/>
      <c r="DV226" s="105"/>
      <c r="DW226" s="105"/>
      <c r="DX226" s="105"/>
      <c r="DY226" s="105"/>
      <c r="DZ226" s="105"/>
      <c r="EA226" s="114"/>
      <c r="EB226" s="105"/>
      <c r="EC226" s="105"/>
      <c r="ED226" s="105"/>
      <c r="EE226" s="105"/>
      <c r="EF226" s="105"/>
      <c r="EG226" s="105"/>
      <c r="EH226" s="105"/>
      <c r="EI226" s="105"/>
      <c r="EJ226" s="105"/>
      <c r="EK226" s="105"/>
      <c r="EL226" s="105"/>
      <c r="EM226" s="105"/>
      <c r="EN226" s="105"/>
      <c r="EO226" s="105"/>
      <c r="EP226" s="105"/>
      <c r="EQ226" s="56"/>
      <c r="ER226" s="56"/>
      <c r="ES226" s="56"/>
      <c r="ET226" s="56"/>
      <c r="EU226" s="56"/>
      <c r="EV226" s="56"/>
      <c r="EW226" s="56"/>
      <c r="EX226" s="56"/>
      <c r="EY226" s="56"/>
      <c r="EZ226" s="56"/>
      <c r="FA226" s="56"/>
      <c r="FB226" s="56"/>
      <c r="FC226" s="56"/>
      <c r="FD226" s="56"/>
      <c r="FE226" s="56"/>
      <c r="FF226" s="56"/>
      <c r="FG226" s="56"/>
      <c r="FH226" s="56"/>
      <c r="FI226" s="56"/>
      <c r="FJ226" s="56"/>
      <c r="FK226" s="56"/>
      <c r="FL226" s="56"/>
      <c r="FM226" s="56"/>
      <c r="FN226" s="56"/>
      <c r="FO226" s="56"/>
      <c r="FP226" s="56"/>
      <c r="FQ226" s="56"/>
      <c r="FR226" s="56"/>
      <c r="FS226" s="56"/>
      <c r="FT226" s="56"/>
      <c r="FU226" s="56"/>
      <c r="FV226" s="56"/>
      <c r="FW226" s="56"/>
      <c r="FX226" s="56"/>
      <c r="FY226" s="56"/>
      <c r="FZ226" s="56"/>
      <c r="GA226" s="56"/>
      <c r="GB226" s="56"/>
      <c r="GC226" s="56"/>
      <c r="GD226" s="56"/>
      <c r="GE226" s="56"/>
      <c r="GF226" s="56"/>
      <c r="GG226" s="56"/>
      <c r="GH226" s="56"/>
      <c r="GI226" s="56"/>
      <c r="GJ226" s="56"/>
      <c r="GK226" s="56"/>
      <c r="GL226" s="56"/>
      <c r="GM226" s="56"/>
      <c r="GN226" s="56"/>
      <c r="GO226" s="56"/>
      <c r="GP226" s="56"/>
      <c r="GQ226" s="56"/>
      <c r="GR226" s="56"/>
      <c r="GS226" s="56"/>
      <c r="GT226" s="56"/>
      <c r="GU226" s="56"/>
      <c r="GV226" s="56"/>
      <c r="GW226" s="56"/>
      <c r="GX226" s="56"/>
      <c r="GY226" s="56"/>
      <c r="GZ226" s="56"/>
      <c r="HA226" s="56"/>
      <c r="HB226" s="56"/>
      <c r="HC226" s="56"/>
      <c r="HD226" s="56"/>
      <c r="HE226" s="56"/>
      <c r="HF226" s="56"/>
      <c r="HG226" s="56"/>
      <c r="HH226" s="217"/>
    </row>
    <row r="227" spans="2:216" ht="16.5" thickTop="1" thickBot="1" x14ac:dyDescent="0.3">
      <c r="B227" s="221"/>
      <c r="C227" s="56"/>
      <c r="D227" s="92"/>
      <c r="E227" s="105"/>
      <c r="F227" s="105"/>
      <c r="G227" s="105"/>
      <c r="H227" s="105"/>
      <c r="I227" s="56"/>
      <c r="J227" s="98"/>
      <c r="K227" s="56">
        <f>GETPIVOTDATA(" Alaska",'Population Migration by State'!$B$5,"Year",'Population Migration by State'!$C$3)</f>
        <v>33440</v>
      </c>
      <c r="L227" s="56">
        <f>GETPIVOTDATA(" Alaska",'Population Migration by State'!$B$5,"Year",'Population Migration by State'!$C$3)</f>
        <v>33440</v>
      </c>
      <c r="M227" s="105">
        <f>GETPIVOTDATA(" Alaska",'Population Migration by State'!$B$5,"Year",'Population Migration by State'!$C$3)</f>
        <v>33440</v>
      </c>
      <c r="N227" s="105">
        <f>GETPIVOTDATA(" Alaska",'Population Migration by State'!$B$5,"Year",'Population Migration by State'!$C$3)</f>
        <v>33440</v>
      </c>
      <c r="O227" s="105">
        <f>GETPIVOTDATA(" Alaska",'Population Migration by State'!$B$5,"Year",'Population Migration by State'!$C$3)</f>
        <v>33440</v>
      </c>
      <c r="P227" s="105">
        <f>GETPIVOTDATA(" Alaska",'Population Migration by State'!$B$5,"Year",'Population Migration by State'!$C$3)</f>
        <v>33440</v>
      </c>
      <c r="Q227" s="105">
        <f>GETPIVOTDATA(" Alaska",'Population Migration by State'!$B$5,"Year",'Population Migration by State'!$C$3)</f>
        <v>33440</v>
      </c>
      <c r="R227" s="105">
        <f>GETPIVOTDATA(" Alaska",'Population Migration by State'!$B$5,"Year",'Population Migration by State'!$C$3)</f>
        <v>33440</v>
      </c>
      <c r="S227" s="105">
        <f>GETPIVOTDATA(" Alaska",'Population Migration by State'!$B$5,"Year",'Population Migration by State'!$C$3)</f>
        <v>33440</v>
      </c>
      <c r="T227" s="105">
        <f>GETPIVOTDATA(" Alaska",'Population Migration by State'!$B$5,"Year",'Population Migration by State'!$C$3)</f>
        <v>33440</v>
      </c>
      <c r="U227" s="105">
        <f>GETPIVOTDATA(" Alaska",'Population Migration by State'!$B$5,"Year",'Population Migration by State'!$C$3)</f>
        <v>33440</v>
      </c>
      <c r="V227" s="105">
        <f>GETPIVOTDATA(" Alaska",'Population Migration by State'!$B$5,"Year",'Population Migration by State'!$C$3)</f>
        <v>33440</v>
      </c>
      <c r="W227" s="105">
        <f>GETPIVOTDATA(" Alaska",'Population Migration by State'!$B$5,"Year",'Population Migration by State'!$C$3)</f>
        <v>33440</v>
      </c>
      <c r="X227" s="114">
        <f>GETPIVOTDATA(" Alaska",'Population Migration by State'!$B$5,"Year",'Population Migration by State'!$C$3)</f>
        <v>33440</v>
      </c>
      <c r="Y227" s="92"/>
      <c r="Z227" s="105"/>
      <c r="AA227" s="105"/>
      <c r="AB227" s="105"/>
      <c r="AC227" s="105"/>
      <c r="AD227" s="105"/>
      <c r="AE227" s="105"/>
      <c r="AF227" s="105"/>
      <c r="AG227" s="99"/>
      <c r="AH227" s="105">
        <f>GETPIVOTDATA(" Hawaii",'Population Migration by State'!$B$5,"Year",'Population Migration by State'!$C$3)</f>
        <v>55481</v>
      </c>
      <c r="AI227" s="105">
        <f>GETPIVOTDATA(" Hawaii",'Population Migration by State'!$B$5,"Year",'Population Migration by State'!$C$3)</f>
        <v>55481</v>
      </c>
      <c r="AJ227" s="92"/>
      <c r="AK227" s="105"/>
      <c r="AL227" s="105"/>
      <c r="AM227" s="105"/>
      <c r="AN227" s="105"/>
      <c r="AO227" s="105"/>
      <c r="AP227" s="105"/>
      <c r="AQ227" s="105"/>
      <c r="AR227" s="105"/>
      <c r="AS227" s="114"/>
      <c r="AT227" s="105"/>
      <c r="AU227" s="105"/>
      <c r="AV227" s="105"/>
      <c r="AW227" s="105"/>
      <c r="AX227" s="105"/>
      <c r="AY227" s="105"/>
      <c r="AZ227" s="105"/>
      <c r="BA227" s="105"/>
      <c r="BB227" s="105"/>
      <c r="BC227" s="105"/>
      <c r="BD227" s="105"/>
      <c r="BE227" s="105"/>
      <c r="BF227" s="105"/>
      <c r="BG227" s="105"/>
      <c r="BH227" s="105"/>
      <c r="BI227" s="92">
        <f>GETPIVOTDATA(" Texas",'Population Migration by State'!$B$5,"Year",'Population Migration by State'!$C$3)</f>
        <v>512187</v>
      </c>
      <c r="BJ227" s="105">
        <f>GETPIVOTDATA(" Texas",'Population Migration by State'!$B$5,"Year",'Population Migration by State'!$C$3)</f>
        <v>512187</v>
      </c>
      <c r="BK227" s="105">
        <f>GETPIVOTDATA(" Texas",'Population Migration by State'!$B$5,"Year",'Population Migration by State'!$C$3)</f>
        <v>512187</v>
      </c>
      <c r="BL227" s="105">
        <f>GETPIVOTDATA(" Texas",'Population Migration by State'!$B$5,"Year",'Population Migration by State'!$C$3)</f>
        <v>512187</v>
      </c>
      <c r="BM227" s="105">
        <f>GETPIVOTDATA(" Texas",'Population Migration by State'!$B$5,"Year",'Population Migration by State'!$C$3)</f>
        <v>512187</v>
      </c>
      <c r="BN227" s="105">
        <f>GETPIVOTDATA(" Texas",'Population Migration by State'!$B$5,"Year",'Population Migration by State'!$C$3)</f>
        <v>512187</v>
      </c>
      <c r="BO227" s="105">
        <f>GETPIVOTDATA(" Texas",'Population Migration by State'!$B$5,"Year",'Population Migration by State'!$C$3)</f>
        <v>512187</v>
      </c>
      <c r="BP227" s="105">
        <f>GETPIVOTDATA(" Texas",'Population Migration by State'!$B$5,"Year",'Population Migration by State'!$C$3)</f>
        <v>512187</v>
      </c>
      <c r="BQ227" s="105">
        <f>GETPIVOTDATA(" Texas",'Population Migration by State'!$B$5,"Year",'Population Migration by State'!$C$3)</f>
        <v>512187</v>
      </c>
      <c r="BR227" s="105">
        <f>GETPIVOTDATA(" Texas",'Population Migration by State'!$B$5,"Year",'Population Migration by State'!$C$3)</f>
        <v>512187</v>
      </c>
      <c r="BS227" s="105">
        <f>GETPIVOTDATA(" Texas",'Population Migration by State'!$B$5,"Year",'Population Migration by State'!$C$3)</f>
        <v>512187</v>
      </c>
      <c r="BT227" s="105">
        <f>GETPIVOTDATA(" Texas",'Population Migration by State'!$B$5,"Year",'Population Migration by State'!$C$3)</f>
        <v>512187</v>
      </c>
      <c r="BU227" s="105">
        <f>GETPIVOTDATA(" Texas",'Population Migration by State'!$B$5,"Year",'Population Migration by State'!$C$3)</f>
        <v>512187</v>
      </c>
      <c r="BV227" s="105">
        <f>GETPIVOTDATA(" Texas",'Population Migration by State'!$B$5,"Year",'Population Migration by State'!$C$3)</f>
        <v>512187</v>
      </c>
      <c r="BW227" s="92">
        <f>GETPIVOTDATA(" Louisiana",'Population Migration by State'!$B$5,"Year",'Population Migration by State'!$C$3)</f>
        <v>91870</v>
      </c>
      <c r="BX227" s="105">
        <f>GETPIVOTDATA(" Louisiana",'Population Migration by State'!$B$5,"Year",'Population Migration by State'!$C$3)</f>
        <v>91870</v>
      </c>
      <c r="BY227" s="105">
        <f>GETPIVOTDATA(" Louisiana",'Population Migration by State'!$B$5,"Year",'Population Migration by State'!$C$3)</f>
        <v>91870</v>
      </c>
      <c r="BZ227" s="105">
        <f>GETPIVOTDATA(" Louisiana",'Population Migration by State'!$B$5,"Year",'Population Migration by State'!$C$3)</f>
        <v>91870</v>
      </c>
      <c r="CA227" s="105">
        <f>GETPIVOTDATA(" Louisiana",'Population Migration by State'!$B$5,"Year",'Population Migration by State'!$C$3)</f>
        <v>91870</v>
      </c>
      <c r="CB227" s="105">
        <f>GETPIVOTDATA(" Louisiana",'Population Migration by State'!$B$5,"Year",'Population Migration by State'!$C$3)</f>
        <v>91870</v>
      </c>
      <c r="CC227" s="105">
        <f>GETPIVOTDATA(" Louisiana",'Population Migration by State'!$B$5,"Year",'Population Migration by State'!$C$3)</f>
        <v>91870</v>
      </c>
      <c r="CD227" s="105">
        <f>GETPIVOTDATA(" Louisiana",'Population Migration by State'!$B$5,"Year",'Population Migration by State'!$C$3)</f>
        <v>91870</v>
      </c>
      <c r="CE227" s="105">
        <f>GETPIVOTDATA(" Louisiana",'Population Migration by State'!$B$5,"Year",'Population Migration by State'!$C$3)</f>
        <v>91870</v>
      </c>
      <c r="CF227" s="105">
        <f>GETPIVOTDATA(" Louisiana",'Population Migration by State'!$B$5,"Year",'Population Migration by State'!$C$3)</f>
        <v>91870</v>
      </c>
      <c r="CG227" s="105">
        <f>GETPIVOTDATA(" Louisiana",'Population Migration by State'!$B$5,"Year",'Population Migration by State'!$C$3)</f>
        <v>91870</v>
      </c>
      <c r="CH227" s="105">
        <f>GETPIVOTDATA(" Louisiana",'Population Migration by State'!$B$5,"Year",'Population Migration by State'!$C$3)</f>
        <v>91870</v>
      </c>
      <c r="CI227" s="105">
        <f>GETPIVOTDATA(" Louisiana",'Population Migration by State'!$B$5,"Year",'Population Migration by State'!$C$3)</f>
        <v>91870</v>
      </c>
      <c r="CJ227" s="92">
        <f>GETPIVOTDATA(" Mississippi",'Population Migration by State'!$B$5,"Year",'Population Migration by State'!$C$3)</f>
        <v>73581</v>
      </c>
      <c r="CK227" s="105">
        <f>GETPIVOTDATA(" Mississippi",'Population Migration by State'!$B$5,"Year",'Population Migration by State'!$C$3)</f>
        <v>73581</v>
      </c>
      <c r="CL227" s="92">
        <f>GETPIVOTDATA(" Alabama",'Population Migration by State'!$B$5,"Year",'Population Migration by State'!$C$3)</f>
        <v>105219</v>
      </c>
      <c r="CM227" s="105">
        <f>GETPIVOTDATA(" Alabama",'Population Migration by State'!$B$5,"Year",'Population Migration by State'!$C$3)</f>
        <v>105219</v>
      </c>
      <c r="CN227" s="92">
        <f>GETPIVOTDATA(" Florida",'Population Migration by State'!$B$5,"Year",'Population Migration by State'!$C$3)</f>
        <v>558786</v>
      </c>
      <c r="CO227" s="105">
        <f>GETPIVOTDATA(" Florida",'Population Migration by State'!$B$5,"Year",'Population Migration by State'!$C$3)</f>
        <v>558786</v>
      </c>
      <c r="CP227" s="105">
        <f>GETPIVOTDATA(" Florida",'Population Migration by State'!$B$5,"Year",'Population Migration by State'!$C$3)</f>
        <v>558786</v>
      </c>
      <c r="CQ227" s="105">
        <f>GETPIVOTDATA(" Florida",'Population Migration by State'!$B$5,"Year",'Population Migration by State'!$C$3)</f>
        <v>558786</v>
      </c>
      <c r="CR227" s="105">
        <f>GETPIVOTDATA(" Florida",'Population Migration by State'!$B$5,"Year",'Population Migration by State'!$C$3)</f>
        <v>558786</v>
      </c>
      <c r="CS227" s="105">
        <f>GETPIVOTDATA(" Florida",'Population Migration by State'!$B$5,"Year",'Population Migration by State'!$C$3)</f>
        <v>558786</v>
      </c>
      <c r="CT227" s="105">
        <f>GETPIVOTDATA(" Florida",'Population Migration by State'!$B$5,"Year",'Population Migration by State'!$C$3)</f>
        <v>558786</v>
      </c>
      <c r="CU227" s="105">
        <f>GETPIVOTDATA(" Florida",'Population Migration by State'!$B$5,"Year",'Population Migration by State'!$C$3)</f>
        <v>558786</v>
      </c>
      <c r="CV227" s="105">
        <f>GETPIVOTDATA(" Florida",'Population Migration by State'!$B$5,"Year",'Population Migration by State'!$C$3)</f>
        <v>558786</v>
      </c>
      <c r="CW227" s="105">
        <f>GETPIVOTDATA(" Florida",'Population Migration by State'!$B$5,"Year",'Population Migration by State'!$C$3)</f>
        <v>558786</v>
      </c>
      <c r="CX227" s="105">
        <f>GETPIVOTDATA(" Florida",'Population Migration by State'!$B$5,"Year",'Population Migration by State'!$C$3)</f>
        <v>558786</v>
      </c>
      <c r="CY227" s="105">
        <f>GETPIVOTDATA(" Florida",'Population Migration by State'!$B$5,"Year",'Population Migration by State'!$C$3)</f>
        <v>558786</v>
      </c>
      <c r="CZ227" s="105">
        <f>GETPIVOTDATA(" Florida",'Population Migration by State'!$B$5,"Year",'Population Migration by State'!$C$3)</f>
        <v>558786</v>
      </c>
      <c r="DA227" s="105">
        <f>GETPIVOTDATA(" Florida",'Population Migration by State'!$B$5,"Year",'Population Migration by State'!$C$3)</f>
        <v>558786</v>
      </c>
      <c r="DB227" s="105">
        <f>GETPIVOTDATA(" Florida",'Population Migration by State'!$B$5,"Year",'Population Migration by State'!$C$3)</f>
        <v>558786</v>
      </c>
      <c r="DC227" s="105">
        <f>GETPIVOTDATA(" Florida",'Population Migration by State'!$B$5,"Year",'Population Migration by State'!$C$3)</f>
        <v>558786</v>
      </c>
      <c r="DD227" s="105">
        <f>GETPIVOTDATA(" Florida",'Population Migration by State'!$B$5,"Year",'Population Migration by State'!$C$3)</f>
        <v>558786</v>
      </c>
      <c r="DE227" s="92"/>
      <c r="DF227" s="105"/>
      <c r="DG227" s="105"/>
      <c r="DH227" s="105"/>
      <c r="DI227" s="105"/>
      <c r="DJ227" s="105"/>
      <c r="DK227" s="105"/>
      <c r="DL227" s="92"/>
      <c r="DM227" s="105"/>
      <c r="DN227" s="126">
        <f>GETPIVOTDATA(" Puerto Rico",'Population Migration by State'!$B$5,"Year",'Population Migration by State'!$C$3)</f>
        <v>20044</v>
      </c>
      <c r="DO227" s="127">
        <f>GETPIVOTDATA(" Puerto Rico",'Population Migration by State'!$B$5,"Year",'Population Migration by State'!$C$3)</f>
        <v>20044</v>
      </c>
      <c r="DP227" s="127">
        <f>GETPIVOTDATA(" Puerto Rico",'Population Migration by State'!$B$5,"Year",'Population Migration by State'!$C$3)</f>
        <v>20044</v>
      </c>
      <c r="DQ227" s="128">
        <f>GETPIVOTDATA(" Puerto Rico",'Population Migration by State'!$B$5,"Year",'Population Migration by State'!$C$3)</f>
        <v>20044</v>
      </c>
      <c r="DR227" s="105"/>
      <c r="DS227" s="105"/>
      <c r="DT227" s="105"/>
      <c r="DU227" s="105"/>
      <c r="DV227" s="105"/>
      <c r="DW227" s="105"/>
      <c r="DX227" s="105"/>
      <c r="DY227" s="105"/>
      <c r="DZ227" s="105"/>
      <c r="EA227" s="114"/>
      <c r="EB227" s="105"/>
      <c r="EC227" s="105"/>
      <c r="ED227" s="105"/>
      <c r="EE227" s="105"/>
      <c r="EF227" s="105"/>
      <c r="EG227" s="105"/>
      <c r="EH227" s="105"/>
      <c r="EI227" s="105"/>
      <c r="EJ227" s="105"/>
      <c r="EK227" s="105"/>
      <c r="EL227" s="105"/>
      <c r="EM227" s="105"/>
      <c r="EN227" s="105"/>
      <c r="EO227" s="105"/>
      <c r="EP227" s="105"/>
      <c r="EQ227" s="56"/>
      <c r="ER227" s="56"/>
      <c r="ES227" s="56"/>
      <c r="ET227" s="56"/>
      <c r="EU227" s="56"/>
      <c r="EV227" s="56"/>
      <c r="EW227" s="56"/>
      <c r="EX227" s="56"/>
      <c r="EY227" s="56"/>
      <c r="EZ227" s="56"/>
      <c r="FA227" s="56"/>
      <c r="FB227" s="56"/>
      <c r="FC227" s="56"/>
      <c r="FD227" s="56"/>
      <c r="FE227" s="56"/>
      <c r="FF227" s="56"/>
      <c r="FG227" s="56"/>
      <c r="FH227" s="56"/>
      <c r="FI227" s="56"/>
      <c r="FJ227" s="56"/>
      <c r="FK227" s="56"/>
      <c r="FL227" s="56"/>
      <c r="FM227" s="56"/>
      <c r="FN227" s="56"/>
      <c r="FO227" s="56"/>
      <c r="FP227" s="56"/>
      <c r="FQ227" s="56"/>
      <c r="FR227" s="56"/>
      <c r="FS227" s="56"/>
      <c r="FT227" s="56"/>
      <c r="FU227" s="56"/>
      <c r="FV227" s="56"/>
      <c r="FW227" s="56"/>
      <c r="FX227" s="56"/>
      <c r="FY227" s="56"/>
      <c r="FZ227" s="56"/>
      <c r="GA227" s="56"/>
      <c r="GB227" s="56"/>
      <c r="GC227" s="56"/>
      <c r="GD227" s="56"/>
      <c r="GE227" s="56"/>
      <c r="GF227" s="56"/>
      <c r="GG227" s="56"/>
      <c r="GH227" s="56"/>
      <c r="GI227" s="56"/>
      <c r="GJ227" s="56"/>
      <c r="GK227" s="56"/>
      <c r="GL227" s="56"/>
      <c r="GM227" s="56"/>
      <c r="GN227" s="56"/>
      <c r="GO227" s="56"/>
      <c r="GP227" s="56"/>
      <c r="GQ227" s="56"/>
      <c r="GR227" s="56"/>
      <c r="GS227" s="56"/>
      <c r="GT227" s="56"/>
      <c r="GU227" s="56"/>
      <c r="GV227" s="56"/>
      <c r="GW227" s="56"/>
      <c r="GX227" s="56"/>
      <c r="GY227" s="56"/>
      <c r="GZ227" s="56"/>
      <c r="HA227" s="56"/>
      <c r="HB227" s="56"/>
      <c r="HC227" s="56"/>
      <c r="HD227" s="56"/>
      <c r="HE227" s="56"/>
      <c r="HF227" s="56"/>
      <c r="HG227" s="56"/>
      <c r="HH227" s="217"/>
    </row>
    <row r="228" spans="2:216" ht="16.5" thickTop="1" thickBot="1" x14ac:dyDescent="0.3">
      <c r="B228" s="221"/>
      <c r="C228" s="56"/>
      <c r="D228" s="92"/>
      <c r="E228" s="105"/>
      <c r="F228" s="105"/>
      <c r="G228" s="105"/>
      <c r="H228" s="105"/>
      <c r="I228" s="56"/>
      <c r="J228" s="57">
        <f>GETPIVOTDATA(" Alaska",'Population Migration by State'!$B$5,"Year",'Population Migration by State'!$C$3)</f>
        <v>33440</v>
      </c>
      <c r="K228" s="56">
        <f>GETPIVOTDATA(" Alaska",'Population Migration by State'!$B$5,"Year",'Population Migration by State'!$C$3)</f>
        <v>33440</v>
      </c>
      <c r="L228" s="56">
        <f>GETPIVOTDATA(" Alaska",'Population Migration by State'!$B$5,"Year",'Population Migration by State'!$C$3)</f>
        <v>33440</v>
      </c>
      <c r="M228" s="105">
        <f>GETPIVOTDATA(" Alaska",'Population Migration by State'!$B$5,"Year",'Population Migration by State'!$C$3)</f>
        <v>33440</v>
      </c>
      <c r="N228" s="105">
        <f>GETPIVOTDATA(" Alaska",'Population Migration by State'!$B$5,"Year",'Population Migration by State'!$C$3)</f>
        <v>33440</v>
      </c>
      <c r="O228" s="105">
        <f>GETPIVOTDATA(" Alaska",'Population Migration by State'!$B$5,"Year",'Population Migration by State'!$C$3)</f>
        <v>33440</v>
      </c>
      <c r="P228" s="105">
        <f>GETPIVOTDATA(" Alaska",'Population Migration by State'!$B$5,"Year",'Population Migration by State'!$C$3)</f>
        <v>33440</v>
      </c>
      <c r="Q228" s="105">
        <f>GETPIVOTDATA(" Alaska",'Population Migration by State'!$B$5,"Year",'Population Migration by State'!$C$3)</f>
        <v>33440</v>
      </c>
      <c r="R228" s="105">
        <f>GETPIVOTDATA(" Alaska",'Population Migration by State'!$B$5,"Year",'Population Migration by State'!$C$3)</f>
        <v>33440</v>
      </c>
      <c r="S228" s="105">
        <f>GETPIVOTDATA(" Alaska",'Population Migration by State'!$B$5,"Year",'Population Migration by State'!$C$3)</f>
        <v>33440</v>
      </c>
      <c r="T228" s="105">
        <f>GETPIVOTDATA(" Alaska",'Population Migration by State'!$B$5,"Year",'Population Migration by State'!$C$3)</f>
        <v>33440</v>
      </c>
      <c r="U228" s="105">
        <f>GETPIVOTDATA(" Alaska",'Population Migration by State'!$B$5,"Year",'Population Migration by State'!$C$3)</f>
        <v>33440</v>
      </c>
      <c r="V228" s="105">
        <f>GETPIVOTDATA(" Alaska",'Population Migration by State'!$B$5,"Year",'Population Migration by State'!$C$3)</f>
        <v>33440</v>
      </c>
      <c r="W228" s="105">
        <f>GETPIVOTDATA(" Alaska",'Population Migration by State'!$B$5,"Year",'Population Migration by State'!$C$3)</f>
        <v>33440</v>
      </c>
      <c r="X228" s="114">
        <f>GETPIVOTDATA(" Alaska",'Population Migration by State'!$B$5,"Year",'Population Migration by State'!$C$3)</f>
        <v>33440</v>
      </c>
      <c r="Y228" s="92"/>
      <c r="Z228" s="105"/>
      <c r="AA228" s="105"/>
      <c r="AB228" s="105"/>
      <c r="AC228" s="105"/>
      <c r="AD228" s="105"/>
      <c r="AE228" s="105"/>
      <c r="AF228" s="105"/>
      <c r="AG228" s="105"/>
      <c r="AH228" s="99"/>
      <c r="AI228" s="103">
        <f>GETPIVOTDATA(" Hawaii",'Population Migration by State'!$B$5,"Year",'Population Migration by State'!$C$3)</f>
        <v>55481</v>
      </c>
      <c r="AJ228" s="109"/>
      <c r="AK228" s="105"/>
      <c r="AL228" s="105"/>
      <c r="AM228" s="105"/>
      <c r="AN228" s="105"/>
      <c r="AO228" s="105"/>
      <c r="AP228" s="105"/>
      <c r="AQ228" s="105"/>
      <c r="AR228" s="105"/>
      <c r="AS228" s="114"/>
      <c r="AT228" s="105"/>
      <c r="AU228" s="105"/>
      <c r="AV228" s="105"/>
      <c r="AW228" s="105"/>
      <c r="AX228" s="105"/>
      <c r="AY228" s="105"/>
      <c r="AZ228" s="105"/>
      <c r="BA228" s="105"/>
      <c r="BB228" s="105"/>
      <c r="BC228" s="105"/>
      <c r="BD228" s="105"/>
      <c r="BE228" s="105"/>
      <c r="BF228" s="105"/>
      <c r="BG228" s="105"/>
      <c r="BH228" s="105"/>
      <c r="BI228" s="92">
        <f>GETPIVOTDATA(" Texas",'Population Migration by State'!$B$5,"Year",'Population Migration by State'!$C$3)</f>
        <v>512187</v>
      </c>
      <c r="BJ228" s="105">
        <f>GETPIVOTDATA(" Texas",'Population Migration by State'!$B$5,"Year",'Population Migration by State'!$C$3)</f>
        <v>512187</v>
      </c>
      <c r="BK228" s="105">
        <f>GETPIVOTDATA(" Texas",'Population Migration by State'!$B$5,"Year",'Population Migration by State'!$C$3)</f>
        <v>512187</v>
      </c>
      <c r="BL228" s="105">
        <f>GETPIVOTDATA(" Texas",'Population Migration by State'!$B$5,"Year",'Population Migration by State'!$C$3)</f>
        <v>512187</v>
      </c>
      <c r="BM228" s="105">
        <f>GETPIVOTDATA(" Texas",'Population Migration by State'!$B$5,"Year",'Population Migration by State'!$C$3)</f>
        <v>512187</v>
      </c>
      <c r="BN228" s="105">
        <f>GETPIVOTDATA(" Texas",'Population Migration by State'!$B$5,"Year",'Population Migration by State'!$C$3)</f>
        <v>512187</v>
      </c>
      <c r="BO228" s="105">
        <f>GETPIVOTDATA(" Texas",'Population Migration by State'!$B$5,"Year",'Population Migration by State'!$C$3)</f>
        <v>512187</v>
      </c>
      <c r="BP228" s="105">
        <f>GETPIVOTDATA(" Texas",'Population Migration by State'!$B$5,"Year",'Population Migration by State'!$C$3)</f>
        <v>512187</v>
      </c>
      <c r="BQ228" s="105">
        <f>GETPIVOTDATA(" Texas",'Population Migration by State'!$B$5,"Year",'Population Migration by State'!$C$3)</f>
        <v>512187</v>
      </c>
      <c r="BR228" s="105">
        <f>GETPIVOTDATA(" Texas",'Population Migration by State'!$B$5,"Year",'Population Migration by State'!$C$3)</f>
        <v>512187</v>
      </c>
      <c r="BS228" s="105">
        <f>GETPIVOTDATA(" Texas",'Population Migration by State'!$B$5,"Year",'Population Migration by State'!$C$3)</f>
        <v>512187</v>
      </c>
      <c r="BT228" s="105">
        <f>GETPIVOTDATA(" Texas",'Population Migration by State'!$B$5,"Year",'Population Migration by State'!$C$3)</f>
        <v>512187</v>
      </c>
      <c r="BU228" s="105">
        <f>GETPIVOTDATA(" Texas",'Population Migration by State'!$B$5,"Year",'Population Migration by State'!$C$3)</f>
        <v>512187</v>
      </c>
      <c r="BV228" s="97"/>
      <c r="BW228" s="92">
        <f>GETPIVOTDATA(" Louisiana",'Population Migration by State'!$B$5,"Year",'Population Migration by State'!$C$3)</f>
        <v>91870</v>
      </c>
      <c r="BX228" s="105">
        <f>GETPIVOTDATA(" Louisiana",'Population Migration by State'!$B$5,"Year",'Population Migration by State'!$C$3)</f>
        <v>91870</v>
      </c>
      <c r="BY228" s="105">
        <f>GETPIVOTDATA(" Louisiana",'Population Migration by State'!$B$5,"Year",'Population Migration by State'!$C$3)</f>
        <v>91870</v>
      </c>
      <c r="BZ228" s="105">
        <f>GETPIVOTDATA(" Louisiana",'Population Migration by State'!$B$5,"Year",'Population Migration by State'!$C$3)</f>
        <v>91870</v>
      </c>
      <c r="CA228" s="105">
        <f>GETPIVOTDATA(" Louisiana",'Population Migration by State'!$B$5,"Year",'Population Migration by State'!$C$3)</f>
        <v>91870</v>
      </c>
      <c r="CB228" s="105">
        <f>GETPIVOTDATA(" Louisiana",'Population Migration by State'!$B$5,"Year",'Population Migration by State'!$C$3)</f>
        <v>91870</v>
      </c>
      <c r="CC228" s="105">
        <f>GETPIVOTDATA(" Louisiana",'Population Migration by State'!$B$5,"Year",'Population Migration by State'!$C$3)</f>
        <v>91870</v>
      </c>
      <c r="CD228" s="105">
        <f>GETPIVOTDATA(" Louisiana",'Population Migration by State'!$B$5,"Year",'Population Migration by State'!$C$3)</f>
        <v>91870</v>
      </c>
      <c r="CE228" s="105">
        <f>GETPIVOTDATA(" Louisiana",'Population Migration by State'!$B$5,"Year",'Population Migration by State'!$C$3)</f>
        <v>91870</v>
      </c>
      <c r="CF228" s="105">
        <f>GETPIVOTDATA(" Louisiana",'Population Migration by State'!$B$5,"Year",'Population Migration by State'!$C$3)</f>
        <v>91870</v>
      </c>
      <c r="CG228" s="105">
        <f>GETPIVOTDATA(" Louisiana",'Population Migration by State'!$B$5,"Year",'Population Migration by State'!$C$3)</f>
        <v>91870</v>
      </c>
      <c r="CH228" s="105">
        <f>GETPIVOTDATA(" Louisiana",'Population Migration by State'!$B$5,"Year",'Population Migration by State'!$C$3)</f>
        <v>91870</v>
      </c>
      <c r="CI228" s="105">
        <f>GETPIVOTDATA(" Louisiana",'Population Migration by State'!$B$5,"Year",'Population Migration by State'!$C$3)</f>
        <v>91870</v>
      </c>
      <c r="CJ228" s="92">
        <f>GETPIVOTDATA(" Mississippi",'Population Migration by State'!$B$5,"Year",'Population Migration by State'!$C$3)</f>
        <v>73581</v>
      </c>
      <c r="CK228" s="105">
        <f>GETPIVOTDATA(" Mississippi",'Population Migration by State'!$B$5,"Year",'Population Migration by State'!$C$3)</f>
        <v>73581</v>
      </c>
      <c r="CL228" s="92">
        <f>GETPIVOTDATA(" Alabama",'Population Migration by State'!$B$5,"Year",'Population Migration by State'!$C$3)</f>
        <v>105219</v>
      </c>
      <c r="CM228" s="105">
        <f>GETPIVOTDATA(" Alabama",'Population Migration by State'!$B$5,"Year",'Population Migration by State'!$C$3)</f>
        <v>105219</v>
      </c>
      <c r="CN228" s="92">
        <f>GETPIVOTDATA(" Florida",'Population Migration by State'!$B$5,"Year",'Population Migration by State'!$C$3)</f>
        <v>558786</v>
      </c>
      <c r="CO228" s="105">
        <f>GETPIVOTDATA(" Florida",'Population Migration by State'!$B$5,"Year",'Population Migration by State'!$C$3)</f>
        <v>558786</v>
      </c>
      <c r="CP228" s="105">
        <f>GETPIVOTDATA(" Florida",'Population Migration by State'!$B$5,"Year",'Population Migration by State'!$C$3)</f>
        <v>558786</v>
      </c>
      <c r="CQ228" s="105">
        <f>GETPIVOTDATA(" Florida",'Population Migration by State'!$B$5,"Year",'Population Migration by State'!$C$3)</f>
        <v>558786</v>
      </c>
      <c r="CR228" s="105">
        <f>GETPIVOTDATA(" Florida",'Population Migration by State'!$B$5,"Year",'Population Migration by State'!$C$3)</f>
        <v>558786</v>
      </c>
      <c r="CS228" s="105">
        <f>GETPIVOTDATA(" Florida",'Population Migration by State'!$B$5,"Year",'Population Migration by State'!$C$3)</f>
        <v>558786</v>
      </c>
      <c r="CT228" s="105">
        <f>GETPIVOTDATA(" Florida",'Population Migration by State'!$B$5,"Year",'Population Migration by State'!$C$3)</f>
        <v>558786</v>
      </c>
      <c r="CU228" s="105">
        <f>GETPIVOTDATA(" Florida",'Population Migration by State'!$B$5,"Year",'Population Migration by State'!$C$3)</f>
        <v>558786</v>
      </c>
      <c r="CV228" s="105">
        <f>GETPIVOTDATA(" Florida",'Population Migration by State'!$B$5,"Year",'Population Migration by State'!$C$3)</f>
        <v>558786</v>
      </c>
      <c r="CW228" s="105">
        <f>GETPIVOTDATA(" Florida",'Population Migration by State'!$B$5,"Year",'Population Migration by State'!$C$3)</f>
        <v>558786</v>
      </c>
      <c r="CX228" s="105">
        <f>GETPIVOTDATA(" Florida",'Population Migration by State'!$B$5,"Year",'Population Migration by State'!$C$3)</f>
        <v>558786</v>
      </c>
      <c r="CY228" s="105">
        <f>GETPIVOTDATA(" Florida",'Population Migration by State'!$B$5,"Year",'Population Migration by State'!$C$3)</f>
        <v>558786</v>
      </c>
      <c r="CZ228" s="105">
        <f>GETPIVOTDATA(" Florida",'Population Migration by State'!$B$5,"Year",'Population Migration by State'!$C$3)</f>
        <v>558786</v>
      </c>
      <c r="DA228" s="105">
        <f>GETPIVOTDATA(" Florida",'Population Migration by State'!$B$5,"Year",'Population Migration by State'!$C$3)</f>
        <v>558786</v>
      </c>
      <c r="DB228" s="105">
        <f>GETPIVOTDATA(" Florida",'Population Migration by State'!$B$5,"Year",'Population Migration by State'!$C$3)</f>
        <v>558786</v>
      </c>
      <c r="DC228" s="105">
        <f>GETPIVOTDATA(" Florida",'Population Migration by State'!$B$5,"Year",'Population Migration by State'!$C$3)</f>
        <v>558786</v>
      </c>
      <c r="DD228" s="105">
        <f>GETPIVOTDATA(" Florida",'Population Migration by State'!$B$5,"Year",'Population Migration by State'!$C$3)</f>
        <v>558786</v>
      </c>
      <c r="DE228" s="92"/>
      <c r="DF228" s="105"/>
      <c r="DG228" s="105"/>
      <c r="DH228" s="105"/>
      <c r="DI228" s="105"/>
      <c r="DJ228" s="105"/>
      <c r="DK228" s="105"/>
      <c r="DL228" s="92"/>
      <c r="DM228" s="105"/>
      <c r="DN228" s="129">
        <f>GETPIVOTDATA(" Puerto Rico",'Population Migration by State'!$B$5,"Year",'Population Migration by State'!$C$3)</f>
        <v>20044</v>
      </c>
      <c r="DO228" s="121">
        <f>GETPIVOTDATA(" Puerto Rico",'Population Migration by State'!$B$5,"Year",'Population Migration by State'!$C$3)</f>
        <v>20044</v>
      </c>
      <c r="DP228" s="121">
        <f>GETPIVOTDATA(" Puerto Rico",'Population Migration by State'!$B$5,"Year",'Population Migration by State'!$C$3)</f>
        <v>20044</v>
      </c>
      <c r="DQ228" s="130">
        <f>GETPIVOTDATA(" Puerto Rico",'Population Migration by State'!$B$5,"Year",'Population Migration by State'!$C$3)</f>
        <v>20044</v>
      </c>
      <c r="DR228" s="105"/>
      <c r="DS228" s="105"/>
      <c r="DT228" s="105"/>
      <c r="DU228" s="105"/>
      <c r="DV228" s="105"/>
      <c r="DW228" s="105"/>
      <c r="DX228" s="105"/>
      <c r="DY228" s="105"/>
      <c r="DZ228" s="105"/>
      <c r="EA228" s="114"/>
      <c r="EB228" s="105"/>
      <c r="EC228" s="105"/>
      <c r="ED228" s="105"/>
      <c r="EE228" s="105"/>
      <c r="EF228" s="105"/>
      <c r="EG228" s="105"/>
      <c r="EH228" s="105"/>
      <c r="EI228" s="105"/>
      <c r="EJ228" s="105"/>
      <c r="EK228" s="105"/>
      <c r="EL228" s="105"/>
      <c r="EM228" s="105"/>
      <c r="EN228" s="105"/>
      <c r="EO228" s="105"/>
      <c r="EP228" s="105"/>
      <c r="EQ228" s="56"/>
      <c r="ER228" s="56"/>
      <c r="ES228" s="56"/>
      <c r="ET228" s="56"/>
      <c r="EU228" s="56"/>
      <c r="EV228" s="56"/>
      <c r="EW228" s="56"/>
      <c r="EX228" s="56"/>
      <c r="EY228" s="56"/>
      <c r="EZ228" s="56"/>
      <c r="FA228" s="56"/>
      <c r="FB228" s="56"/>
      <c r="FC228" s="56"/>
      <c r="FD228" s="56"/>
      <c r="FE228" s="56"/>
      <c r="FF228" s="56"/>
      <c r="FG228" s="56"/>
      <c r="FH228" s="56"/>
      <c r="FI228" s="56"/>
      <c r="FJ228" s="56"/>
      <c r="FK228" s="56"/>
      <c r="FL228" s="56"/>
      <c r="FM228" s="56"/>
      <c r="FN228" s="56"/>
      <c r="FO228" s="56"/>
      <c r="FP228" s="56"/>
      <c r="FQ228" s="56"/>
      <c r="FR228" s="56"/>
      <c r="FS228" s="56"/>
      <c r="FT228" s="56"/>
      <c r="FU228" s="56"/>
      <c r="FV228" s="56"/>
      <c r="FW228" s="56"/>
      <c r="FX228" s="56"/>
      <c r="FY228" s="56"/>
      <c r="FZ228" s="56"/>
      <c r="GA228" s="56"/>
      <c r="GB228" s="56"/>
      <c r="GC228" s="56"/>
      <c r="GD228" s="56"/>
      <c r="GE228" s="56"/>
      <c r="GF228" s="56"/>
      <c r="GG228" s="56"/>
      <c r="GH228" s="56"/>
      <c r="GI228" s="56"/>
      <c r="GJ228" s="56"/>
      <c r="GK228" s="56"/>
      <c r="GL228" s="56"/>
      <c r="GM228" s="56"/>
      <c r="GN228" s="56"/>
      <c r="GO228" s="56"/>
      <c r="GP228" s="56"/>
      <c r="GQ228" s="56"/>
      <c r="GR228" s="56"/>
      <c r="GS228" s="56"/>
      <c r="GT228" s="56"/>
      <c r="GU228" s="56"/>
      <c r="GV228" s="56"/>
      <c r="GW228" s="56"/>
      <c r="GX228" s="56"/>
      <c r="GY228" s="56"/>
      <c r="GZ228" s="56"/>
      <c r="HA228" s="56"/>
      <c r="HB228" s="56"/>
      <c r="HC228" s="56"/>
      <c r="HD228" s="56"/>
      <c r="HE228" s="56"/>
      <c r="HF228" s="56"/>
      <c r="HG228" s="56"/>
      <c r="HH228" s="217"/>
    </row>
    <row r="229" spans="2:216" ht="16.5" thickTop="1" thickBot="1" x14ac:dyDescent="0.3">
      <c r="B229" s="221"/>
      <c r="C229" s="56"/>
      <c r="D229" s="92"/>
      <c r="E229" s="105"/>
      <c r="F229" s="105"/>
      <c r="G229" s="105"/>
      <c r="H229" s="105"/>
      <c r="I229" s="56"/>
      <c r="J229" s="57">
        <f>GETPIVOTDATA(" Alaska",'Population Migration by State'!$B$5,"Year",'Population Migration by State'!$C$3)</f>
        <v>33440</v>
      </c>
      <c r="K229" s="56">
        <f>GETPIVOTDATA(" Alaska",'Population Migration by State'!$B$5,"Year",'Population Migration by State'!$C$3)</f>
        <v>33440</v>
      </c>
      <c r="L229" s="56">
        <f>GETPIVOTDATA(" Alaska",'Population Migration by State'!$B$5,"Year",'Population Migration by State'!$C$3)</f>
        <v>33440</v>
      </c>
      <c r="M229" s="105">
        <f>GETPIVOTDATA(" Alaska",'Population Migration by State'!$B$5,"Year",'Population Migration by State'!$C$3)</f>
        <v>33440</v>
      </c>
      <c r="N229" s="105">
        <f>GETPIVOTDATA(" Alaska",'Population Migration by State'!$B$5,"Year",'Population Migration by State'!$C$3)</f>
        <v>33440</v>
      </c>
      <c r="O229" s="105">
        <f>GETPIVOTDATA(" Alaska",'Population Migration by State'!$B$5,"Year",'Population Migration by State'!$C$3)</f>
        <v>33440</v>
      </c>
      <c r="P229" s="105">
        <f>GETPIVOTDATA(" Alaska",'Population Migration by State'!$B$5,"Year",'Population Migration by State'!$C$3)</f>
        <v>33440</v>
      </c>
      <c r="Q229" s="105">
        <f>GETPIVOTDATA(" Alaska",'Population Migration by State'!$B$5,"Year",'Population Migration by State'!$C$3)</f>
        <v>33440</v>
      </c>
      <c r="R229" s="105">
        <f>GETPIVOTDATA(" Alaska",'Population Migration by State'!$B$5,"Year",'Population Migration by State'!$C$3)</f>
        <v>33440</v>
      </c>
      <c r="S229" s="105">
        <f>GETPIVOTDATA(" Alaska",'Population Migration by State'!$B$5,"Year",'Population Migration by State'!$C$3)</f>
        <v>33440</v>
      </c>
      <c r="T229" s="105">
        <f>GETPIVOTDATA(" Alaska",'Population Migration by State'!$B$5,"Year",'Population Migration by State'!$C$3)</f>
        <v>33440</v>
      </c>
      <c r="U229" s="105">
        <f>GETPIVOTDATA(" Alaska",'Population Migration by State'!$B$5,"Year",'Population Migration by State'!$C$3)</f>
        <v>33440</v>
      </c>
      <c r="V229" s="105">
        <f>GETPIVOTDATA(" Alaska",'Population Migration by State'!$B$5,"Year",'Population Migration by State'!$C$3)</f>
        <v>33440</v>
      </c>
      <c r="W229" s="105">
        <f>GETPIVOTDATA(" Alaska",'Population Migration by State'!$B$5,"Year",'Population Migration by State'!$C$3)</f>
        <v>33440</v>
      </c>
      <c r="X229" s="114">
        <f>GETPIVOTDATA(" Alaska",'Population Migration by State'!$B$5,"Year",'Population Migration by State'!$C$3)</f>
        <v>33440</v>
      </c>
      <c r="Y229" s="92"/>
      <c r="Z229" s="105"/>
      <c r="AA229" s="105"/>
      <c r="AB229" s="105"/>
      <c r="AC229" s="105"/>
      <c r="AD229" s="105"/>
      <c r="AE229" s="105"/>
      <c r="AF229" s="105"/>
      <c r="AG229" s="105"/>
      <c r="AH229" s="105"/>
      <c r="AI229" s="105"/>
      <c r="AJ229" s="105"/>
      <c r="AK229" s="105"/>
      <c r="AL229" s="105"/>
      <c r="AM229" s="104"/>
      <c r="AN229" s="105"/>
      <c r="AO229" s="105"/>
      <c r="AP229" s="105"/>
      <c r="AQ229" s="105"/>
      <c r="AR229" s="105"/>
      <c r="AS229" s="114"/>
      <c r="AT229" s="105"/>
      <c r="AU229" s="105"/>
      <c r="AV229" s="105"/>
      <c r="AW229" s="105"/>
      <c r="AX229" s="105"/>
      <c r="AY229" s="105"/>
      <c r="AZ229" s="105"/>
      <c r="BA229" s="105"/>
      <c r="BB229" s="105"/>
      <c r="BC229" s="105"/>
      <c r="BD229" s="105"/>
      <c r="BE229" s="105"/>
      <c r="BF229" s="105"/>
      <c r="BG229" s="105"/>
      <c r="BH229" s="105"/>
      <c r="BI229" s="92">
        <f>GETPIVOTDATA(" Texas",'Population Migration by State'!$B$5,"Year",'Population Migration by State'!$C$3)</f>
        <v>512187</v>
      </c>
      <c r="BJ229" s="105">
        <f>GETPIVOTDATA(" Texas",'Population Migration by State'!$B$5,"Year",'Population Migration by State'!$C$3)</f>
        <v>512187</v>
      </c>
      <c r="BK229" s="105">
        <f>GETPIVOTDATA(" Texas",'Population Migration by State'!$B$5,"Year",'Population Migration by State'!$C$3)</f>
        <v>512187</v>
      </c>
      <c r="BL229" s="105">
        <f>GETPIVOTDATA(" Texas",'Population Migration by State'!$B$5,"Year",'Population Migration by State'!$C$3)</f>
        <v>512187</v>
      </c>
      <c r="BM229" s="105">
        <f>GETPIVOTDATA(" Texas",'Population Migration by State'!$B$5,"Year",'Population Migration by State'!$C$3)</f>
        <v>512187</v>
      </c>
      <c r="BN229" s="105">
        <f>GETPIVOTDATA(" Texas",'Population Migration by State'!$B$5,"Year",'Population Migration by State'!$C$3)</f>
        <v>512187</v>
      </c>
      <c r="BO229" s="105">
        <f>GETPIVOTDATA(" Texas",'Population Migration by State'!$B$5,"Year",'Population Migration by State'!$C$3)</f>
        <v>512187</v>
      </c>
      <c r="BP229" s="105">
        <f>GETPIVOTDATA(" Texas",'Population Migration by State'!$B$5,"Year",'Population Migration by State'!$C$3)</f>
        <v>512187</v>
      </c>
      <c r="BQ229" s="105">
        <f>GETPIVOTDATA(" Texas",'Population Migration by State'!$B$5,"Year",'Population Migration by State'!$C$3)</f>
        <v>512187</v>
      </c>
      <c r="BR229" s="105">
        <f>GETPIVOTDATA(" Texas",'Population Migration by State'!$B$5,"Year",'Population Migration by State'!$C$3)</f>
        <v>512187</v>
      </c>
      <c r="BS229" s="105">
        <f>GETPIVOTDATA(" Texas",'Population Migration by State'!$B$5,"Year",'Population Migration by State'!$C$3)</f>
        <v>512187</v>
      </c>
      <c r="BT229" s="105">
        <f>GETPIVOTDATA(" Texas",'Population Migration by State'!$B$5,"Year",'Population Migration by State'!$C$3)</f>
        <v>512187</v>
      </c>
      <c r="BU229" s="97"/>
      <c r="BV229" s="105"/>
      <c r="BW229" s="107">
        <f>GETPIVOTDATA(" Louisiana",'Population Migration by State'!$B$5,"Year",'Population Migration by State'!$C$3)</f>
        <v>91870</v>
      </c>
      <c r="BX229" s="105">
        <f>GETPIVOTDATA(" Louisiana",'Population Migration by State'!$B$5,"Year",'Population Migration by State'!$C$3)</f>
        <v>91870</v>
      </c>
      <c r="BY229" s="105">
        <f>GETPIVOTDATA(" Louisiana",'Population Migration by State'!$B$5,"Year",'Population Migration by State'!$C$3)</f>
        <v>91870</v>
      </c>
      <c r="BZ229" s="105">
        <f>GETPIVOTDATA(" Louisiana",'Population Migration by State'!$B$5,"Year",'Population Migration by State'!$C$3)</f>
        <v>91870</v>
      </c>
      <c r="CA229" s="105">
        <f>GETPIVOTDATA(" Louisiana",'Population Migration by State'!$B$5,"Year",'Population Migration by State'!$C$3)</f>
        <v>91870</v>
      </c>
      <c r="CB229" s="105">
        <f>GETPIVOTDATA(" Louisiana",'Population Migration by State'!$B$5,"Year",'Population Migration by State'!$C$3)</f>
        <v>91870</v>
      </c>
      <c r="CC229" s="105">
        <f>GETPIVOTDATA(" Louisiana",'Population Migration by State'!$B$5,"Year",'Population Migration by State'!$C$3)</f>
        <v>91870</v>
      </c>
      <c r="CD229" s="105">
        <f>GETPIVOTDATA(" Louisiana",'Population Migration by State'!$B$5,"Year",'Population Migration by State'!$C$3)</f>
        <v>91870</v>
      </c>
      <c r="CE229" s="105">
        <f>GETPIVOTDATA(" Louisiana",'Population Migration by State'!$B$5,"Year",'Population Migration by State'!$C$3)</f>
        <v>91870</v>
      </c>
      <c r="CF229" s="105">
        <f>GETPIVOTDATA(" Louisiana",'Population Migration by State'!$B$5,"Year",'Population Migration by State'!$C$3)</f>
        <v>91870</v>
      </c>
      <c r="CG229" s="105">
        <f>GETPIVOTDATA(" Louisiana",'Population Migration by State'!$B$5,"Year",'Population Migration by State'!$C$3)</f>
        <v>91870</v>
      </c>
      <c r="CH229" s="105">
        <f>GETPIVOTDATA(" Louisiana",'Population Migration by State'!$B$5,"Year",'Population Migration by State'!$C$3)</f>
        <v>91870</v>
      </c>
      <c r="CI229" s="105">
        <f>GETPIVOTDATA(" Louisiana",'Population Migration by State'!$B$5,"Year",'Population Migration by State'!$C$3)</f>
        <v>91870</v>
      </c>
      <c r="CJ229" s="107">
        <f>GETPIVOTDATA(" Mississippi",'Population Migration by State'!$B$5,"Year",'Population Migration by State'!$C$3)</f>
        <v>73581</v>
      </c>
      <c r="CK229" s="103">
        <f>GETPIVOTDATA(" Mississippi",'Population Migration by State'!$B$5,"Year",'Population Migration by State'!$C$3)</f>
        <v>73581</v>
      </c>
      <c r="CL229" s="92">
        <f>GETPIVOTDATA(" Alabama",'Population Migration by State'!$B$5,"Year",'Population Migration by State'!$C$3)</f>
        <v>105219</v>
      </c>
      <c r="CM229" s="105">
        <f>GETPIVOTDATA(" Alabama",'Population Migration by State'!$B$5,"Year",'Population Migration by State'!$C$3)</f>
        <v>105219</v>
      </c>
      <c r="CN229" s="92">
        <f>GETPIVOTDATA(" Florida",'Population Migration by State'!$B$5,"Year",'Population Migration by State'!$C$3)</f>
        <v>558786</v>
      </c>
      <c r="CO229" s="105">
        <f>GETPIVOTDATA(" Florida",'Population Migration by State'!$B$5,"Year",'Population Migration by State'!$C$3)</f>
        <v>558786</v>
      </c>
      <c r="CP229" s="105">
        <f>GETPIVOTDATA(" Florida",'Population Migration by State'!$B$5,"Year",'Population Migration by State'!$C$3)</f>
        <v>558786</v>
      </c>
      <c r="CQ229" s="105">
        <f>GETPIVOTDATA(" Florida",'Population Migration by State'!$B$5,"Year",'Population Migration by State'!$C$3)</f>
        <v>558786</v>
      </c>
      <c r="CR229" s="105">
        <f>GETPIVOTDATA(" Florida",'Population Migration by State'!$B$5,"Year",'Population Migration by State'!$C$3)</f>
        <v>558786</v>
      </c>
      <c r="CS229" s="105">
        <f>GETPIVOTDATA(" Florida",'Population Migration by State'!$B$5,"Year",'Population Migration by State'!$C$3)</f>
        <v>558786</v>
      </c>
      <c r="CT229" s="105">
        <f>GETPIVOTDATA(" Florida",'Population Migration by State'!$B$5,"Year",'Population Migration by State'!$C$3)</f>
        <v>558786</v>
      </c>
      <c r="CU229" s="105">
        <f>GETPIVOTDATA(" Florida",'Population Migration by State'!$B$5,"Year",'Population Migration by State'!$C$3)</f>
        <v>558786</v>
      </c>
      <c r="CV229" s="105">
        <f>GETPIVOTDATA(" Florida",'Population Migration by State'!$B$5,"Year",'Population Migration by State'!$C$3)</f>
        <v>558786</v>
      </c>
      <c r="CW229" s="105">
        <f>GETPIVOTDATA(" Florida",'Population Migration by State'!$B$5,"Year",'Population Migration by State'!$C$3)</f>
        <v>558786</v>
      </c>
      <c r="CX229" s="105">
        <f>GETPIVOTDATA(" Florida",'Population Migration by State'!$B$5,"Year",'Population Migration by State'!$C$3)</f>
        <v>558786</v>
      </c>
      <c r="CY229" s="105">
        <f>GETPIVOTDATA(" Florida",'Population Migration by State'!$B$5,"Year",'Population Migration by State'!$C$3)</f>
        <v>558786</v>
      </c>
      <c r="CZ229" s="105">
        <f>GETPIVOTDATA(" Florida",'Population Migration by State'!$B$5,"Year",'Population Migration by State'!$C$3)</f>
        <v>558786</v>
      </c>
      <c r="DA229" s="105">
        <f>GETPIVOTDATA(" Florida",'Population Migration by State'!$B$5,"Year",'Population Migration by State'!$C$3)</f>
        <v>558786</v>
      </c>
      <c r="DB229" s="105">
        <f>GETPIVOTDATA(" Florida",'Population Migration by State'!$B$5,"Year",'Population Migration by State'!$C$3)</f>
        <v>558786</v>
      </c>
      <c r="DC229" s="105">
        <f>GETPIVOTDATA(" Florida",'Population Migration by State'!$B$5,"Year",'Population Migration by State'!$C$3)</f>
        <v>558786</v>
      </c>
      <c r="DD229" s="105">
        <f>GETPIVOTDATA(" Florida",'Population Migration by State'!$B$5,"Year",'Population Migration by State'!$C$3)</f>
        <v>558786</v>
      </c>
      <c r="DE229" s="92"/>
      <c r="DF229" s="105"/>
      <c r="DG229" s="105"/>
      <c r="DH229" s="105"/>
      <c r="DI229" s="105"/>
      <c r="DJ229" s="105"/>
      <c r="DK229" s="105"/>
      <c r="DL229" s="92"/>
      <c r="DM229" s="105"/>
      <c r="DN229" s="129">
        <f>GETPIVOTDATA(" Puerto Rico",'Population Migration by State'!$B$5,"Year",'Population Migration by State'!$C$3)</f>
        <v>20044</v>
      </c>
      <c r="DO229" s="121">
        <f>GETPIVOTDATA(" Puerto Rico",'Population Migration by State'!$B$5,"Year",'Population Migration by State'!$C$3)</f>
        <v>20044</v>
      </c>
      <c r="DP229" s="121">
        <f>GETPIVOTDATA(" Puerto Rico",'Population Migration by State'!$B$5,"Year",'Population Migration by State'!$C$3)</f>
        <v>20044</v>
      </c>
      <c r="DQ229" s="130">
        <f>GETPIVOTDATA(" Puerto Rico",'Population Migration by State'!$B$5,"Year",'Population Migration by State'!$C$3)</f>
        <v>20044</v>
      </c>
      <c r="DR229" s="105"/>
      <c r="DS229" s="105"/>
      <c r="DT229" s="105"/>
      <c r="DU229" s="105"/>
      <c r="DV229" s="105"/>
      <c r="DW229" s="105"/>
      <c r="DX229" s="105"/>
      <c r="DY229" s="105"/>
      <c r="DZ229" s="105"/>
      <c r="EA229" s="114"/>
      <c r="EB229" s="105"/>
      <c r="EC229" s="105"/>
      <c r="ED229" s="105"/>
      <c r="EE229" s="105"/>
      <c r="EF229" s="105"/>
      <c r="EG229" s="105"/>
      <c r="EH229" s="105"/>
      <c r="EI229" s="105"/>
      <c r="EJ229" s="105"/>
      <c r="EK229" s="105"/>
      <c r="EL229" s="105"/>
      <c r="EM229" s="105"/>
      <c r="EN229" s="105"/>
      <c r="EO229" s="105"/>
      <c r="EP229" s="105"/>
      <c r="EQ229" s="56"/>
      <c r="ER229" s="56"/>
      <c r="ES229" s="56"/>
      <c r="ET229" s="56"/>
      <c r="EU229" s="56"/>
      <c r="EV229" s="56"/>
      <c r="EW229" s="56"/>
      <c r="EX229" s="56"/>
      <c r="EY229" s="56"/>
      <c r="EZ229" s="56"/>
      <c r="FA229" s="56"/>
      <c r="FB229" s="56"/>
      <c r="FC229" s="56"/>
      <c r="FD229" s="56"/>
      <c r="FE229" s="56"/>
      <c r="FF229" s="56"/>
      <c r="FG229" s="56"/>
      <c r="FH229" s="56"/>
      <c r="FI229" s="56"/>
      <c r="FJ229" s="56"/>
      <c r="FK229" s="56"/>
      <c r="FL229" s="56"/>
      <c r="FM229" s="56"/>
      <c r="FN229" s="56"/>
      <c r="FO229" s="56"/>
      <c r="FP229" s="56"/>
      <c r="FQ229" s="56"/>
      <c r="FR229" s="56"/>
      <c r="FS229" s="56"/>
      <c r="FT229" s="56"/>
      <c r="FU229" s="56"/>
      <c r="FV229" s="56"/>
      <c r="FW229" s="56"/>
      <c r="FX229" s="56"/>
      <c r="FY229" s="56"/>
      <c r="FZ229" s="56"/>
      <c r="GA229" s="56"/>
      <c r="GB229" s="56"/>
      <c r="GC229" s="56"/>
      <c r="GD229" s="56"/>
      <c r="GE229" s="56"/>
      <c r="GF229" s="56"/>
      <c r="GG229" s="56"/>
      <c r="GH229" s="56"/>
      <c r="GI229" s="56"/>
      <c r="GJ229" s="56"/>
      <c r="GK229" s="56"/>
      <c r="GL229" s="56"/>
      <c r="GM229" s="56"/>
      <c r="GN229" s="56"/>
      <c r="GO229" s="56"/>
      <c r="GP229" s="56"/>
      <c r="GQ229" s="56"/>
      <c r="GR229" s="56"/>
      <c r="GS229" s="56"/>
      <c r="GT229" s="56"/>
      <c r="GU229" s="56"/>
      <c r="GV229" s="56"/>
      <c r="GW229" s="56"/>
      <c r="GX229" s="56"/>
      <c r="GY229" s="56"/>
      <c r="GZ229" s="56"/>
      <c r="HA229" s="56"/>
      <c r="HB229" s="56"/>
      <c r="HC229" s="56"/>
      <c r="HD229" s="56"/>
      <c r="HE229" s="56"/>
      <c r="HF229" s="56"/>
      <c r="HG229" s="56"/>
      <c r="HH229" s="217"/>
    </row>
    <row r="230" spans="2:216" ht="15.75" thickTop="1" x14ac:dyDescent="0.25">
      <c r="B230" s="221"/>
      <c r="C230" s="56"/>
      <c r="D230" s="92"/>
      <c r="E230" s="105"/>
      <c r="F230" s="105"/>
      <c r="G230" s="105"/>
      <c r="H230" s="105"/>
      <c r="I230" s="56"/>
      <c r="J230" s="57">
        <f>GETPIVOTDATA(" Alaska",'Population Migration by State'!$B$5,"Year",'Population Migration by State'!$C$3)</f>
        <v>33440</v>
      </c>
      <c r="K230" s="56">
        <f>GETPIVOTDATA(" Alaska",'Population Migration by State'!$B$5,"Year",'Population Migration by State'!$C$3)</f>
        <v>33440</v>
      </c>
      <c r="L230" s="56">
        <f>GETPIVOTDATA(" Alaska",'Population Migration by State'!$B$5,"Year",'Population Migration by State'!$C$3)</f>
        <v>33440</v>
      </c>
      <c r="M230" s="105">
        <f>GETPIVOTDATA(" Alaska",'Population Migration by State'!$B$5,"Year",'Population Migration by State'!$C$3)</f>
        <v>33440</v>
      </c>
      <c r="N230" s="105">
        <f>GETPIVOTDATA(" Alaska",'Population Migration by State'!$B$5,"Year",'Population Migration by State'!$C$3)</f>
        <v>33440</v>
      </c>
      <c r="O230" s="105">
        <f>GETPIVOTDATA(" Alaska",'Population Migration by State'!$B$5,"Year",'Population Migration by State'!$C$3)</f>
        <v>33440</v>
      </c>
      <c r="P230" s="105">
        <f>GETPIVOTDATA(" Alaska",'Population Migration by State'!$B$5,"Year",'Population Migration by State'!$C$3)</f>
        <v>33440</v>
      </c>
      <c r="Q230" s="105">
        <f>GETPIVOTDATA(" Alaska",'Population Migration by State'!$B$5,"Year",'Population Migration by State'!$C$3)</f>
        <v>33440</v>
      </c>
      <c r="R230" s="105">
        <f>GETPIVOTDATA(" Alaska",'Population Migration by State'!$B$5,"Year",'Population Migration by State'!$C$3)</f>
        <v>33440</v>
      </c>
      <c r="S230" s="105">
        <f>GETPIVOTDATA(" Alaska",'Population Migration by State'!$B$5,"Year",'Population Migration by State'!$C$3)</f>
        <v>33440</v>
      </c>
      <c r="T230" s="105">
        <f>GETPIVOTDATA(" Alaska",'Population Migration by State'!$B$5,"Year",'Population Migration by State'!$C$3)</f>
        <v>33440</v>
      </c>
      <c r="U230" s="105">
        <f>GETPIVOTDATA(" Alaska",'Population Migration by State'!$B$5,"Year",'Population Migration by State'!$C$3)</f>
        <v>33440</v>
      </c>
      <c r="V230" s="105">
        <f>GETPIVOTDATA(" Alaska",'Population Migration by State'!$B$5,"Year",'Population Migration by State'!$C$3)</f>
        <v>33440</v>
      </c>
      <c r="W230" s="105">
        <f>GETPIVOTDATA(" Alaska",'Population Migration by State'!$B$5,"Year",'Population Migration by State'!$C$3)</f>
        <v>33440</v>
      </c>
      <c r="X230" s="114">
        <f>GETPIVOTDATA(" Alaska",'Population Migration by State'!$B$5,"Year",'Population Migration by State'!$C$3)</f>
        <v>33440</v>
      </c>
      <c r="Y230" s="92"/>
      <c r="Z230" s="105"/>
      <c r="AA230" s="105"/>
      <c r="AB230" s="105"/>
      <c r="AC230" s="105"/>
      <c r="AD230" s="105"/>
      <c r="AE230" s="105"/>
      <c r="AF230" s="105"/>
      <c r="AG230" s="105"/>
      <c r="AH230" s="105"/>
      <c r="AI230" s="105"/>
      <c r="AJ230" s="105"/>
      <c r="AK230" s="105"/>
      <c r="AL230" s="119"/>
      <c r="AM230" s="92">
        <f>GETPIVOTDATA(" Hawaii",'Population Migration by State'!$B$5,"Year",'Population Migration by State'!$C$3)</f>
        <v>55481</v>
      </c>
      <c r="AN230" s="99"/>
      <c r="AO230" s="105"/>
      <c r="AP230" s="105"/>
      <c r="AQ230" s="105"/>
      <c r="AR230" s="105"/>
      <c r="AS230" s="114"/>
      <c r="AT230" s="105"/>
      <c r="AU230" s="105"/>
      <c r="AV230" s="105"/>
      <c r="AW230" s="105"/>
      <c r="AX230" s="105"/>
      <c r="AY230" s="105"/>
      <c r="AZ230" s="105"/>
      <c r="BA230" s="105"/>
      <c r="BB230" s="105"/>
      <c r="BC230" s="105"/>
      <c r="BD230" s="105"/>
      <c r="BE230" s="105"/>
      <c r="BF230" s="105"/>
      <c r="BG230" s="105"/>
      <c r="BH230" s="105"/>
      <c r="BI230" s="99"/>
      <c r="BJ230" s="105">
        <f>GETPIVOTDATA(" Texas",'Population Migration by State'!$B$5,"Year",'Population Migration by State'!$C$3)</f>
        <v>512187</v>
      </c>
      <c r="BK230" s="105">
        <f>GETPIVOTDATA(" Texas",'Population Migration by State'!$B$5,"Year",'Population Migration by State'!$C$3)</f>
        <v>512187</v>
      </c>
      <c r="BL230" s="105">
        <f>GETPIVOTDATA(" Texas",'Population Migration by State'!$B$5,"Year",'Population Migration by State'!$C$3)</f>
        <v>512187</v>
      </c>
      <c r="BM230" s="105">
        <f>GETPIVOTDATA(" Texas",'Population Migration by State'!$B$5,"Year",'Population Migration by State'!$C$3)</f>
        <v>512187</v>
      </c>
      <c r="BN230" s="105">
        <f>GETPIVOTDATA(" Texas",'Population Migration by State'!$B$5,"Year",'Population Migration by State'!$C$3)</f>
        <v>512187</v>
      </c>
      <c r="BO230" s="105">
        <f>GETPIVOTDATA(" Texas",'Population Migration by State'!$B$5,"Year",'Population Migration by State'!$C$3)</f>
        <v>512187</v>
      </c>
      <c r="BP230" s="105">
        <f>GETPIVOTDATA(" Texas",'Population Migration by State'!$B$5,"Year",'Population Migration by State'!$C$3)</f>
        <v>512187</v>
      </c>
      <c r="BQ230" s="105">
        <f>GETPIVOTDATA(" Texas",'Population Migration by State'!$B$5,"Year",'Population Migration by State'!$C$3)</f>
        <v>512187</v>
      </c>
      <c r="BR230" s="105">
        <f>GETPIVOTDATA(" Texas",'Population Migration by State'!$B$5,"Year",'Population Migration by State'!$C$3)</f>
        <v>512187</v>
      </c>
      <c r="BS230" s="105">
        <f>GETPIVOTDATA(" Texas",'Population Migration by State'!$B$5,"Year",'Population Migration by State'!$C$3)</f>
        <v>512187</v>
      </c>
      <c r="BT230" s="97"/>
      <c r="BU230" s="105"/>
      <c r="BV230" s="105"/>
      <c r="BW230" s="101"/>
      <c r="BX230" s="101"/>
      <c r="BY230" s="101"/>
      <c r="BZ230" s="101"/>
      <c r="CA230" s="101"/>
      <c r="CB230" s="101"/>
      <c r="CC230" s="101"/>
      <c r="CD230" s="99"/>
      <c r="CE230" s="105">
        <f>GETPIVOTDATA(" Louisiana",'Population Migration by State'!$B$5,"Year",'Population Migration by State'!$C$3)</f>
        <v>91870</v>
      </c>
      <c r="CF230" s="105">
        <f>GETPIVOTDATA(" Louisiana",'Population Migration by State'!$B$5,"Year",'Population Migration by State'!$C$3)</f>
        <v>91870</v>
      </c>
      <c r="CG230" s="105">
        <f>GETPIVOTDATA(" Louisiana",'Population Migration by State'!$B$5,"Year",'Population Migration by State'!$C$3)</f>
        <v>91870</v>
      </c>
      <c r="CH230" s="105">
        <f>GETPIVOTDATA(" Louisiana",'Population Migration by State'!$B$5,"Year",'Population Migration by State'!$C$3)</f>
        <v>91870</v>
      </c>
      <c r="CI230" s="105">
        <f>GETPIVOTDATA(" Louisiana",'Population Migration by State'!$B$5,"Year",'Population Migration by State'!$C$3)</f>
        <v>91870</v>
      </c>
      <c r="CJ230" s="92">
        <f>GETPIVOTDATA(" Florida",'Population Migration by State'!$B$5,"Year",'Population Migration by State'!$C$3)</f>
        <v>558786</v>
      </c>
      <c r="CK230" s="105">
        <f>GETPIVOTDATA(" Florida",'Population Migration by State'!$B$5,"Year",'Population Migration by State'!$C$3)</f>
        <v>558786</v>
      </c>
      <c r="CL230" s="101">
        <f>GETPIVOTDATA(" Florida",'Population Migration by State'!$B$5,"Year",'Population Migration by State'!$C$3)</f>
        <v>558786</v>
      </c>
      <c r="CM230" s="101">
        <f>GETPIVOTDATA(" Florida",'Population Migration by State'!$B$5,"Year",'Population Migration by State'!$C$3)</f>
        <v>558786</v>
      </c>
      <c r="CN230" s="105">
        <f>GETPIVOTDATA(" Florida",'Population Migration by State'!$B$5,"Year",'Population Migration by State'!$C$3)</f>
        <v>558786</v>
      </c>
      <c r="CO230" s="105">
        <f>GETPIVOTDATA(" Florida",'Population Migration by State'!$B$5,"Year",'Population Migration by State'!$C$3)</f>
        <v>558786</v>
      </c>
      <c r="CP230" s="105">
        <f>GETPIVOTDATA(" Florida",'Population Migration by State'!$B$5,"Year",'Population Migration by State'!$C$3)</f>
        <v>558786</v>
      </c>
      <c r="CQ230" s="105">
        <f>GETPIVOTDATA(" Florida",'Population Migration by State'!$B$5,"Year",'Population Migration by State'!$C$3)</f>
        <v>558786</v>
      </c>
      <c r="CR230" s="105">
        <f>GETPIVOTDATA(" Florida",'Population Migration by State'!$B$5,"Year",'Population Migration by State'!$C$3)</f>
        <v>558786</v>
      </c>
      <c r="CS230" s="105">
        <f>GETPIVOTDATA(" Florida",'Population Migration by State'!$B$5,"Year",'Population Migration by State'!$C$3)</f>
        <v>558786</v>
      </c>
      <c r="CT230" s="105">
        <f>GETPIVOTDATA(" Florida",'Population Migration by State'!$B$5,"Year",'Population Migration by State'!$C$3)</f>
        <v>558786</v>
      </c>
      <c r="CU230" s="105">
        <f>GETPIVOTDATA(" Florida",'Population Migration by State'!$B$5,"Year",'Population Migration by State'!$C$3)</f>
        <v>558786</v>
      </c>
      <c r="CV230" s="105">
        <f>GETPIVOTDATA(" Florida",'Population Migration by State'!$B$5,"Year",'Population Migration by State'!$C$3)</f>
        <v>558786</v>
      </c>
      <c r="CW230" s="105">
        <f>GETPIVOTDATA(" Florida",'Population Migration by State'!$B$5,"Year",'Population Migration by State'!$C$3)</f>
        <v>558786</v>
      </c>
      <c r="CX230" s="105">
        <f>GETPIVOTDATA(" Florida",'Population Migration by State'!$B$5,"Year",'Population Migration by State'!$C$3)</f>
        <v>558786</v>
      </c>
      <c r="CY230" s="105">
        <f>GETPIVOTDATA(" Florida",'Population Migration by State'!$B$5,"Year",'Population Migration by State'!$C$3)</f>
        <v>558786</v>
      </c>
      <c r="CZ230" s="121">
        <f>GETPIVOTDATA(" Florida",'Population Migration by State'!$B$5,"Year",'Population Migration by State'!$C$3)</f>
        <v>558786</v>
      </c>
      <c r="DA230" s="121">
        <f>GETPIVOTDATA(" Florida",'Population Migration by State'!$B$5,"Year",'Population Migration by State'!$C$3)</f>
        <v>558786</v>
      </c>
      <c r="DB230" s="121">
        <f>GETPIVOTDATA(" Florida",'Population Migration by State'!$B$5,"Year",'Population Migration by State'!$C$3)</f>
        <v>558786</v>
      </c>
      <c r="DC230" s="121">
        <f>GETPIVOTDATA(" Florida",'Population Migration by State'!$B$5,"Year",'Population Migration by State'!$C$3)</f>
        <v>558786</v>
      </c>
      <c r="DD230" s="105">
        <f>GETPIVOTDATA(" Florida",'Population Migration by State'!$B$5,"Year",'Population Migration by State'!$C$3)</f>
        <v>558786</v>
      </c>
      <c r="DE230" s="92"/>
      <c r="DF230" s="105"/>
      <c r="DG230" s="105"/>
      <c r="DH230" s="105"/>
      <c r="DI230" s="105"/>
      <c r="DJ230" s="105"/>
      <c r="DK230" s="105"/>
      <c r="DL230" s="92"/>
      <c r="DM230" s="105"/>
      <c r="DN230" s="129">
        <f>GETPIVOTDATA(" Puerto Rico",'Population Migration by State'!$B$5,"Year",'Population Migration by State'!$C$3)</f>
        <v>20044</v>
      </c>
      <c r="DO230" s="121">
        <f>GETPIVOTDATA(" Puerto Rico",'Population Migration by State'!$B$5,"Year",'Population Migration by State'!$C$3)</f>
        <v>20044</v>
      </c>
      <c r="DP230" s="121">
        <f>GETPIVOTDATA(" Puerto Rico",'Population Migration by State'!$B$5,"Year",'Population Migration by State'!$C$3)</f>
        <v>20044</v>
      </c>
      <c r="DQ230" s="130">
        <f>GETPIVOTDATA(" Puerto Rico",'Population Migration by State'!$B$5,"Year",'Population Migration by State'!$C$3)</f>
        <v>20044</v>
      </c>
      <c r="DR230" s="105"/>
      <c r="DS230" s="105"/>
      <c r="DT230" s="105"/>
      <c r="DU230" s="105"/>
      <c r="DV230" s="105"/>
      <c r="DW230" s="105"/>
      <c r="DX230" s="105"/>
      <c r="DY230" s="105"/>
      <c r="DZ230" s="105"/>
      <c r="EA230" s="114"/>
      <c r="EB230" s="105"/>
      <c r="EC230" s="105"/>
      <c r="ED230" s="105"/>
      <c r="EE230" s="105"/>
      <c r="EF230" s="105"/>
      <c r="EG230" s="105"/>
      <c r="EH230" s="105"/>
      <c r="EI230" s="105"/>
      <c r="EJ230" s="105"/>
      <c r="EK230" s="105"/>
      <c r="EL230" s="105"/>
      <c r="EM230" s="105"/>
      <c r="EN230" s="105"/>
      <c r="EO230" s="105"/>
      <c r="EP230" s="105"/>
      <c r="EQ230" s="56"/>
      <c r="ER230" s="56"/>
      <c r="ES230" s="56"/>
      <c r="ET230" s="56"/>
      <c r="EU230" s="56"/>
      <c r="EV230" s="56"/>
      <c r="EW230" s="56"/>
      <c r="EX230" s="56"/>
      <c r="EY230" s="56"/>
      <c r="EZ230" s="56"/>
      <c r="FA230" s="56"/>
      <c r="FB230" s="56"/>
      <c r="FC230" s="56"/>
      <c r="FD230" s="56"/>
      <c r="FE230" s="56"/>
      <c r="FF230" s="56"/>
      <c r="FG230" s="56"/>
      <c r="FH230" s="56"/>
      <c r="FI230" s="56"/>
      <c r="FJ230" s="56"/>
      <c r="FK230" s="56"/>
      <c r="FL230" s="56"/>
      <c r="FM230" s="56"/>
      <c r="FN230" s="56"/>
      <c r="FO230" s="56"/>
      <c r="FP230" s="56"/>
      <c r="FQ230" s="56"/>
      <c r="FR230" s="56"/>
      <c r="FS230" s="56"/>
      <c r="FT230" s="56"/>
      <c r="FU230" s="56"/>
      <c r="FV230" s="56"/>
      <c r="FW230" s="56"/>
      <c r="FX230" s="56"/>
      <c r="FY230" s="56"/>
      <c r="FZ230" s="56"/>
      <c r="GA230" s="56"/>
      <c r="GB230" s="56"/>
      <c r="GC230" s="56"/>
      <c r="GD230" s="56"/>
      <c r="GE230" s="56"/>
      <c r="GF230" s="56"/>
      <c r="GG230" s="56"/>
      <c r="GH230" s="56"/>
      <c r="GI230" s="56"/>
      <c r="GJ230" s="56"/>
      <c r="GK230" s="56"/>
      <c r="GL230" s="56"/>
      <c r="GM230" s="56"/>
      <c r="GN230" s="56"/>
      <c r="GO230" s="56"/>
      <c r="GP230" s="56"/>
      <c r="GQ230" s="56"/>
      <c r="GR230" s="56"/>
      <c r="GS230" s="56"/>
      <c r="GT230" s="56"/>
      <c r="GU230" s="56"/>
      <c r="GV230" s="56"/>
      <c r="GW230" s="56"/>
      <c r="GX230" s="56"/>
      <c r="GY230" s="56"/>
      <c r="GZ230" s="56"/>
      <c r="HA230" s="56"/>
      <c r="HB230" s="56"/>
      <c r="HC230" s="56"/>
      <c r="HD230" s="56"/>
      <c r="HE230" s="56"/>
      <c r="HF230" s="56"/>
      <c r="HG230" s="56"/>
      <c r="HH230" s="217"/>
    </row>
    <row r="231" spans="2:216" ht="15.75" thickBot="1" x14ac:dyDescent="0.3">
      <c r="B231" s="221"/>
      <c r="C231" s="56"/>
      <c r="D231" s="92"/>
      <c r="E231" s="105"/>
      <c r="F231" s="105"/>
      <c r="G231" s="105"/>
      <c r="H231" s="105"/>
      <c r="I231" s="105"/>
      <c r="J231" s="107">
        <f>GETPIVOTDATA(" Alaska",'Population Migration by State'!$B$5,"Year",'Population Migration by State'!$C$3)</f>
        <v>33440</v>
      </c>
      <c r="K231" s="103">
        <f>GETPIVOTDATA(" Alaska",'Population Migration by State'!$B$5,"Year",'Population Migration by State'!$C$3)</f>
        <v>33440</v>
      </c>
      <c r="L231" s="105">
        <f>GETPIVOTDATA(" Alaska",'Population Migration by State'!$B$5,"Year",'Population Migration by State'!$C$3)</f>
        <v>33440</v>
      </c>
      <c r="M231" s="105">
        <f>GETPIVOTDATA(" Alaska",'Population Migration by State'!$B$5,"Year",'Population Migration by State'!$C$3)</f>
        <v>33440</v>
      </c>
      <c r="N231" s="105">
        <f>GETPIVOTDATA(" Alaska",'Population Migration by State'!$B$5,"Year",'Population Migration by State'!$C$3)</f>
        <v>33440</v>
      </c>
      <c r="O231" s="105">
        <f>GETPIVOTDATA(" Alaska",'Population Migration by State'!$B$5,"Year",'Population Migration by State'!$C$3)</f>
        <v>33440</v>
      </c>
      <c r="P231" s="105">
        <f>GETPIVOTDATA(" Alaska",'Population Migration by State'!$B$5,"Year",'Population Migration by State'!$C$3)</f>
        <v>33440</v>
      </c>
      <c r="Q231" s="105">
        <f>GETPIVOTDATA(" Alaska",'Population Migration by State'!$B$5,"Year",'Population Migration by State'!$C$3)</f>
        <v>33440</v>
      </c>
      <c r="R231" s="105">
        <f>GETPIVOTDATA(" Alaska",'Population Migration by State'!$B$5,"Year",'Population Migration by State'!$C$3)</f>
        <v>33440</v>
      </c>
      <c r="S231" s="105">
        <f>GETPIVOTDATA(" Alaska",'Population Migration by State'!$B$5,"Year",'Population Migration by State'!$C$3)</f>
        <v>33440</v>
      </c>
      <c r="T231" s="105">
        <f>GETPIVOTDATA(" Alaska",'Population Migration by State'!$B$5,"Year",'Population Migration by State'!$C$3)</f>
        <v>33440</v>
      </c>
      <c r="U231" s="105">
        <f>GETPIVOTDATA(" Alaska",'Population Migration by State'!$B$5,"Year",'Population Migration by State'!$C$3)</f>
        <v>33440</v>
      </c>
      <c r="V231" s="105">
        <f>GETPIVOTDATA(" Alaska",'Population Migration by State'!$B$5,"Year",'Population Migration by State'!$C$3)</f>
        <v>33440</v>
      </c>
      <c r="W231" s="105">
        <f>GETPIVOTDATA(" Alaska",'Population Migration by State'!$B$5,"Year",'Population Migration by State'!$C$3)</f>
        <v>33440</v>
      </c>
      <c r="X231" s="114">
        <f>GETPIVOTDATA(" Alaska",'Population Migration by State'!$B$5,"Year",'Population Migration by State'!$C$3)</f>
        <v>33440</v>
      </c>
      <c r="Y231" s="92"/>
      <c r="Z231" s="105"/>
      <c r="AA231" s="105"/>
      <c r="AB231" s="105"/>
      <c r="AC231" s="105"/>
      <c r="AD231" s="105"/>
      <c r="AE231" s="105"/>
      <c r="AF231" s="105"/>
      <c r="AG231" s="105"/>
      <c r="AH231" s="105"/>
      <c r="AI231" s="105"/>
      <c r="AJ231" s="105"/>
      <c r="AK231" s="105"/>
      <c r="AL231" s="92">
        <f>GETPIVOTDATA(" Hawaii",'Population Migration by State'!$B$5,"Year",'Population Migration by State'!$C$3)</f>
        <v>55481</v>
      </c>
      <c r="AM231" s="105">
        <f>GETPIVOTDATA(" Hawaii",'Population Migration by State'!$B$5,"Year",'Population Migration by State'!$C$3)</f>
        <v>55481</v>
      </c>
      <c r="AN231" s="105">
        <f>GETPIVOTDATA(" Hawaii",'Population Migration by State'!$B$5,"Year",'Population Migration by State'!$C$3)</f>
        <v>55481</v>
      </c>
      <c r="AO231" s="107"/>
      <c r="AP231" s="105"/>
      <c r="AQ231" s="105"/>
      <c r="AR231" s="105"/>
      <c r="AS231" s="114"/>
      <c r="AT231" s="105"/>
      <c r="AU231" s="105"/>
      <c r="AV231" s="105"/>
      <c r="AW231" s="105"/>
      <c r="AX231" s="105"/>
      <c r="AY231" s="105"/>
      <c r="AZ231" s="105"/>
      <c r="BA231" s="105"/>
      <c r="BB231" s="105"/>
      <c r="BC231" s="105"/>
      <c r="BD231" s="105"/>
      <c r="BE231" s="105"/>
      <c r="BF231" s="105"/>
      <c r="BG231" s="105"/>
      <c r="BH231" s="105"/>
      <c r="BI231" s="105"/>
      <c r="BJ231" s="92">
        <f>GETPIVOTDATA(" Texas",'Population Migration by State'!$B$5,"Year",'Population Migration by State'!$C$3)</f>
        <v>512187</v>
      </c>
      <c r="BK231" s="105">
        <f>GETPIVOTDATA(" Texas",'Population Migration by State'!$B$5,"Year",'Population Migration by State'!$C$3)</f>
        <v>512187</v>
      </c>
      <c r="BL231" s="105">
        <f>GETPIVOTDATA(" Texas",'Population Migration by State'!$B$5,"Year",'Population Migration by State'!$C$3)</f>
        <v>512187</v>
      </c>
      <c r="BM231" s="105">
        <f>GETPIVOTDATA(" Texas",'Population Migration by State'!$B$5,"Year",'Population Migration by State'!$C$3)</f>
        <v>512187</v>
      </c>
      <c r="BN231" s="105">
        <f>GETPIVOTDATA(" Texas",'Population Migration by State'!$B$5,"Year",'Population Migration by State'!$C$3)</f>
        <v>512187</v>
      </c>
      <c r="BO231" s="105">
        <f>GETPIVOTDATA(" Texas",'Population Migration by State'!$B$5,"Year",'Population Migration by State'!$C$3)</f>
        <v>512187</v>
      </c>
      <c r="BP231" s="105">
        <f>GETPIVOTDATA(" Texas",'Population Migration by State'!$B$5,"Year",'Population Migration by State'!$C$3)</f>
        <v>512187</v>
      </c>
      <c r="BQ231" s="105">
        <f>GETPIVOTDATA(" Texas",'Population Migration by State'!$B$5,"Year",'Population Migration by State'!$C$3)</f>
        <v>512187</v>
      </c>
      <c r="BR231" s="105">
        <f>GETPIVOTDATA(" Texas",'Population Migration by State'!$B$5,"Year",'Population Migration by State'!$C$3)</f>
        <v>512187</v>
      </c>
      <c r="BS231" s="97"/>
      <c r="BT231" s="105"/>
      <c r="BU231" s="105"/>
      <c r="BV231" s="105"/>
      <c r="BW231" s="105"/>
      <c r="BX231" s="105"/>
      <c r="BY231" s="105"/>
      <c r="BZ231" s="105"/>
      <c r="CA231" s="105"/>
      <c r="CB231" s="105"/>
      <c r="CC231" s="105"/>
      <c r="CD231" s="105"/>
      <c r="CE231" s="99"/>
      <c r="CF231" s="105">
        <f>GETPIVOTDATA(" Louisiana",'Population Migration by State'!$B$5,"Year",'Population Migration by State'!$C$3)</f>
        <v>91870</v>
      </c>
      <c r="CG231" s="105">
        <f>GETPIVOTDATA(" Louisiana",'Population Migration by State'!$B$5,"Year",'Population Migration by State'!$C$3)</f>
        <v>91870</v>
      </c>
      <c r="CH231" s="105">
        <f>GETPIVOTDATA(" Louisiana",'Population Migration by State'!$B$5,"Year",'Population Migration by State'!$C$3)</f>
        <v>91870</v>
      </c>
      <c r="CI231" s="105">
        <f>GETPIVOTDATA(" Louisiana",'Population Migration by State'!$B$5,"Year",'Population Migration by State'!$C$3)</f>
        <v>91870</v>
      </c>
      <c r="CJ231" s="92">
        <f>GETPIVOTDATA(" Florida",'Population Migration by State'!$B$5,"Year",'Population Migration by State'!$C$3)</f>
        <v>558786</v>
      </c>
      <c r="CK231" s="105">
        <f>GETPIVOTDATA(" Florida",'Population Migration by State'!$B$5,"Year",'Population Migration by State'!$C$3)</f>
        <v>558786</v>
      </c>
      <c r="CL231" s="105">
        <f>GETPIVOTDATA(" Florida",'Population Migration by State'!$B$5,"Year",'Population Migration by State'!$C$3)</f>
        <v>558786</v>
      </c>
      <c r="CM231" s="105">
        <f>GETPIVOTDATA(" Florida",'Population Migration by State'!$B$5,"Year",'Population Migration by State'!$C$3)</f>
        <v>558786</v>
      </c>
      <c r="CN231" s="105">
        <f>GETPIVOTDATA(" Florida",'Population Migration by State'!$B$5,"Year",'Population Migration by State'!$C$3)</f>
        <v>558786</v>
      </c>
      <c r="CO231" s="105">
        <f>GETPIVOTDATA(" Florida",'Population Migration by State'!$B$5,"Year",'Population Migration by State'!$C$3)</f>
        <v>558786</v>
      </c>
      <c r="CP231" s="105">
        <f>GETPIVOTDATA(" Florida",'Population Migration by State'!$B$5,"Year",'Population Migration by State'!$C$3)</f>
        <v>558786</v>
      </c>
      <c r="CQ231" s="105">
        <f>GETPIVOTDATA(" Florida",'Population Migration by State'!$B$5,"Year",'Population Migration by State'!$C$3)</f>
        <v>558786</v>
      </c>
      <c r="CR231" s="105">
        <f>GETPIVOTDATA(" Florida",'Population Migration by State'!$B$5,"Year",'Population Migration by State'!$C$3)</f>
        <v>558786</v>
      </c>
      <c r="CS231" s="105">
        <f>GETPIVOTDATA(" Florida",'Population Migration by State'!$B$5,"Year",'Population Migration by State'!$C$3)</f>
        <v>558786</v>
      </c>
      <c r="CT231" s="105">
        <f>GETPIVOTDATA(" Florida",'Population Migration by State'!$B$5,"Year",'Population Migration by State'!$C$3)</f>
        <v>558786</v>
      </c>
      <c r="CU231" s="105">
        <f>GETPIVOTDATA(" Florida",'Population Migration by State'!$B$5,"Year",'Population Migration by State'!$C$3)</f>
        <v>558786</v>
      </c>
      <c r="CV231" s="105">
        <f>GETPIVOTDATA(" Florida",'Population Migration by State'!$B$5,"Year",'Population Migration by State'!$C$3)</f>
        <v>558786</v>
      </c>
      <c r="CW231" s="105">
        <f>GETPIVOTDATA(" Florida",'Population Migration by State'!$B$5,"Year",'Population Migration by State'!$C$3)</f>
        <v>558786</v>
      </c>
      <c r="CX231" s="105">
        <f>GETPIVOTDATA(" Florida",'Population Migration by State'!$B$5,"Year",'Population Migration by State'!$C$3)</f>
        <v>558786</v>
      </c>
      <c r="CY231" s="105">
        <f>GETPIVOTDATA(" Florida",'Population Migration by State'!$B$5,"Year",'Population Migration by State'!$C$3)</f>
        <v>558786</v>
      </c>
      <c r="CZ231" s="121">
        <f>GETPIVOTDATA(" Florida",'Population Migration by State'!$B$5,"Year",'Population Migration by State'!$C$3)</f>
        <v>558786</v>
      </c>
      <c r="DA231" s="121">
        <f>GETPIVOTDATA(" Florida",'Population Migration by State'!$B$5,"Year",'Population Migration by State'!$C$3)</f>
        <v>558786</v>
      </c>
      <c r="DB231" s="121">
        <f>GETPIVOTDATA(" Florida",'Population Migration by State'!$B$5,"Year",'Population Migration by State'!$C$3)</f>
        <v>558786</v>
      </c>
      <c r="DC231" s="121">
        <f>GETPIVOTDATA(" Florida",'Population Migration by State'!$B$5,"Year",'Population Migration by State'!$C$3)</f>
        <v>558786</v>
      </c>
      <c r="DD231" s="105">
        <f>GETPIVOTDATA(" Florida",'Population Migration by State'!$B$5,"Year",'Population Migration by State'!$C$3)</f>
        <v>558786</v>
      </c>
      <c r="DE231" s="92"/>
      <c r="DF231" s="105"/>
      <c r="DG231" s="105"/>
      <c r="DH231" s="105"/>
      <c r="DI231" s="105"/>
      <c r="DJ231" s="105"/>
      <c r="DK231" s="105"/>
      <c r="DL231" s="92"/>
      <c r="DM231" s="105"/>
      <c r="DN231" s="129">
        <f>GETPIVOTDATA(" Puerto Rico",'Population Migration by State'!$B$5,"Year",'Population Migration by State'!$C$3)</f>
        <v>20044</v>
      </c>
      <c r="DO231" s="121">
        <f>GETPIVOTDATA(" Puerto Rico",'Population Migration by State'!$B$5,"Year",'Population Migration by State'!$C$3)</f>
        <v>20044</v>
      </c>
      <c r="DP231" s="121">
        <f>GETPIVOTDATA(" Puerto Rico",'Population Migration by State'!$B$5,"Year",'Population Migration by State'!$C$3)</f>
        <v>20044</v>
      </c>
      <c r="DQ231" s="130">
        <f>GETPIVOTDATA(" Puerto Rico",'Population Migration by State'!$B$5,"Year",'Population Migration by State'!$C$3)</f>
        <v>20044</v>
      </c>
      <c r="DR231" s="105"/>
      <c r="DS231" s="105"/>
      <c r="DT231" s="105"/>
      <c r="DU231" s="105"/>
      <c r="DV231" s="105"/>
      <c r="DW231" s="105"/>
      <c r="DX231" s="105"/>
      <c r="DY231" s="105"/>
      <c r="DZ231" s="105"/>
      <c r="EA231" s="114"/>
      <c r="EB231" s="105"/>
      <c r="EC231" s="105"/>
      <c r="ED231" s="105"/>
      <c r="EE231" s="105"/>
      <c r="EF231" s="105"/>
      <c r="EG231" s="105"/>
      <c r="EH231" s="105"/>
      <c r="EI231" s="105"/>
      <c r="EJ231" s="105"/>
      <c r="EK231" s="105"/>
      <c r="EL231" s="105"/>
      <c r="EM231" s="105"/>
      <c r="EN231" s="105"/>
      <c r="EO231" s="105"/>
      <c r="EP231" s="105"/>
      <c r="EQ231" s="56"/>
      <c r="ER231" s="56"/>
      <c r="ES231" s="56"/>
      <c r="ET231" s="56"/>
      <c r="EU231" s="56"/>
      <c r="EV231" s="56"/>
      <c r="EW231" s="56"/>
      <c r="EX231" s="56"/>
      <c r="EY231" s="56"/>
      <c r="EZ231" s="56"/>
      <c r="FA231" s="56"/>
      <c r="FB231" s="56"/>
      <c r="FC231" s="56"/>
      <c r="FD231" s="56"/>
      <c r="FE231" s="56"/>
      <c r="FF231" s="56"/>
      <c r="FG231" s="56"/>
      <c r="FH231" s="56"/>
      <c r="FI231" s="56"/>
      <c r="FJ231" s="56"/>
      <c r="FK231" s="56"/>
      <c r="FL231" s="56"/>
      <c r="FM231" s="56"/>
      <c r="FN231" s="56"/>
      <c r="FO231" s="56"/>
      <c r="FP231" s="56"/>
      <c r="FQ231" s="56"/>
      <c r="FR231" s="56"/>
      <c r="FS231" s="56"/>
      <c r="FT231" s="56"/>
      <c r="FU231" s="56"/>
      <c r="FV231" s="56"/>
      <c r="FW231" s="56"/>
      <c r="FX231" s="56"/>
      <c r="FY231" s="56"/>
      <c r="FZ231" s="56"/>
      <c r="GA231" s="56"/>
      <c r="GB231" s="56"/>
      <c r="GC231" s="56"/>
      <c r="GD231" s="56"/>
      <c r="GE231" s="56"/>
      <c r="GF231" s="56"/>
      <c r="GG231" s="56"/>
      <c r="GH231" s="56"/>
      <c r="GI231" s="56"/>
      <c r="GJ231" s="56"/>
      <c r="GK231" s="56"/>
      <c r="GL231" s="56"/>
      <c r="GM231" s="56"/>
      <c r="GN231" s="56"/>
      <c r="GO231" s="56"/>
      <c r="GP231" s="56"/>
      <c r="GQ231" s="56"/>
      <c r="GR231" s="56"/>
      <c r="GS231" s="56"/>
      <c r="GT231" s="56"/>
      <c r="GU231" s="56"/>
      <c r="GV231" s="56"/>
      <c r="GW231" s="56"/>
      <c r="GX231" s="56"/>
      <c r="GY231" s="56"/>
      <c r="GZ231" s="56"/>
      <c r="HA231" s="56"/>
      <c r="HB231" s="56"/>
      <c r="HC231" s="56"/>
      <c r="HD231" s="56"/>
      <c r="HE231" s="56"/>
      <c r="HF231" s="56"/>
      <c r="HG231" s="56"/>
      <c r="HH231" s="217"/>
    </row>
    <row r="232" spans="2:216" ht="16.5" thickTop="1" thickBot="1" x14ac:dyDescent="0.3">
      <c r="B232" s="221"/>
      <c r="C232" s="56"/>
      <c r="D232" s="92"/>
      <c r="E232" s="105"/>
      <c r="F232" s="105"/>
      <c r="G232" s="105"/>
      <c r="H232" s="105"/>
      <c r="I232" s="105"/>
      <c r="J232" s="105"/>
      <c r="K232" s="105"/>
      <c r="L232" s="92">
        <f>GETPIVOTDATA(" Alaska",'Population Migration by State'!$B$5,"Year",'Population Migration by State'!$C$3)</f>
        <v>33440</v>
      </c>
      <c r="M232" s="105">
        <f>GETPIVOTDATA(" Alaska",'Population Migration by State'!$B$5,"Year",'Population Migration by State'!$C$3)</f>
        <v>33440</v>
      </c>
      <c r="N232" s="105">
        <f>GETPIVOTDATA(" Alaska",'Population Migration by State'!$B$5,"Year",'Population Migration by State'!$C$3)</f>
        <v>33440</v>
      </c>
      <c r="O232" s="105">
        <f>GETPIVOTDATA(" Alaska",'Population Migration by State'!$B$5,"Year",'Population Migration by State'!$C$3)</f>
        <v>33440</v>
      </c>
      <c r="P232" s="105">
        <f>GETPIVOTDATA(" Alaska",'Population Migration by State'!$B$5,"Year",'Population Migration by State'!$C$3)</f>
        <v>33440</v>
      </c>
      <c r="Q232" s="105">
        <f>GETPIVOTDATA(" Alaska",'Population Migration by State'!$B$5,"Year",'Population Migration by State'!$C$3)</f>
        <v>33440</v>
      </c>
      <c r="R232" s="105">
        <f>GETPIVOTDATA(" Alaska",'Population Migration by State'!$B$5,"Year",'Population Migration by State'!$C$3)</f>
        <v>33440</v>
      </c>
      <c r="S232" s="105">
        <f>GETPIVOTDATA(" Alaska",'Population Migration by State'!$B$5,"Year",'Population Migration by State'!$C$3)</f>
        <v>33440</v>
      </c>
      <c r="T232" s="105">
        <f>GETPIVOTDATA(" Alaska",'Population Migration by State'!$B$5,"Year",'Population Migration by State'!$C$3)</f>
        <v>33440</v>
      </c>
      <c r="U232" s="105">
        <f>GETPIVOTDATA(" Alaska",'Population Migration by State'!$B$5,"Year",'Population Migration by State'!$C$3)</f>
        <v>33440</v>
      </c>
      <c r="V232" s="105">
        <f>GETPIVOTDATA(" Alaska",'Population Migration by State'!$B$5,"Year",'Population Migration by State'!$C$3)</f>
        <v>33440</v>
      </c>
      <c r="W232" s="105">
        <f>GETPIVOTDATA(" Alaska",'Population Migration by State'!$B$5,"Year",'Population Migration by State'!$C$3)</f>
        <v>33440</v>
      </c>
      <c r="X232" s="114">
        <f>GETPIVOTDATA(" Alaska",'Population Migration by State'!$B$5,"Year",'Population Migration by State'!$C$3)</f>
        <v>33440</v>
      </c>
      <c r="Y232" s="92"/>
      <c r="Z232" s="105"/>
      <c r="AA232" s="105"/>
      <c r="AB232" s="105"/>
      <c r="AC232" s="105"/>
      <c r="AD232" s="105"/>
      <c r="AE232" s="105"/>
      <c r="AF232" s="105"/>
      <c r="AG232" s="105"/>
      <c r="AH232" s="105"/>
      <c r="AI232" s="105"/>
      <c r="AJ232" s="105"/>
      <c r="AK232" s="97"/>
      <c r="AL232" s="105">
        <f>GETPIVOTDATA(" Hawaii",'Population Migration by State'!$B$5,"Year",'Population Migration by State'!$C$3)</f>
        <v>55481</v>
      </c>
      <c r="AM232" s="105">
        <f>GETPIVOTDATA(" Hawaii",'Population Migration by State'!$B$5,"Year",'Population Migration by State'!$C$3)</f>
        <v>55481</v>
      </c>
      <c r="AN232" s="105">
        <f>GETPIVOTDATA(" Hawaii",'Population Migration by State'!$B$5,"Year",'Population Migration by State'!$C$3)</f>
        <v>55481</v>
      </c>
      <c r="AO232" s="105">
        <f>GETPIVOTDATA(" Hawaii",'Population Migration by State'!$B$5,"Year",'Population Migration by State'!$C$3)</f>
        <v>55481</v>
      </c>
      <c r="AP232" s="99"/>
      <c r="AQ232" s="105"/>
      <c r="AR232" s="105"/>
      <c r="AS232" s="114"/>
      <c r="AT232" s="105"/>
      <c r="AU232" s="105"/>
      <c r="AV232" s="105"/>
      <c r="AW232" s="105"/>
      <c r="AX232" s="105"/>
      <c r="AY232" s="105"/>
      <c r="AZ232" s="105"/>
      <c r="BA232" s="105"/>
      <c r="BB232" s="105"/>
      <c r="BC232" s="105"/>
      <c r="BD232" s="105"/>
      <c r="BE232" s="105"/>
      <c r="BF232" s="105"/>
      <c r="BG232" s="105"/>
      <c r="BH232" s="105"/>
      <c r="BI232" s="105"/>
      <c r="BJ232" s="92">
        <f>GETPIVOTDATA(" Texas",'Population Migration by State'!$B$5,"Year",'Population Migration by State'!$C$3)</f>
        <v>512187</v>
      </c>
      <c r="BK232" s="105">
        <f>GETPIVOTDATA(" Texas",'Population Migration by State'!$B$5,"Year",'Population Migration by State'!$C$3)</f>
        <v>512187</v>
      </c>
      <c r="BL232" s="105">
        <f>GETPIVOTDATA(" Texas",'Population Migration by State'!$B$5,"Year",'Population Migration by State'!$C$3)</f>
        <v>512187</v>
      </c>
      <c r="BM232" s="105">
        <f>GETPIVOTDATA(" Texas",'Population Migration by State'!$B$5,"Year",'Population Migration by State'!$C$3)</f>
        <v>512187</v>
      </c>
      <c r="BN232" s="105">
        <f>GETPIVOTDATA(" Texas",'Population Migration by State'!$B$5,"Year",'Population Migration by State'!$C$3)</f>
        <v>512187</v>
      </c>
      <c r="BO232" s="105">
        <f>GETPIVOTDATA(" Texas",'Population Migration by State'!$B$5,"Year",'Population Migration by State'!$C$3)</f>
        <v>512187</v>
      </c>
      <c r="BP232" s="105">
        <f>GETPIVOTDATA(" Texas",'Population Migration by State'!$B$5,"Year",'Population Migration by State'!$C$3)</f>
        <v>512187</v>
      </c>
      <c r="BQ232" s="105">
        <f>GETPIVOTDATA(" Texas",'Population Migration by State'!$B$5,"Year",'Population Migration by State'!$C$3)</f>
        <v>512187</v>
      </c>
      <c r="BR232" s="97"/>
      <c r="BS232" s="105"/>
      <c r="BT232" s="105"/>
      <c r="BU232" s="105"/>
      <c r="BV232" s="105"/>
      <c r="BW232" s="105"/>
      <c r="BX232" s="105"/>
      <c r="BY232" s="105"/>
      <c r="BZ232" s="105"/>
      <c r="CA232" s="105"/>
      <c r="CB232" s="105"/>
      <c r="CC232" s="105"/>
      <c r="CD232" s="105"/>
      <c r="CE232" s="105"/>
      <c r="CF232" s="99"/>
      <c r="CG232" s="105">
        <f>GETPIVOTDATA(" Louisiana",'Population Migration by State'!$B$5,"Year",'Population Migration by State'!$C$3)</f>
        <v>91870</v>
      </c>
      <c r="CH232" s="105">
        <f>GETPIVOTDATA(" Louisiana",'Population Migration by State'!$B$5,"Year",'Population Migration by State'!$C$3)</f>
        <v>91870</v>
      </c>
      <c r="CI232" s="105">
        <f>GETPIVOTDATA(" Louisiana",'Population Migration by State'!$B$5,"Year",'Population Migration by State'!$C$3)</f>
        <v>91870</v>
      </c>
      <c r="CJ232" s="92">
        <f>GETPIVOTDATA(" Florida",'Population Migration by State'!$B$5,"Year",'Population Migration by State'!$C$3)</f>
        <v>558786</v>
      </c>
      <c r="CK232" s="105">
        <f>GETPIVOTDATA(" Florida",'Population Migration by State'!$B$5,"Year",'Population Migration by State'!$C$3)</f>
        <v>558786</v>
      </c>
      <c r="CL232" s="105">
        <f>GETPIVOTDATA(" Florida",'Population Migration by State'!$B$5,"Year",'Population Migration by State'!$C$3)</f>
        <v>558786</v>
      </c>
      <c r="CM232" s="105">
        <f>GETPIVOTDATA(" Florida",'Population Migration by State'!$B$5,"Year",'Population Migration by State'!$C$3)</f>
        <v>558786</v>
      </c>
      <c r="CN232" s="105">
        <f>GETPIVOTDATA(" Florida",'Population Migration by State'!$B$5,"Year",'Population Migration by State'!$C$3)</f>
        <v>558786</v>
      </c>
      <c r="CO232" s="105">
        <f>GETPIVOTDATA(" Florida",'Population Migration by State'!$B$5,"Year",'Population Migration by State'!$C$3)</f>
        <v>558786</v>
      </c>
      <c r="CP232" s="105">
        <f>GETPIVOTDATA(" Florida",'Population Migration by State'!$B$5,"Year",'Population Migration by State'!$C$3)</f>
        <v>558786</v>
      </c>
      <c r="CQ232" s="105">
        <f>GETPIVOTDATA(" Florida",'Population Migration by State'!$B$5,"Year",'Population Migration by State'!$C$3)</f>
        <v>558786</v>
      </c>
      <c r="CR232" s="105">
        <f>GETPIVOTDATA(" Florida",'Population Migration by State'!$B$5,"Year",'Population Migration by State'!$C$3)</f>
        <v>558786</v>
      </c>
      <c r="CS232" s="105">
        <f>GETPIVOTDATA(" Florida",'Population Migration by State'!$B$5,"Year",'Population Migration by State'!$C$3)</f>
        <v>558786</v>
      </c>
      <c r="CT232" s="105">
        <f>GETPIVOTDATA(" Florida",'Population Migration by State'!$B$5,"Year",'Population Migration by State'!$C$3)</f>
        <v>558786</v>
      </c>
      <c r="CU232" s="105">
        <f>GETPIVOTDATA(" Florida",'Population Migration by State'!$B$5,"Year",'Population Migration by State'!$C$3)</f>
        <v>558786</v>
      </c>
      <c r="CV232" s="105">
        <f>GETPIVOTDATA(" Florida",'Population Migration by State'!$B$5,"Year",'Population Migration by State'!$C$3)</f>
        <v>558786</v>
      </c>
      <c r="CW232" s="105">
        <f>GETPIVOTDATA(" Florida",'Population Migration by State'!$B$5,"Year",'Population Migration by State'!$C$3)</f>
        <v>558786</v>
      </c>
      <c r="CX232" s="105">
        <f>GETPIVOTDATA(" Florida",'Population Migration by State'!$B$5,"Year",'Population Migration by State'!$C$3)</f>
        <v>558786</v>
      </c>
      <c r="CY232" s="105">
        <f>GETPIVOTDATA(" Florida",'Population Migration by State'!$B$5,"Year",'Population Migration by State'!$C$3)</f>
        <v>558786</v>
      </c>
      <c r="CZ232" s="121">
        <f>GETPIVOTDATA(" Florida",'Population Migration by State'!$B$5,"Year",'Population Migration by State'!$C$3)</f>
        <v>558786</v>
      </c>
      <c r="DA232" s="121">
        <f>GETPIVOTDATA(" Florida",'Population Migration by State'!$B$5,"Year",'Population Migration by State'!$C$3)</f>
        <v>558786</v>
      </c>
      <c r="DB232" s="121">
        <f>GETPIVOTDATA(" Florida",'Population Migration by State'!$B$5,"Year",'Population Migration by State'!$C$3)</f>
        <v>558786</v>
      </c>
      <c r="DC232" s="121">
        <f>GETPIVOTDATA(" Florida",'Population Migration by State'!$B$5,"Year",'Population Migration by State'!$C$3)</f>
        <v>558786</v>
      </c>
      <c r="DD232" s="105">
        <f>GETPIVOTDATA(" Florida",'Population Migration by State'!$B$5,"Year",'Population Migration by State'!$C$3)</f>
        <v>558786</v>
      </c>
      <c r="DE232" s="92"/>
      <c r="DF232" s="105"/>
      <c r="DG232" s="105"/>
      <c r="DH232" s="105"/>
      <c r="DI232" s="105"/>
      <c r="DJ232" s="105"/>
      <c r="DK232" s="105"/>
      <c r="DL232" s="92"/>
      <c r="DM232" s="105"/>
      <c r="DN232" s="131">
        <f>GETPIVOTDATA(" Puerto Rico",'Population Migration by State'!$B$5,"Year",'Population Migration by State'!$C$3)</f>
        <v>20044</v>
      </c>
      <c r="DO232" s="132">
        <f>GETPIVOTDATA(" Puerto Rico",'Population Migration by State'!$B$5,"Year",'Population Migration by State'!$C$3)</f>
        <v>20044</v>
      </c>
      <c r="DP232" s="132">
        <f>GETPIVOTDATA(" Puerto Rico",'Population Migration by State'!$B$5,"Year",'Population Migration by State'!$C$3)</f>
        <v>20044</v>
      </c>
      <c r="DQ232" s="133">
        <f>GETPIVOTDATA(" Puerto Rico",'Population Migration by State'!$B$5,"Year",'Population Migration by State'!$C$3)</f>
        <v>20044</v>
      </c>
      <c r="DR232" s="105"/>
      <c r="DS232" s="105"/>
      <c r="DT232" s="105"/>
      <c r="DU232" s="105"/>
      <c r="DV232" s="105"/>
      <c r="DW232" s="105"/>
      <c r="DX232" s="105"/>
      <c r="DY232" s="105"/>
      <c r="DZ232" s="105"/>
      <c r="EA232" s="114"/>
      <c r="EB232" s="105"/>
      <c r="EC232" s="105"/>
      <c r="ED232" s="105"/>
      <c r="EE232" s="105"/>
      <c r="EF232" s="105"/>
      <c r="EG232" s="105"/>
      <c r="EH232" s="105"/>
      <c r="EI232" s="105"/>
      <c r="EJ232" s="105"/>
      <c r="EK232" s="105"/>
      <c r="EL232" s="105"/>
      <c r="EM232" s="105"/>
      <c r="EN232" s="105"/>
      <c r="EO232" s="105"/>
      <c r="EP232" s="105"/>
      <c r="EQ232" s="56"/>
      <c r="ER232" s="56"/>
      <c r="ES232" s="56"/>
      <c r="ET232" s="56"/>
      <c r="EU232" s="56"/>
      <c r="EV232" s="56"/>
      <c r="EW232" s="56"/>
      <c r="EX232" s="56"/>
      <c r="EY232" s="56"/>
      <c r="EZ232" s="56"/>
      <c r="FA232" s="56"/>
      <c r="FB232" s="56"/>
      <c r="FC232" s="56"/>
      <c r="FD232" s="56"/>
      <c r="FE232" s="56"/>
      <c r="FF232" s="56"/>
      <c r="FG232" s="56"/>
      <c r="FH232" s="56"/>
      <c r="FI232" s="56"/>
      <c r="FJ232" s="56"/>
      <c r="FK232" s="56"/>
      <c r="FL232" s="56"/>
      <c r="FM232" s="56"/>
      <c r="FN232" s="56"/>
      <c r="FO232" s="56"/>
      <c r="FP232" s="56"/>
      <c r="FQ232" s="56"/>
      <c r="FR232" s="56"/>
      <c r="FS232" s="56"/>
      <c r="FT232" s="56"/>
      <c r="FU232" s="56"/>
      <c r="FV232" s="56"/>
      <c r="FW232" s="56"/>
      <c r="FX232" s="56"/>
      <c r="FY232" s="56"/>
      <c r="FZ232" s="56"/>
      <c r="GA232" s="56"/>
      <c r="GB232" s="56"/>
      <c r="GC232" s="56"/>
      <c r="GD232" s="56"/>
      <c r="GE232" s="56"/>
      <c r="GF232" s="56"/>
      <c r="GG232" s="56"/>
      <c r="GH232" s="56"/>
      <c r="GI232" s="56"/>
      <c r="GJ232" s="56"/>
      <c r="GK232" s="56"/>
      <c r="GL232" s="56"/>
      <c r="GM232" s="56"/>
      <c r="GN232" s="56"/>
      <c r="GO232" s="56"/>
      <c r="GP232" s="56"/>
      <c r="GQ232" s="56"/>
      <c r="GR232" s="56"/>
      <c r="GS232" s="56"/>
      <c r="GT232" s="56"/>
      <c r="GU232" s="56"/>
      <c r="GV232" s="56"/>
      <c r="GW232" s="56"/>
      <c r="GX232" s="56"/>
      <c r="GY232" s="56"/>
      <c r="GZ232" s="56"/>
      <c r="HA232" s="56"/>
      <c r="HB232" s="56"/>
      <c r="HC232" s="56"/>
      <c r="HD232" s="56"/>
      <c r="HE232" s="56"/>
      <c r="HF232" s="56"/>
      <c r="HG232" s="56"/>
      <c r="HH232" s="217"/>
    </row>
    <row r="233" spans="2:216" ht="16.5" thickTop="1" thickBot="1" x14ac:dyDescent="0.3">
      <c r="B233" s="221"/>
      <c r="C233" s="56"/>
      <c r="D233" s="92"/>
      <c r="E233" s="105"/>
      <c r="F233" s="105"/>
      <c r="G233" s="105"/>
      <c r="H233" s="105"/>
      <c r="I233" s="105"/>
      <c r="J233" s="105"/>
      <c r="K233" s="105"/>
      <c r="L233" s="92">
        <f>GETPIVOTDATA(" Alaska",'Population Migration by State'!$B$5,"Year",'Population Migration by State'!$C$3)</f>
        <v>33440</v>
      </c>
      <c r="M233" s="105">
        <f>GETPIVOTDATA(" Alaska",'Population Migration by State'!$B$5,"Year",'Population Migration by State'!$C$3)</f>
        <v>33440</v>
      </c>
      <c r="N233" s="105">
        <f>GETPIVOTDATA(" Alaska",'Population Migration by State'!$B$5,"Year",'Population Migration by State'!$C$3)</f>
        <v>33440</v>
      </c>
      <c r="O233" s="105">
        <f>GETPIVOTDATA(" Alaska",'Population Migration by State'!$B$5,"Year",'Population Migration by State'!$C$3)</f>
        <v>33440</v>
      </c>
      <c r="P233" s="105">
        <f>GETPIVOTDATA(" Alaska",'Population Migration by State'!$B$5,"Year",'Population Migration by State'!$C$3)</f>
        <v>33440</v>
      </c>
      <c r="Q233" s="105">
        <f>GETPIVOTDATA(" Alaska",'Population Migration by State'!$B$5,"Year",'Population Migration by State'!$C$3)</f>
        <v>33440</v>
      </c>
      <c r="R233" s="105">
        <f>GETPIVOTDATA(" Alaska",'Population Migration by State'!$B$5,"Year",'Population Migration by State'!$C$3)</f>
        <v>33440</v>
      </c>
      <c r="S233" s="105">
        <f>GETPIVOTDATA(" Alaska",'Population Migration by State'!$B$5,"Year",'Population Migration by State'!$C$3)</f>
        <v>33440</v>
      </c>
      <c r="T233" s="105">
        <f>GETPIVOTDATA(" Alaska",'Population Migration by State'!$B$5,"Year",'Population Migration by State'!$C$3)</f>
        <v>33440</v>
      </c>
      <c r="U233" s="105">
        <f>GETPIVOTDATA(" Alaska",'Population Migration by State'!$B$5,"Year",'Population Migration by State'!$C$3)</f>
        <v>33440</v>
      </c>
      <c r="V233" s="105">
        <f>GETPIVOTDATA(" Alaska",'Population Migration by State'!$B$5,"Year",'Population Migration by State'!$C$3)</f>
        <v>33440</v>
      </c>
      <c r="W233" s="105">
        <f>GETPIVOTDATA(" Alaska",'Population Migration by State'!$B$5,"Year",'Population Migration by State'!$C$3)</f>
        <v>33440</v>
      </c>
      <c r="X233" s="114">
        <f>GETPIVOTDATA(" Alaska",'Population Migration by State'!$B$5,"Year",'Population Migration by State'!$C$3)</f>
        <v>33440</v>
      </c>
      <c r="Y233" s="92"/>
      <c r="Z233" s="105"/>
      <c r="AA233" s="105"/>
      <c r="AB233" s="105"/>
      <c r="AC233" s="105"/>
      <c r="AD233" s="105"/>
      <c r="AE233" s="105"/>
      <c r="AF233" s="105"/>
      <c r="AG233" s="105"/>
      <c r="AH233" s="105"/>
      <c r="AI233" s="105"/>
      <c r="AJ233" s="105"/>
      <c r="AK233" s="99"/>
      <c r="AL233" s="105">
        <f>GETPIVOTDATA(" Hawaii",'Population Migration by State'!$B$5,"Year",'Population Migration by State'!$C$3)</f>
        <v>55481</v>
      </c>
      <c r="AM233" s="105">
        <f>GETPIVOTDATA(" Hawaii",'Population Migration by State'!$B$5,"Year",'Population Migration by State'!$C$3)</f>
        <v>55481</v>
      </c>
      <c r="AN233" s="105">
        <f>GETPIVOTDATA(" Hawaii",'Population Migration by State'!$B$5,"Year",'Population Migration by State'!$C$3)</f>
        <v>55481</v>
      </c>
      <c r="AO233" s="105">
        <f>GETPIVOTDATA(" Hawaii",'Population Migration by State'!$B$5,"Year",'Population Migration by State'!$C$3)</f>
        <v>55481</v>
      </c>
      <c r="AP233" s="97"/>
      <c r="AQ233" s="105"/>
      <c r="AR233" s="105"/>
      <c r="AS233" s="114"/>
      <c r="AT233" s="105"/>
      <c r="AU233" s="105"/>
      <c r="AV233" s="105"/>
      <c r="AW233" s="105"/>
      <c r="AX233" s="105"/>
      <c r="AY233" s="105"/>
      <c r="AZ233" s="105"/>
      <c r="BA233" s="105"/>
      <c r="BB233" s="105"/>
      <c r="BC233" s="105"/>
      <c r="BD233" s="105"/>
      <c r="BE233" s="105"/>
      <c r="BF233" s="105"/>
      <c r="BG233" s="105"/>
      <c r="BH233" s="105"/>
      <c r="BI233" s="105"/>
      <c r="BJ233" s="107">
        <f>GETPIVOTDATA(" Texas",'Population Migration by State'!$B$5,"Year",'Population Migration by State'!$C$3)</f>
        <v>512187</v>
      </c>
      <c r="BK233" s="105">
        <f>GETPIVOTDATA(" Texas",'Population Migration by State'!$B$5,"Year",'Population Migration by State'!$C$3)</f>
        <v>512187</v>
      </c>
      <c r="BL233" s="105">
        <f>GETPIVOTDATA(" Texas",'Population Migration by State'!$B$5,"Year",'Population Migration by State'!$C$3)</f>
        <v>512187</v>
      </c>
      <c r="BM233" s="105">
        <f>GETPIVOTDATA(" Texas",'Population Migration by State'!$B$5,"Year",'Population Migration by State'!$C$3)</f>
        <v>512187</v>
      </c>
      <c r="BN233" s="105">
        <f>GETPIVOTDATA(" Texas",'Population Migration by State'!$B$5,"Year",'Population Migration by State'!$C$3)</f>
        <v>512187</v>
      </c>
      <c r="BO233" s="105">
        <f>GETPIVOTDATA(" Texas",'Population Migration by State'!$B$5,"Year",'Population Migration by State'!$C$3)</f>
        <v>512187</v>
      </c>
      <c r="BP233" s="105">
        <f>GETPIVOTDATA(" Texas",'Population Migration by State'!$B$5,"Year",'Population Migration by State'!$C$3)</f>
        <v>512187</v>
      </c>
      <c r="BQ233" s="114">
        <f>GETPIVOTDATA(" Texas",'Population Migration by State'!$B$5,"Year",'Population Migration by State'!$C$3)</f>
        <v>512187</v>
      </c>
      <c r="BR233" s="105"/>
      <c r="BS233" s="105"/>
      <c r="BT233" s="105"/>
      <c r="BU233" s="105"/>
      <c r="BV233" s="105"/>
      <c r="BW233" s="105"/>
      <c r="BX233" s="105"/>
      <c r="BY233" s="105"/>
      <c r="BZ233" s="105"/>
      <c r="CA233" s="105"/>
      <c r="CB233" s="105"/>
      <c r="CC233" s="105"/>
      <c r="CD233" s="105"/>
      <c r="CE233" s="105"/>
      <c r="CF233" s="105"/>
      <c r="CG233" s="99"/>
      <c r="CH233" s="105">
        <f>GETPIVOTDATA(" Louisiana",'Population Migration by State'!$B$5,"Year",'Population Migration by State'!$C$3)</f>
        <v>91870</v>
      </c>
      <c r="CI233" s="105">
        <f>GETPIVOTDATA(" Louisiana",'Population Migration by State'!$B$5,"Year",'Population Migration by State'!$C$3)</f>
        <v>91870</v>
      </c>
      <c r="CJ233" s="92">
        <f>GETPIVOTDATA(" Florida",'Population Migration by State'!$B$5,"Year",'Population Migration by State'!$C$3)</f>
        <v>558786</v>
      </c>
      <c r="CK233" s="105">
        <f>GETPIVOTDATA(" Florida",'Population Migration by State'!$B$5,"Year",'Population Migration by State'!$C$3)</f>
        <v>558786</v>
      </c>
      <c r="CL233" s="105">
        <f>GETPIVOTDATA(" Florida",'Population Migration by State'!$B$5,"Year",'Population Migration by State'!$C$3)</f>
        <v>558786</v>
      </c>
      <c r="CM233" s="105">
        <f>GETPIVOTDATA(" Florida",'Population Migration by State'!$B$5,"Year",'Population Migration by State'!$C$3)</f>
        <v>558786</v>
      </c>
      <c r="CN233" s="105">
        <f>GETPIVOTDATA(" Florida",'Population Migration by State'!$B$5,"Year",'Population Migration by State'!$C$3)</f>
        <v>558786</v>
      </c>
      <c r="CO233" s="105">
        <f>GETPIVOTDATA(" Florida",'Population Migration by State'!$B$5,"Year",'Population Migration by State'!$C$3)</f>
        <v>558786</v>
      </c>
      <c r="CP233" s="105">
        <f>GETPIVOTDATA(" Florida",'Population Migration by State'!$B$5,"Year",'Population Migration by State'!$C$3)</f>
        <v>558786</v>
      </c>
      <c r="CQ233" s="105">
        <f>GETPIVOTDATA(" Florida",'Population Migration by State'!$B$5,"Year",'Population Migration by State'!$C$3)</f>
        <v>558786</v>
      </c>
      <c r="CR233" s="105">
        <f>GETPIVOTDATA(" Florida",'Population Migration by State'!$B$5,"Year",'Population Migration by State'!$C$3)</f>
        <v>558786</v>
      </c>
      <c r="CS233" s="105">
        <f>GETPIVOTDATA(" Florida",'Population Migration by State'!$B$5,"Year",'Population Migration by State'!$C$3)</f>
        <v>558786</v>
      </c>
      <c r="CT233" s="105">
        <f>GETPIVOTDATA(" Florida",'Population Migration by State'!$B$5,"Year",'Population Migration by State'!$C$3)</f>
        <v>558786</v>
      </c>
      <c r="CU233" s="105">
        <f>GETPIVOTDATA(" Florida",'Population Migration by State'!$B$5,"Year",'Population Migration by State'!$C$3)</f>
        <v>558786</v>
      </c>
      <c r="CV233" s="105">
        <f>GETPIVOTDATA(" Florida",'Population Migration by State'!$B$5,"Year",'Population Migration by State'!$C$3)</f>
        <v>558786</v>
      </c>
      <c r="CW233" s="105">
        <f>GETPIVOTDATA(" Florida",'Population Migration by State'!$B$5,"Year",'Population Migration by State'!$C$3)</f>
        <v>558786</v>
      </c>
      <c r="CX233" s="105">
        <f>GETPIVOTDATA(" Florida",'Population Migration by State'!$B$5,"Year",'Population Migration by State'!$C$3)</f>
        <v>558786</v>
      </c>
      <c r="CY233" s="105">
        <f>GETPIVOTDATA(" Florida",'Population Migration by State'!$B$5,"Year",'Population Migration by State'!$C$3)</f>
        <v>558786</v>
      </c>
      <c r="CZ233" s="121">
        <f>GETPIVOTDATA(" Florida",'Population Migration by State'!$B$5,"Year",'Population Migration by State'!$C$3)</f>
        <v>558786</v>
      </c>
      <c r="DA233" s="121">
        <f>GETPIVOTDATA(" Florida",'Population Migration by State'!$B$5,"Year",'Population Migration by State'!$C$3)</f>
        <v>558786</v>
      </c>
      <c r="DB233" s="121">
        <f>GETPIVOTDATA(" Florida",'Population Migration by State'!$B$5,"Year",'Population Migration by State'!$C$3)</f>
        <v>558786</v>
      </c>
      <c r="DC233" s="121">
        <f>GETPIVOTDATA(" Florida",'Population Migration by State'!$B$5,"Year",'Population Migration by State'!$C$3)</f>
        <v>558786</v>
      </c>
      <c r="DD233" s="105">
        <f>GETPIVOTDATA(" Florida",'Population Migration by State'!$B$5,"Year",'Population Migration by State'!$C$3)</f>
        <v>558786</v>
      </c>
      <c r="DE233" s="92"/>
      <c r="DF233" s="105"/>
      <c r="DG233" s="105"/>
      <c r="DH233" s="105"/>
      <c r="DI233" s="105"/>
      <c r="DJ233" s="105"/>
      <c r="DK233" s="105"/>
      <c r="DL233" s="92"/>
      <c r="DM233" s="105"/>
      <c r="DN233" s="105"/>
      <c r="DO233" s="105"/>
      <c r="DP233" s="105"/>
      <c r="DQ233" s="105"/>
      <c r="DR233" s="105"/>
      <c r="DS233" s="105"/>
      <c r="DT233" s="105"/>
      <c r="DU233" s="105"/>
      <c r="DV233" s="105"/>
      <c r="DW233" s="105"/>
      <c r="DX233" s="105"/>
      <c r="DY233" s="105"/>
      <c r="DZ233" s="105"/>
      <c r="EA233" s="114"/>
      <c r="EB233" s="105"/>
      <c r="EC233" s="105"/>
      <c r="ED233" s="105"/>
      <c r="EE233" s="105"/>
      <c r="EF233" s="105"/>
      <c r="EG233" s="105"/>
      <c r="EH233" s="105"/>
      <c r="EI233" s="105"/>
      <c r="EJ233" s="105"/>
      <c r="EK233" s="105"/>
      <c r="EL233" s="105"/>
      <c r="EM233" s="105"/>
      <c r="EN233" s="105"/>
      <c r="EO233" s="105"/>
      <c r="EP233" s="105"/>
      <c r="EQ233" s="56"/>
      <c r="ER233" s="56"/>
      <c r="ES233" s="56"/>
      <c r="ET233" s="56"/>
      <c r="EU233" s="56"/>
      <c r="EV233" s="56"/>
      <c r="EW233" s="56"/>
      <c r="EX233" s="56"/>
      <c r="EY233" s="56"/>
      <c r="EZ233" s="56"/>
      <c r="FA233" s="56"/>
      <c r="FB233" s="56"/>
      <c r="FC233" s="56"/>
      <c r="FD233" s="56"/>
      <c r="FE233" s="56"/>
      <c r="FF233" s="56"/>
      <c r="FG233" s="56"/>
      <c r="FH233" s="56"/>
      <c r="FI233" s="56"/>
      <c r="FJ233" s="56"/>
      <c r="FK233" s="56"/>
      <c r="FL233" s="56"/>
      <c r="FM233" s="56"/>
      <c r="FN233" s="56"/>
      <c r="FO233" s="56"/>
      <c r="FP233" s="56"/>
      <c r="FQ233" s="56"/>
      <c r="FR233" s="56"/>
      <c r="FS233" s="56"/>
      <c r="FT233" s="56"/>
      <c r="FU233" s="56"/>
      <c r="FV233" s="56"/>
      <c r="FW233" s="56"/>
      <c r="FX233" s="56"/>
      <c r="FY233" s="56"/>
      <c r="FZ233" s="56"/>
      <c r="GA233" s="56"/>
      <c r="GB233" s="56"/>
      <c r="GC233" s="56"/>
      <c r="GD233" s="56"/>
      <c r="GE233" s="56"/>
      <c r="GF233" s="56"/>
      <c r="GG233" s="56"/>
      <c r="GH233" s="56"/>
      <c r="GI233" s="56"/>
      <c r="GJ233" s="56"/>
      <c r="GK233" s="56"/>
      <c r="GL233" s="56"/>
      <c r="GM233" s="56"/>
      <c r="GN233" s="56"/>
      <c r="GO233" s="56"/>
      <c r="GP233" s="56"/>
      <c r="GQ233" s="56"/>
      <c r="GR233" s="56"/>
      <c r="GS233" s="56"/>
      <c r="GT233" s="56"/>
      <c r="GU233" s="56"/>
      <c r="GV233" s="56"/>
      <c r="GW233" s="56"/>
      <c r="GX233" s="56"/>
      <c r="GY233" s="56"/>
      <c r="GZ233" s="56"/>
      <c r="HA233" s="56"/>
      <c r="HB233" s="56"/>
      <c r="HC233" s="56"/>
      <c r="HD233" s="56"/>
      <c r="HE233" s="56"/>
      <c r="HF233" s="56"/>
      <c r="HG233" s="56"/>
      <c r="HH233" s="217"/>
    </row>
    <row r="234" spans="2:216" ht="15.75" thickTop="1" x14ac:dyDescent="0.25">
      <c r="B234" s="221"/>
      <c r="C234" s="56"/>
      <c r="D234" s="92"/>
      <c r="E234" s="105"/>
      <c r="F234" s="105"/>
      <c r="G234" s="105"/>
      <c r="H234" s="97"/>
      <c r="I234" s="101">
        <f>GETPIVOTDATA(" Alaska",'Population Migration by State'!$B$5,"Year",'Population Migration by State'!$C$3)</f>
        <v>33440</v>
      </c>
      <c r="J234" s="101">
        <f>GETPIVOTDATA(" Alaska",'Population Migration by State'!$B$5,"Year",'Population Migration by State'!$C$3)</f>
        <v>33440</v>
      </c>
      <c r="K234" s="101">
        <f>GETPIVOTDATA(" Alaska",'Population Migration by State'!$B$5,"Year",'Population Migration by State'!$C$3)</f>
        <v>33440</v>
      </c>
      <c r="L234" s="105">
        <f>GETPIVOTDATA(" Alaska",'Population Migration by State'!$B$5,"Year",'Population Migration by State'!$C$3)</f>
        <v>33440</v>
      </c>
      <c r="M234" s="105">
        <f>GETPIVOTDATA(" Alaska",'Population Migration by State'!$B$5,"Year",'Population Migration by State'!$C$3)</f>
        <v>33440</v>
      </c>
      <c r="N234" s="105">
        <f>GETPIVOTDATA(" Alaska",'Population Migration by State'!$B$5,"Year",'Population Migration by State'!$C$3)</f>
        <v>33440</v>
      </c>
      <c r="O234" s="105">
        <f>GETPIVOTDATA(" Alaska",'Population Migration by State'!$B$5,"Year",'Population Migration by State'!$C$3)</f>
        <v>33440</v>
      </c>
      <c r="P234" s="105">
        <f>GETPIVOTDATA(" Alaska",'Population Migration by State'!$B$5,"Year",'Population Migration by State'!$C$3)</f>
        <v>33440</v>
      </c>
      <c r="Q234" s="105">
        <f>GETPIVOTDATA(" Alaska",'Population Migration by State'!$B$5,"Year",'Population Migration by State'!$C$3)</f>
        <v>33440</v>
      </c>
      <c r="R234" s="105">
        <f>GETPIVOTDATA(" Alaska",'Population Migration by State'!$B$5,"Year",'Population Migration by State'!$C$3)</f>
        <v>33440</v>
      </c>
      <c r="S234" s="105">
        <f>GETPIVOTDATA(" Alaska",'Population Migration by State'!$B$5,"Year",'Population Migration by State'!$C$3)</f>
        <v>33440</v>
      </c>
      <c r="T234" s="105">
        <f>GETPIVOTDATA(" Alaska",'Population Migration by State'!$B$5,"Year",'Population Migration by State'!$C$3)</f>
        <v>33440</v>
      </c>
      <c r="U234" s="105">
        <f>GETPIVOTDATA(" Alaska",'Population Migration by State'!$B$5,"Year",'Population Migration by State'!$C$3)</f>
        <v>33440</v>
      </c>
      <c r="V234" s="105">
        <f>GETPIVOTDATA(" Alaska",'Population Migration by State'!$B$5,"Year",'Population Migration by State'!$C$3)</f>
        <v>33440</v>
      </c>
      <c r="W234" s="105">
        <f>GETPIVOTDATA(" Alaska",'Population Migration by State'!$B$5,"Year",'Population Migration by State'!$C$3)</f>
        <v>33440</v>
      </c>
      <c r="X234" s="114">
        <f>GETPIVOTDATA(" Alaska",'Population Migration by State'!$B$5,"Year",'Population Migration by State'!$C$3)</f>
        <v>33440</v>
      </c>
      <c r="Y234" s="92"/>
      <c r="Z234" s="105"/>
      <c r="AA234" s="105"/>
      <c r="AB234" s="105"/>
      <c r="AC234" s="105"/>
      <c r="AD234" s="105"/>
      <c r="AE234" s="105"/>
      <c r="AF234" s="105"/>
      <c r="AG234" s="105"/>
      <c r="AH234" s="105"/>
      <c r="AI234" s="105"/>
      <c r="AJ234" s="105"/>
      <c r="AK234" s="105"/>
      <c r="AL234" s="92">
        <f>GETPIVOTDATA(" Hawaii",'Population Migration by State'!$B$5,"Year",'Population Migration by State'!$C$3)</f>
        <v>55481</v>
      </c>
      <c r="AM234" s="105">
        <f>GETPIVOTDATA(" Hawaii",'Population Migration by State'!$B$5,"Year",'Population Migration by State'!$C$3)</f>
        <v>55481</v>
      </c>
      <c r="AN234" s="105">
        <f>GETPIVOTDATA(" Hawaii",'Population Migration by State'!$B$5,"Year",'Population Migration by State'!$C$3)</f>
        <v>55481</v>
      </c>
      <c r="AO234" s="95"/>
      <c r="AP234" s="105"/>
      <c r="AQ234" s="105"/>
      <c r="AR234" s="105"/>
      <c r="AS234" s="114"/>
      <c r="AT234" s="105"/>
      <c r="AU234" s="105"/>
      <c r="AV234" s="105"/>
      <c r="AW234" s="105"/>
      <c r="AX234" s="105"/>
      <c r="AY234" s="105"/>
      <c r="AZ234" s="105"/>
      <c r="BA234" s="105"/>
      <c r="BB234" s="105"/>
      <c r="BC234" s="105"/>
      <c r="BD234" s="105"/>
      <c r="BE234" s="105"/>
      <c r="BF234" s="105"/>
      <c r="BG234" s="105"/>
      <c r="BH234" s="105"/>
      <c r="BI234" s="105"/>
      <c r="BJ234" s="105"/>
      <c r="BK234" s="92">
        <f>GETPIVOTDATA(" Texas",'Population Migration by State'!$B$5,"Year",'Population Migration by State'!$C$3)</f>
        <v>512187</v>
      </c>
      <c r="BL234" s="105">
        <f>GETPIVOTDATA(" Texas",'Population Migration by State'!$B$5,"Year",'Population Migration by State'!$C$3)</f>
        <v>512187</v>
      </c>
      <c r="BM234" s="105">
        <f>GETPIVOTDATA(" Texas",'Population Migration by State'!$B$5,"Year",'Population Migration by State'!$C$3)</f>
        <v>512187</v>
      </c>
      <c r="BN234" s="105">
        <f>GETPIVOTDATA(" Texas",'Population Migration by State'!$B$5,"Year",'Population Migration by State'!$C$3)</f>
        <v>512187</v>
      </c>
      <c r="BO234" s="105">
        <f>GETPIVOTDATA(" Texas",'Population Migration by State'!$B$5,"Year",'Population Migration by State'!$C$3)</f>
        <v>512187</v>
      </c>
      <c r="BP234" s="105">
        <f>GETPIVOTDATA(" Texas",'Population Migration by State'!$B$5,"Year",'Population Migration by State'!$C$3)</f>
        <v>512187</v>
      </c>
      <c r="BQ234" s="114">
        <f>GETPIVOTDATA(" Texas",'Population Migration by State'!$B$5,"Year",'Population Migration by State'!$C$3)</f>
        <v>512187</v>
      </c>
      <c r="BR234" s="105"/>
      <c r="BS234" s="105"/>
      <c r="BT234" s="105"/>
      <c r="BU234" s="105"/>
      <c r="BV234" s="105"/>
      <c r="BW234" s="105"/>
      <c r="BX234" s="105"/>
      <c r="BY234" s="105"/>
      <c r="BZ234" s="105"/>
      <c r="CA234" s="105"/>
      <c r="CB234" s="105"/>
      <c r="CC234" s="105"/>
      <c r="CD234" s="105"/>
      <c r="CE234" s="105"/>
      <c r="CF234" s="105"/>
      <c r="CG234" s="105"/>
      <c r="CH234" s="99"/>
      <c r="CI234" s="105">
        <f>GETPIVOTDATA(" Louisiana",'Population Migration by State'!$B$5,"Year",'Population Migration by State'!$C$3)</f>
        <v>91870</v>
      </c>
      <c r="CJ234" s="92">
        <f>GETPIVOTDATA(" Florida",'Population Migration by State'!$B$5,"Year",'Population Migration by State'!$C$3)</f>
        <v>558786</v>
      </c>
      <c r="CK234" s="105">
        <f>GETPIVOTDATA(" Florida",'Population Migration by State'!$B$5,"Year",'Population Migration by State'!$C$3)</f>
        <v>558786</v>
      </c>
      <c r="CL234" s="105">
        <f>GETPIVOTDATA(" Florida",'Population Migration by State'!$B$5,"Year",'Population Migration by State'!$C$3)</f>
        <v>558786</v>
      </c>
      <c r="CM234" s="105">
        <f>GETPIVOTDATA(" Florida",'Population Migration by State'!$B$5,"Year",'Population Migration by State'!$C$3)</f>
        <v>558786</v>
      </c>
      <c r="CN234" s="105">
        <f>GETPIVOTDATA(" Florida",'Population Migration by State'!$B$5,"Year",'Population Migration by State'!$C$3)</f>
        <v>558786</v>
      </c>
      <c r="CO234" s="105">
        <f>GETPIVOTDATA(" Florida",'Population Migration by State'!$B$5,"Year",'Population Migration by State'!$C$3)</f>
        <v>558786</v>
      </c>
      <c r="CP234" s="105">
        <f>GETPIVOTDATA(" Florida",'Population Migration by State'!$B$5,"Year",'Population Migration by State'!$C$3)</f>
        <v>558786</v>
      </c>
      <c r="CQ234" s="105">
        <f>GETPIVOTDATA(" Florida",'Population Migration by State'!$B$5,"Year",'Population Migration by State'!$C$3)</f>
        <v>558786</v>
      </c>
      <c r="CR234" s="105">
        <f>GETPIVOTDATA(" Florida",'Population Migration by State'!$B$5,"Year",'Population Migration by State'!$C$3)</f>
        <v>558786</v>
      </c>
      <c r="CS234" s="105">
        <f>GETPIVOTDATA(" Florida",'Population Migration by State'!$B$5,"Year",'Population Migration by State'!$C$3)</f>
        <v>558786</v>
      </c>
      <c r="CT234" s="105">
        <f>GETPIVOTDATA(" Florida",'Population Migration by State'!$B$5,"Year",'Population Migration by State'!$C$3)</f>
        <v>558786</v>
      </c>
      <c r="CU234" s="105">
        <f>GETPIVOTDATA(" Florida",'Population Migration by State'!$B$5,"Year",'Population Migration by State'!$C$3)</f>
        <v>558786</v>
      </c>
      <c r="CV234" s="105">
        <f>GETPIVOTDATA(" Florida",'Population Migration by State'!$B$5,"Year",'Population Migration by State'!$C$3)</f>
        <v>558786</v>
      </c>
      <c r="CW234" s="105">
        <f>GETPIVOTDATA(" Florida",'Population Migration by State'!$B$5,"Year",'Population Migration by State'!$C$3)</f>
        <v>558786</v>
      </c>
      <c r="CX234" s="105">
        <f>GETPIVOTDATA(" Florida",'Population Migration by State'!$B$5,"Year",'Population Migration by State'!$C$3)</f>
        <v>558786</v>
      </c>
      <c r="CY234" s="105">
        <f>GETPIVOTDATA(" Florida",'Population Migration by State'!$B$5,"Year",'Population Migration by State'!$C$3)</f>
        <v>558786</v>
      </c>
      <c r="CZ234" s="121">
        <f>GETPIVOTDATA(" Florida",'Population Migration by State'!$B$5,"Year",'Population Migration by State'!$C$3)</f>
        <v>558786</v>
      </c>
      <c r="DA234" s="121">
        <f>GETPIVOTDATA(" Florida",'Population Migration by State'!$B$5,"Year",'Population Migration by State'!$C$3)</f>
        <v>558786</v>
      </c>
      <c r="DB234" s="121">
        <f>GETPIVOTDATA(" Florida",'Population Migration by State'!$B$5,"Year",'Population Migration by State'!$C$3)</f>
        <v>558786</v>
      </c>
      <c r="DC234" s="121">
        <f>GETPIVOTDATA(" Florida",'Population Migration by State'!$B$5,"Year",'Population Migration by State'!$C$3)</f>
        <v>558786</v>
      </c>
      <c r="DD234" s="105">
        <f>GETPIVOTDATA(" Florida",'Population Migration by State'!$B$5,"Year",'Population Migration by State'!$C$3)</f>
        <v>558786</v>
      </c>
      <c r="DE234" s="92"/>
      <c r="DF234" s="105"/>
      <c r="DG234" s="105"/>
      <c r="DH234" s="105"/>
      <c r="DI234" s="105"/>
      <c r="DJ234" s="105"/>
      <c r="DK234" s="105"/>
      <c r="DL234" s="92"/>
      <c r="DM234" s="105"/>
      <c r="DN234" s="105"/>
      <c r="DO234" s="105"/>
      <c r="DP234" s="105"/>
      <c r="DQ234" s="105"/>
      <c r="DR234" s="105"/>
      <c r="DS234" s="105"/>
      <c r="DT234" s="105"/>
      <c r="DU234" s="105"/>
      <c r="DV234" s="105"/>
      <c r="DW234" s="105"/>
      <c r="DX234" s="105"/>
      <c r="DY234" s="105"/>
      <c r="DZ234" s="105"/>
      <c r="EA234" s="114"/>
      <c r="EB234" s="105"/>
      <c r="EC234" s="105"/>
      <c r="ED234" s="105"/>
      <c r="EE234" s="105"/>
      <c r="EF234" s="105"/>
      <c r="EG234" s="105"/>
      <c r="EH234" s="105"/>
      <c r="EI234" s="105"/>
      <c r="EJ234" s="105"/>
      <c r="EK234" s="105"/>
      <c r="EL234" s="105"/>
      <c r="EM234" s="105"/>
      <c r="EN234" s="105"/>
      <c r="EO234" s="105"/>
      <c r="EP234" s="105"/>
      <c r="EQ234" s="56"/>
      <c r="ER234" s="56"/>
      <c r="ES234" s="56"/>
      <c r="ET234" s="56"/>
      <c r="EU234" s="56"/>
      <c r="EV234" s="56"/>
      <c r="EW234" s="56"/>
      <c r="EX234" s="56"/>
      <c r="EY234" s="56"/>
      <c r="EZ234" s="56"/>
      <c r="FA234" s="56"/>
      <c r="FB234" s="56"/>
      <c r="FC234" s="56"/>
      <c r="FD234" s="56"/>
      <c r="FE234" s="56"/>
      <c r="FF234" s="56"/>
      <c r="FG234" s="56"/>
      <c r="FH234" s="56"/>
      <c r="FI234" s="56"/>
      <c r="FJ234" s="56"/>
      <c r="FK234" s="56"/>
      <c r="FL234" s="56"/>
      <c r="FM234" s="56"/>
      <c r="FN234" s="56"/>
      <c r="FO234" s="56"/>
      <c r="FP234" s="56"/>
      <c r="FQ234" s="56"/>
      <c r="FR234" s="56"/>
      <c r="FS234" s="56"/>
      <c r="FT234" s="56"/>
      <c r="FU234" s="56"/>
      <c r="FV234" s="56"/>
      <c r="FW234" s="56"/>
      <c r="FX234" s="56"/>
      <c r="FY234" s="56"/>
      <c r="FZ234" s="56"/>
      <c r="GA234" s="56"/>
      <c r="GB234" s="56"/>
      <c r="GC234" s="56"/>
      <c r="GD234" s="56"/>
      <c r="GE234" s="56"/>
      <c r="GF234" s="56"/>
      <c r="GG234" s="56"/>
      <c r="GH234" s="56"/>
      <c r="GI234" s="56"/>
      <c r="GJ234" s="56"/>
      <c r="GK234" s="56"/>
      <c r="GL234" s="56"/>
      <c r="GM234" s="56"/>
      <c r="GN234" s="56"/>
      <c r="GO234" s="56"/>
      <c r="GP234" s="56"/>
      <c r="GQ234" s="56"/>
      <c r="GR234" s="56"/>
      <c r="GS234" s="56"/>
      <c r="GT234" s="56"/>
      <c r="GU234" s="56"/>
      <c r="GV234" s="56"/>
      <c r="GW234" s="56"/>
      <c r="GX234" s="56"/>
      <c r="GY234" s="56"/>
      <c r="GZ234" s="56"/>
      <c r="HA234" s="56"/>
      <c r="HB234" s="56"/>
      <c r="HC234" s="56"/>
      <c r="HD234" s="56"/>
      <c r="HE234" s="56"/>
      <c r="HF234" s="56"/>
      <c r="HG234" s="56"/>
      <c r="HH234" s="217"/>
    </row>
    <row r="235" spans="2:216" ht="15.75" thickBot="1" x14ac:dyDescent="0.3">
      <c r="B235" s="221"/>
      <c r="C235" s="56"/>
      <c r="D235" s="92"/>
      <c r="E235" s="105"/>
      <c r="F235" s="105"/>
      <c r="G235" s="97"/>
      <c r="H235" s="105">
        <f>GETPIVOTDATA(" Alaska",'Population Migration by State'!$B$5,"Year",'Population Migration by State'!$C$3)</f>
        <v>33440</v>
      </c>
      <c r="I235" s="105">
        <f>GETPIVOTDATA(" Alaska",'Population Migration by State'!$B$5,"Year",'Population Migration by State'!$C$3)</f>
        <v>33440</v>
      </c>
      <c r="J235" s="105">
        <f>GETPIVOTDATA(" Alaska",'Population Migration by State'!$B$5,"Year",'Population Migration by State'!$C$3)</f>
        <v>33440</v>
      </c>
      <c r="K235" s="105">
        <f>GETPIVOTDATA(" Alaska",'Population Migration by State'!$B$5,"Year",'Population Migration by State'!$C$3)</f>
        <v>33440</v>
      </c>
      <c r="L235" s="105">
        <f>GETPIVOTDATA(" Alaska",'Population Migration by State'!$B$5,"Year",'Population Migration by State'!$C$3)</f>
        <v>33440</v>
      </c>
      <c r="M235" s="105">
        <f>GETPIVOTDATA(" Alaska",'Population Migration by State'!$B$5,"Year",'Population Migration by State'!$C$3)</f>
        <v>33440</v>
      </c>
      <c r="N235" s="105">
        <f>GETPIVOTDATA(" Alaska",'Population Migration by State'!$B$5,"Year",'Population Migration by State'!$C$3)</f>
        <v>33440</v>
      </c>
      <c r="O235" s="105">
        <f>GETPIVOTDATA(" Alaska",'Population Migration by State'!$B$5,"Year",'Population Migration by State'!$C$3)</f>
        <v>33440</v>
      </c>
      <c r="P235" s="105">
        <f>GETPIVOTDATA(" Alaska",'Population Migration by State'!$B$5,"Year",'Population Migration by State'!$C$3)</f>
        <v>33440</v>
      </c>
      <c r="Q235" s="105">
        <f>GETPIVOTDATA(" Alaska",'Population Migration by State'!$B$5,"Year",'Population Migration by State'!$C$3)</f>
        <v>33440</v>
      </c>
      <c r="R235" s="105">
        <f>GETPIVOTDATA(" Alaska",'Population Migration by State'!$B$5,"Year",'Population Migration by State'!$C$3)</f>
        <v>33440</v>
      </c>
      <c r="S235" s="105">
        <f>GETPIVOTDATA(" Alaska",'Population Migration by State'!$B$5,"Year",'Population Migration by State'!$C$3)</f>
        <v>33440</v>
      </c>
      <c r="T235" s="105">
        <f>GETPIVOTDATA(" Alaska",'Population Migration by State'!$B$5,"Year",'Population Migration by State'!$C$3)</f>
        <v>33440</v>
      </c>
      <c r="U235" s="105">
        <f>GETPIVOTDATA(" Alaska",'Population Migration by State'!$B$5,"Year",'Population Migration by State'!$C$3)</f>
        <v>33440</v>
      </c>
      <c r="V235" s="105">
        <f>GETPIVOTDATA(" Alaska",'Population Migration by State'!$B$5,"Year",'Population Migration by State'!$C$3)</f>
        <v>33440</v>
      </c>
      <c r="W235" s="105">
        <f>GETPIVOTDATA(" Alaska",'Population Migration by State'!$B$5,"Year",'Population Migration by State'!$C$3)</f>
        <v>33440</v>
      </c>
      <c r="X235" s="114">
        <f>GETPIVOTDATA(" Alaska",'Population Migration by State'!$B$5,"Year",'Population Migration by State'!$C$3)</f>
        <v>33440</v>
      </c>
      <c r="Y235" s="92"/>
      <c r="Z235" s="105"/>
      <c r="AA235" s="105"/>
      <c r="AB235" s="105"/>
      <c r="AC235" s="105"/>
      <c r="AD235" s="105"/>
      <c r="AE235" s="105"/>
      <c r="AF235" s="105"/>
      <c r="AG235" s="105"/>
      <c r="AH235" s="105"/>
      <c r="AI235" s="105"/>
      <c r="AJ235" s="105"/>
      <c r="AK235" s="105"/>
      <c r="AL235" s="92">
        <f>GETPIVOTDATA(" Hawaii",'Population Migration by State'!$B$5,"Year",'Population Migration by State'!$C$3)</f>
        <v>55481</v>
      </c>
      <c r="AM235" s="105">
        <f>GETPIVOTDATA(" Hawaii",'Population Migration by State'!$B$5,"Year",'Population Migration by State'!$C$3)</f>
        <v>55481</v>
      </c>
      <c r="AN235" s="97"/>
      <c r="AO235" s="105"/>
      <c r="AP235" s="105"/>
      <c r="AQ235" s="105"/>
      <c r="AR235" s="105"/>
      <c r="AS235" s="114"/>
      <c r="AT235" s="105"/>
      <c r="AU235" s="105"/>
      <c r="AV235" s="105"/>
      <c r="AW235" s="105"/>
      <c r="AX235" s="105"/>
      <c r="AY235" s="105"/>
      <c r="AZ235" s="105"/>
      <c r="BA235" s="105"/>
      <c r="BB235" s="105"/>
      <c r="BC235" s="105"/>
      <c r="BD235" s="105"/>
      <c r="BE235" s="105"/>
      <c r="BF235" s="105"/>
      <c r="BG235" s="105"/>
      <c r="BH235" s="105"/>
      <c r="BI235" s="105"/>
      <c r="BJ235" s="105"/>
      <c r="BK235" s="92">
        <f>GETPIVOTDATA(" Texas",'Population Migration by State'!$B$5,"Year",'Population Migration by State'!$C$3)</f>
        <v>512187</v>
      </c>
      <c r="BL235" s="105">
        <f>GETPIVOTDATA(" Texas",'Population Migration by State'!$B$5,"Year",'Population Migration by State'!$C$3)</f>
        <v>512187</v>
      </c>
      <c r="BM235" s="105">
        <f>GETPIVOTDATA(" Texas",'Population Migration by State'!$B$5,"Year",'Population Migration by State'!$C$3)</f>
        <v>512187</v>
      </c>
      <c r="BN235" s="105">
        <f>GETPIVOTDATA(" Texas",'Population Migration by State'!$B$5,"Year",'Population Migration by State'!$C$3)</f>
        <v>512187</v>
      </c>
      <c r="BO235" s="105">
        <f>GETPIVOTDATA(" Texas",'Population Migration by State'!$B$5,"Year",'Population Migration by State'!$C$3)</f>
        <v>512187</v>
      </c>
      <c r="BP235" s="105">
        <f>GETPIVOTDATA(" Texas",'Population Migration by State'!$B$5,"Year",'Population Migration by State'!$C$3)</f>
        <v>512187</v>
      </c>
      <c r="BQ235" s="114">
        <f>GETPIVOTDATA(" Texas",'Population Migration by State'!$B$5,"Year",'Population Migration by State'!$C$3)</f>
        <v>512187</v>
      </c>
      <c r="BR235" s="105"/>
      <c r="BS235" s="105"/>
      <c r="BT235" s="105"/>
      <c r="BU235" s="105"/>
      <c r="BV235" s="105"/>
      <c r="BW235" s="105"/>
      <c r="BX235" s="105"/>
      <c r="BY235" s="105"/>
      <c r="BZ235" s="105"/>
      <c r="CA235" s="105"/>
      <c r="CB235" s="105"/>
      <c r="CC235" s="105"/>
      <c r="CD235" s="105"/>
      <c r="CE235" s="105"/>
      <c r="CF235" s="105"/>
      <c r="CG235" s="105"/>
      <c r="CH235" s="105"/>
      <c r="CI235" s="99"/>
      <c r="CJ235" s="92">
        <f>GETPIVOTDATA(" Florida",'Population Migration by State'!$B$5,"Year",'Population Migration by State'!$C$3)</f>
        <v>558786</v>
      </c>
      <c r="CK235" s="105">
        <f>GETPIVOTDATA(" Florida",'Population Migration by State'!$B$5,"Year",'Population Migration by State'!$C$3)</f>
        <v>558786</v>
      </c>
      <c r="CL235" s="105">
        <f>GETPIVOTDATA(" Florida",'Population Migration by State'!$B$5,"Year",'Population Migration by State'!$C$3)</f>
        <v>558786</v>
      </c>
      <c r="CM235" s="105">
        <f>GETPIVOTDATA(" Florida",'Population Migration by State'!$B$5,"Year",'Population Migration by State'!$C$3)</f>
        <v>558786</v>
      </c>
      <c r="CN235" s="105">
        <f>GETPIVOTDATA(" Florida",'Population Migration by State'!$B$5,"Year",'Population Migration by State'!$C$3)</f>
        <v>558786</v>
      </c>
      <c r="CO235" s="105">
        <f>GETPIVOTDATA(" Florida",'Population Migration by State'!$B$5,"Year",'Population Migration by State'!$C$3)</f>
        <v>558786</v>
      </c>
      <c r="CP235" s="105">
        <f>GETPIVOTDATA(" Florida",'Population Migration by State'!$B$5,"Year",'Population Migration by State'!$C$3)</f>
        <v>558786</v>
      </c>
      <c r="CQ235" s="105">
        <f>GETPIVOTDATA(" Florida",'Population Migration by State'!$B$5,"Year",'Population Migration by State'!$C$3)</f>
        <v>558786</v>
      </c>
      <c r="CR235" s="105">
        <f>GETPIVOTDATA(" Florida",'Population Migration by State'!$B$5,"Year",'Population Migration by State'!$C$3)</f>
        <v>558786</v>
      </c>
      <c r="CS235" s="105">
        <f>GETPIVOTDATA(" Florida",'Population Migration by State'!$B$5,"Year",'Population Migration by State'!$C$3)</f>
        <v>558786</v>
      </c>
      <c r="CT235" s="105">
        <f>GETPIVOTDATA(" Florida",'Population Migration by State'!$B$5,"Year",'Population Migration by State'!$C$3)</f>
        <v>558786</v>
      </c>
      <c r="CU235" s="105">
        <f>GETPIVOTDATA(" Florida",'Population Migration by State'!$B$5,"Year",'Population Migration by State'!$C$3)</f>
        <v>558786</v>
      </c>
      <c r="CV235" s="105">
        <f>GETPIVOTDATA(" Florida",'Population Migration by State'!$B$5,"Year",'Population Migration by State'!$C$3)</f>
        <v>558786</v>
      </c>
      <c r="CW235" s="105">
        <f>GETPIVOTDATA(" Florida",'Population Migration by State'!$B$5,"Year",'Population Migration by State'!$C$3)</f>
        <v>558786</v>
      </c>
      <c r="CX235" s="105">
        <f>GETPIVOTDATA(" Florida",'Population Migration by State'!$B$5,"Year",'Population Migration by State'!$C$3)</f>
        <v>558786</v>
      </c>
      <c r="CY235" s="105">
        <f>GETPIVOTDATA(" Florida",'Population Migration by State'!$B$5,"Year",'Population Migration by State'!$C$3)</f>
        <v>558786</v>
      </c>
      <c r="CZ235" s="121">
        <f>GETPIVOTDATA(" Florida",'Population Migration by State'!$B$5,"Year",'Population Migration by State'!$C$3)</f>
        <v>558786</v>
      </c>
      <c r="DA235" s="121">
        <f>GETPIVOTDATA(" Florida",'Population Migration by State'!$B$5,"Year",'Population Migration by State'!$C$3)</f>
        <v>558786</v>
      </c>
      <c r="DB235" s="121">
        <f>GETPIVOTDATA(" Florida",'Population Migration by State'!$B$5,"Year",'Population Migration by State'!$C$3)</f>
        <v>558786</v>
      </c>
      <c r="DC235" s="121">
        <f>GETPIVOTDATA(" Florida",'Population Migration by State'!$B$5,"Year",'Population Migration by State'!$C$3)</f>
        <v>558786</v>
      </c>
      <c r="DD235" s="105">
        <f>GETPIVOTDATA(" Florida",'Population Migration by State'!$B$5,"Year",'Population Migration by State'!$C$3)</f>
        <v>558786</v>
      </c>
      <c r="DE235" s="92"/>
      <c r="DF235" s="105"/>
      <c r="DG235" s="105"/>
      <c r="DH235" s="105"/>
      <c r="DI235" s="105"/>
      <c r="DJ235" s="105"/>
      <c r="DK235" s="105"/>
      <c r="DL235" s="92"/>
      <c r="DM235" s="105"/>
      <c r="DN235" s="105"/>
      <c r="DO235" s="105"/>
      <c r="DP235" s="105"/>
      <c r="DQ235" s="105"/>
      <c r="DR235" s="105"/>
      <c r="DS235" s="105"/>
      <c r="DT235" s="105"/>
      <c r="DU235" s="105"/>
      <c r="DV235" s="105"/>
      <c r="DW235" s="105"/>
      <c r="DX235" s="105"/>
      <c r="DY235" s="105"/>
      <c r="DZ235" s="105"/>
      <c r="EA235" s="114"/>
      <c r="EB235" s="105"/>
      <c r="EC235" s="105"/>
      <c r="ED235" s="105"/>
      <c r="EE235" s="105"/>
      <c r="EF235" s="105"/>
      <c r="EG235" s="105"/>
      <c r="EH235" s="105"/>
      <c r="EI235" s="105"/>
      <c r="EJ235" s="105"/>
      <c r="EK235" s="105"/>
      <c r="EL235" s="105"/>
      <c r="EM235" s="105"/>
      <c r="EN235" s="105"/>
      <c r="EO235" s="105"/>
      <c r="EP235" s="105"/>
      <c r="EQ235" s="56"/>
      <c r="ER235" s="56"/>
      <c r="ES235" s="56"/>
      <c r="ET235" s="56"/>
      <c r="EU235" s="56"/>
      <c r="EV235" s="56"/>
      <c r="EW235" s="56"/>
      <c r="EX235" s="56"/>
      <c r="EY235" s="56"/>
      <c r="EZ235" s="56"/>
      <c r="FA235" s="56"/>
      <c r="FB235" s="56"/>
      <c r="FC235" s="56"/>
      <c r="FD235" s="56"/>
      <c r="FE235" s="56"/>
      <c r="FF235" s="56"/>
      <c r="FG235" s="56"/>
      <c r="FH235" s="56"/>
      <c r="FI235" s="56"/>
      <c r="FJ235" s="56"/>
      <c r="FK235" s="56"/>
      <c r="FL235" s="56"/>
      <c r="FM235" s="56"/>
      <c r="FN235" s="56"/>
      <c r="FO235" s="56"/>
      <c r="FP235" s="56"/>
      <c r="FQ235" s="56"/>
      <c r="FR235" s="56"/>
      <c r="FS235" s="56"/>
      <c r="FT235" s="56"/>
      <c r="FU235" s="56"/>
      <c r="FV235" s="56"/>
      <c r="FW235" s="56"/>
      <c r="FX235" s="56"/>
      <c r="FY235" s="56"/>
      <c r="FZ235" s="56"/>
      <c r="GA235" s="56"/>
      <c r="GB235" s="56"/>
      <c r="GC235" s="56"/>
      <c r="GD235" s="56"/>
      <c r="GE235" s="56"/>
      <c r="GF235" s="56"/>
      <c r="GG235" s="56"/>
      <c r="GH235" s="56"/>
      <c r="GI235" s="56"/>
      <c r="GJ235" s="56"/>
      <c r="GK235" s="56"/>
      <c r="GL235" s="56"/>
      <c r="GM235" s="56"/>
      <c r="GN235" s="56"/>
      <c r="GO235" s="56"/>
      <c r="GP235" s="56"/>
      <c r="GQ235" s="56"/>
      <c r="GR235" s="56"/>
      <c r="GS235" s="56"/>
      <c r="GT235" s="56"/>
      <c r="GU235" s="56"/>
      <c r="GV235" s="56"/>
      <c r="GW235" s="56"/>
      <c r="GX235" s="56"/>
      <c r="GY235" s="56"/>
      <c r="GZ235" s="56"/>
      <c r="HA235" s="56"/>
      <c r="HB235" s="56"/>
      <c r="HC235" s="56"/>
      <c r="HD235" s="56"/>
      <c r="HE235" s="56"/>
      <c r="HF235" s="56"/>
      <c r="HG235" s="56"/>
      <c r="HH235" s="217"/>
    </row>
    <row r="236" spans="2:216" ht="15.75" thickTop="1" x14ac:dyDescent="0.25">
      <c r="B236" s="221"/>
      <c r="C236" s="56"/>
      <c r="D236" s="92"/>
      <c r="E236" s="105"/>
      <c r="F236" s="105"/>
      <c r="G236" s="92">
        <f>GETPIVOTDATA(" Alaska",'Population Migration by State'!$B$5,"Year",'Population Migration by State'!$C$3)</f>
        <v>33440</v>
      </c>
      <c r="H236" s="105">
        <f>GETPIVOTDATA(" Alaska",'Population Migration by State'!$B$5,"Year",'Population Migration by State'!$C$3)</f>
        <v>33440</v>
      </c>
      <c r="I236" s="105">
        <f>GETPIVOTDATA(" Alaska",'Population Migration by State'!$B$5,"Year",'Population Migration by State'!$C$3)</f>
        <v>33440</v>
      </c>
      <c r="J236" s="105">
        <f>GETPIVOTDATA(" Alaska",'Population Migration by State'!$B$5,"Year",'Population Migration by State'!$C$3)</f>
        <v>33440</v>
      </c>
      <c r="K236" s="105">
        <f>GETPIVOTDATA(" Alaska",'Population Migration by State'!$B$5,"Year",'Population Migration by State'!$C$3)</f>
        <v>33440</v>
      </c>
      <c r="L236" s="105">
        <f>GETPIVOTDATA(" Alaska",'Population Migration by State'!$B$5,"Year",'Population Migration by State'!$C$3)</f>
        <v>33440</v>
      </c>
      <c r="M236" s="105">
        <f>GETPIVOTDATA(" Alaska",'Population Migration by State'!$B$5,"Year",'Population Migration by State'!$C$3)</f>
        <v>33440</v>
      </c>
      <c r="N236" s="105">
        <f>GETPIVOTDATA(" Alaska",'Population Migration by State'!$B$5,"Year",'Population Migration by State'!$C$3)</f>
        <v>33440</v>
      </c>
      <c r="O236" s="105">
        <f>GETPIVOTDATA(" Alaska",'Population Migration by State'!$B$5,"Year",'Population Migration by State'!$C$3)</f>
        <v>33440</v>
      </c>
      <c r="P236" s="105">
        <f>GETPIVOTDATA(" Alaska",'Population Migration by State'!$B$5,"Year",'Population Migration by State'!$C$3)</f>
        <v>33440</v>
      </c>
      <c r="Q236" s="105">
        <f>GETPIVOTDATA(" Alaska",'Population Migration by State'!$B$5,"Year",'Population Migration by State'!$C$3)</f>
        <v>33440</v>
      </c>
      <c r="R236" s="105">
        <f>GETPIVOTDATA(" Alaska",'Population Migration by State'!$B$5,"Year",'Population Migration by State'!$C$3)</f>
        <v>33440</v>
      </c>
      <c r="S236" s="105">
        <f>GETPIVOTDATA(" Alaska",'Population Migration by State'!$B$5,"Year",'Population Migration by State'!$C$3)</f>
        <v>33440</v>
      </c>
      <c r="T236" s="105">
        <f>GETPIVOTDATA(" Alaska",'Population Migration by State'!$B$5,"Year",'Population Migration by State'!$C$3)</f>
        <v>33440</v>
      </c>
      <c r="U236" s="105">
        <f>GETPIVOTDATA(" Alaska",'Population Migration by State'!$B$5,"Year",'Population Migration by State'!$C$3)</f>
        <v>33440</v>
      </c>
      <c r="V236" s="105">
        <f>GETPIVOTDATA(" Alaska",'Population Migration by State'!$B$5,"Year",'Population Migration by State'!$C$3)</f>
        <v>33440</v>
      </c>
      <c r="W236" s="105">
        <f>GETPIVOTDATA(" Alaska",'Population Migration by State'!$B$5,"Year",'Population Migration by State'!$C$3)</f>
        <v>33440</v>
      </c>
      <c r="X236" s="114">
        <f>GETPIVOTDATA(" Alaska",'Population Migration by State'!$B$5,"Year",'Population Migration by State'!$C$3)</f>
        <v>33440</v>
      </c>
      <c r="Y236" s="92"/>
      <c r="Z236" s="105"/>
      <c r="AA236" s="105"/>
      <c r="AB236" s="105"/>
      <c r="AC236" s="105"/>
      <c r="AD236" s="105"/>
      <c r="AE236" s="105"/>
      <c r="AF236" s="105"/>
      <c r="AG236" s="105"/>
      <c r="AH236" s="105"/>
      <c r="AI236" s="105"/>
      <c r="AJ236" s="105"/>
      <c r="AK236" s="105"/>
      <c r="AL236" s="99"/>
      <c r="AM236" s="95"/>
      <c r="AN236" s="105"/>
      <c r="AO236" s="105"/>
      <c r="AP236" s="105"/>
      <c r="AQ236" s="105"/>
      <c r="AR236" s="105"/>
      <c r="AS236" s="114"/>
      <c r="AT236" s="105"/>
      <c r="AU236" s="105"/>
      <c r="AV236" s="105"/>
      <c r="AW236" s="105"/>
      <c r="AX236" s="105"/>
      <c r="AY236" s="105"/>
      <c r="AZ236" s="105"/>
      <c r="BA236" s="105"/>
      <c r="BB236" s="105"/>
      <c r="BC236" s="105"/>
      <c r="BD236" s="105"/>
      <c r="BE236" s="105"/>
      <c r="BF236" s="105"/>
      <c r="BG236" s="105"/>
      <c r="BH236" s="105"/>
      <c r="BI236" s="105"/>
      <c r="BJ236" s="105"/>
      <c r="BK236" s="99"/>
      <c r="BL236" s="105">
        <f>GETPIVOTDATA(" Texas",'Population Migration by State'!$B$5,"Year",'Population Migration by State'!$C$3)</f>
        <v>512187</v>
      </c>
      <c r="BM236" s="105">
        <f>GETPIVOTDATA(" Texas",'Population Migration by State'!$B$5,"Year",'Population Migration by State'!$C$3)</f>
        <v>512187</v>
      </c>
      <c r="BN236" s="105">
        <f>GETPIVOTDATA(" Texas",'Population Migration by State'!$B$5,"Year",'Population Migration by State'!$C$3)</f>
        <v>512187</v>
      </c>
      <c r="BO236" s="105">
        <f>GETPIVOTDATA(" Texas",'Population Migration by State'!$B$5,"Year",'Population Migration by State'!$C$3)</f>
        <v>512187</v>
      </c>
      <c r="BP236" s="105">
        <f>GETPIVOTDATA(" Texas",'Population Migration by State'!$B$5,"Year",'Population Migration by State'!$C$3)</f>
        <v>512187</v>
      </c>
      <c r="BQ236" s="114">
        <f>GETPIVOTDATA(" Texas",'Population Migration by State'!$B$5,"Year",'Population Migration by State'!$C$3)</f>
        <v>512187</v>
      </c>
      <c r="BR236" s="105"/>
      <c r="BS236" s="105"/>
      <c r="BT236" s="105"/>
      <c r="BU236" s="105"/>
      <c r="BV236" s="105"/>
      <c r="BW236" s="105"/>
      <c r="BX236" s="105"/>
      <c r="BY236" s="105"/>
      <c r="BZ236" s="105"/>
      <c r="CA236" s="105"/>
      <c r="CB236" s="105"/>
      <c r="CC236" s="105"/>
      <c r="CD236" s="105"/>
      <c r="CE236" s="105"/>
      <c r="CF236" s="105"/>
      <c r="CG236" s="105"/>
      <c r="CH236" s="105"/>
      <c r="CI236" s="105"/>
      <c r="CJ236" s="101"/>
      <c r="CK236" s="101"/>
      <c r="CL236" s="101"/>
      <c r="CM236" s="101"/>
      <c r="CN236" s="101"/>
      <c r="CO236" s="101"/>
      <c r="CP236" s="101"/>
      <c r="CQ236" s="101"/>
      <c r="CR236" s="101"/>
      <c r="CS236" s="101"/>
      <c r="CT236" s="101"/>
      <c r="CU236" s="101"/>
      <c r="CV236" s="101"/>
      <c r="CW236" s="99"/>
      <c r="CX236" s="105">
        <f>GETPIVOTDATA(" Florida",'Population Migration by State'!$B$5,"Year",'Population Migration by State'!$C$3)</f>
        <v>558786</v>
      </c>
      <c r="CY236" s="105">
        <f>GETPIVOTDATA(" Florida",'Population Migration by State'!$B$5,"Year",'Population Migration by State'!$C$3)</f>
        <v>558786</v>
      </c>
      <c r="CZ236" s="105">
        <f>GETPIVOTDATA(" Florida",'Population Migration by State'!$B$5,"Year",'Population Migration by State'!$C$3)</f>
        <v>558786</v>
      </c>
      <c r="DA236" s="105">
        <f>GETPIVOTDATA(" Florida",'Population Migration by State'!$B$5,"Year",'Population Migration by State'!$C$3)</f>
        <v>558786</v>
      </c>
      <c r="DB236" s="105">
        <f>GETPIVOTDATA(" Florida",'Population Migration by State'!$B$5,"Year",'Population Migration by State'!$C$3)</f>
        <v>558786</v>
      </c>
      <c r="DC236" s="105">
        <f>GETPIVOTDATA(" Florida",'Population Migration by State'!$B$5,"Year",'Population Migration by State'!$C$3)</f>
        <v>558786</v>
      </c>
      <c r="DD236" s="105">
        <f>GETPIVOTDATA(" Florida",'Population Migration by State'!$B$5,"Year",'Population Migration by State'!$C$3)</f>
        <v>558786</v>
      </c>
      <c r="DE236" s="92"/>
      <c r="DF236" s="105"/>
      <c r="DG236" s="105"/>
      <c r="DH236" s="105"/>
      <c r="DI236" s="105"/>
      <c r="DJ236" s="105"/>
      <c r="DK236" s="105"/>
      <c r="DL236" s="92"/>
      <c r="DM236" s="105"/>
      <c r="DN236" s="105"/>
      <c r="DO236" s="105"/>
      <c r="DP236" s="105"/>
      <c r="DQ236" s="105"/>
      <c r="DR236" s="105"/>
      <c r="DS236" s="105"/>
      <c r="DT236" s="105"/>
      <c r="DU236" s="105"/>
      <c r="DV236" s="105"/>
      <c r="DW236" s="105"/>
      <c r="DX236" s="105"/>
      <c r="DY236" s="105"/>
      <c r="DZ236" s="105"/>
      <c r="EA236" s="114"/>
      <c r="EB236" s="105"/>
      <c r="EC236" s="105"/>
      <c r="ED236" s="105"/>
      <c r="EE236" s="105"/>
      <c r="EF236" s="105"/>
      <c r="EG236" s="105"/>
      <c r="EH236" s="105"/>
      <c r="EI236" s="105"/>
      <c r="EJ236" s="105"/>
      <c r="EK236" s="105"/>
      <c r="EL236" s="105"/>
      <c r="EM236" s="105"/>
      <c r="EN236" s="105"/>
      <c r="EO236" s="105"/>
      <c r="EP236" s="105"/>
      <c r="EQ236" s="56"/>
      <c r="ER236" s="56"/>
      <c r="ES236" s="56"/>
      <c r="ET236" s="56"/>
      <c r="EU236" s="56"/>
      <c r="EV236" s="56"/>
      <c r="EW236" s="56"/>
      <c r="EX236" s="56"/>
      <c r="EY236" s="56"/>
      <c r="EZ236" s="56"/>
      <c r="FA236" s="56"/>
      <c r="FB236" s="56"/>
      <c r="FC236" s="56"/>
      <c r="FD236" s="56"/>
      <c r="FE236" s="56"/>
      <c r="FF236" s="56"/>
      <c r="FG236" s="56"/>
      <c r="FH236" s="56"/>
      <c r="FI236" s="56"/>
      <c r="FJ236" s="56"/>
      <c r="FK236" s="56"/>
      <c r="FL236" s="56"/>
      <c r="FM236" s="56"/>
      <c r="FN236" s="56"/>
      <c r="FO236" s="56"/>
      <c r="FP236" s="56"/>
      <c r="FQ236" s="56"/>
      <c r="FR236" s="56"/>
      <c r="FS236" s="56"/>
      <c r="FT236" s="56"/>
      <c r="FU236" s="56"/>
      <c r="FV236" s="56"/>
      <c r="FW236" s="56"/>
      <c r="FX236" s="56"/>
      <c r="FY236" s="56"/>
      <c r="FZ236" s="56"/>
      <c r="GA236" s="56"/>
      <c r="GB236" s="56"/>
      <c r="GC236" s="56"/>
      <c r="GD236" s="56"/>
      <c r="GE236" s="56"/>
      <c r="GF236" s="56"/>
      <c r="GG236" s="56"/>
      <c r="GH236" s="56"/>
      <c r="GI236" s="56"/>
      <c r="GJ236" s="56"/>
      <c r="GK236" s="56"/>
      <c r="GL236" s="56"/>
      <c r="GM236" s="56"/>
      <c r="GN236" s="56"/>
      <c r="GO236" s="56"/>
      <c r="GP236" s="56"/>
      <c r="GQ236" s="56"/>
      <c r="GR236" s="56"/>
      <c r="GS236" s="56"/>
      <c r="GT236" s="56"/>
      <c r="GU236" s="56"/>
      <c r="GV236" s="56"/>
      <c r="GW236" s="56"/>
      <c r="GX236" s="56"/>
      <c r="GY236" s="56"/>
      <c r="GZ236" s="56"/>
      <c r="HA236" s="56"/>
      <c r="HB236" s="56"/>
      <c r="HC236" s="56"/>
      <c r="HD236" s="56"/>
      <c r="HE236" s="56"/>
      <c r="HF236" s="56"/>
      <c r="HG236" s="56"/>
      <c r="HH236" s="217"/>
    </row>
    <row r="237" spans="2:216" x14ac:dyDescent="0.25">
      <c r="B237" s="221"/>
      <c r="C237" s="56"/>
      <c r="D237" s="92"/>
      <c r="E237" s="105"/>
      <c r="F237" s="105"/>
      <c r="G237" s="92">
        <f>GETPIVOTDATA(" Alaska",'Population Migration by State'!$B$5,"Year",'Population Migration by State'!$C$3)</f>
        <v>33440</v>
      </c>
      <c r="H237" s="105">
        <f>GETPIVOTDATA(" Alaska",'Population Migration by State'!$B$5,"Year",'Population Migration by State'!$C$3)</f>
        <v>33440</v>
      </c>
      <c r="I237" s="105">
        <f>GETPIVOTDATA(" Alaska",'Population Migration by State'!$B$5,"Year",'Population Migration by State'!$C$3)</f>
        <v>33440</v>
      </c>
      <c r="J237" s="105">
        <f>GETPIVOTDATA(" Alaska",'Population Migration by State'!$B$5,"Year",'Population Migration by State'!$C$3)</f>
        <v>33440</v>
      </c>
      <c r="K237" s="105">
        <f>GETPIVOTDATA(" Alaska",'Population Migration by State'!$B$5,"Year",'Population Migration by State'!$C$3)</f>
        <v>33440</v>
      </c>
      <c r="L237" s="105">
        <f>GETPIVOTDATA(" Alaska",'Population Migration by State'!$B$5,"Year",'Population Migration by State'!$C$3)</f>
        <v>33440</v>
      </c>
      <c r="M237" s="105">
        <f>GETPIVOTDATA(" Alaska",'Population Migration by State'!$B$5,"Year",'Population Migration by State'!$C$3)</f>
        <v>33440</v>
      </c>
      <c r="N237" s="105">
        <f>GETPIVOTDATA(" Alaska",'Population Migration by State'!$B$5,"Year",'Population Migration by State'!$C$3)</f>
        <v>33440</v>
      </c>
      <c r="O237" s="105">
        <f>GETPIVOTDATA(" Alaska",'Population Migration by State'!$B$5,"Year",'Population Migration by State'!$C$3)</f>
        <v>33440</v>
      </c>
      <c r="P237" s="105">
        <f>GETPIVOTDATA(" Alaska",'Population Migration by State'!$B$5,"Year",'Population Migration by State'!$C$3)</f>
        <v>33440</v>
      </c>
      <c r="Q237" s="105">
        <f>GETPIVOTDATA(" Alaska",'Population Migration by State'!$B$5,"Year",'Population Migration by State'!$C$3)</f>
        <v>33440</v>
      </c>
      <c r="R237" s="105">
        <f>GETPIVOTDATA(" Alaska",'Population Migration by State'!$B$5,"Year",'Population Migration by State'!$C$3)</f>
        <v>33440</v>
      </c>
      <c r="S237" s="105">
        <f>GETPIVOTDATA(" Alaska",'Population Migration by State'!$B$5,"Year",'Population Migration by State'!$C$3)</f>
        <v>33440</v>
      </c>
      <c r="T237" s="105">
        <f>GETPIVOTDATA(" Alaska",'Population Migration by State'!$B$5,"Year",'Population Migration by State'!$C$3)</f>
        <v>33440</v>
      </c>
      <c r="U237" s="105">
        <f>GETPIVOTDATA(" Alaska",'Population Migration by State'!$B$5,"Year",'Population Migration by State'!$C$3)</f>
        <v>33440</v>
      </c>
      <c r="V237" s="105">
        <f>GETPIVOTDATA(" Alaska",'Population Migration by State'!$B$5,"Year",'Population Migration by State'!$C$3)</f>
        <v>33440</v>
      </c>
      <c r="W237" s="105">
        <f>GETPIVOTDATA(" Alaska",'Population Migration by State'!$B$5,"Year",'Population Migration by State'!$C$3)</f>
        <v>33440</v>
      </c>
      <c r="X237" s="114">
        <f>GETPIVOTDATA(" Alaska",'Population Migration by State'!$B$5,"Year",'Population Migration by State'!$C$3)</f>
        <v>33440</v>
      </c>
      <c r="Y237" s="92"/>
      <c r="Z237" s="105"/>
      <c r="AA237" s="105"/>
      <c r="AB237" s="105"/>
      <c r="AC237" s="105"/>
      <c r="AD237" s="105"/>
      <c r="AE237" s="105"/>
      <c r="AF237" s="105"/>
      <c r="AG237" s="105"/>
      <c r="AH237" s="105"/>
      <c r="AI237" s="105"/>
      <c r="AJ237" s="105"/>
      <c r="AK237" s="105"/>
      <c r="AL237" s="105"/>
      <c r="AM237" s="105"/>
      <c r="AN237" s="105"/>
      <c r="AO237" s="105"/>
      <c r="AP237" s="105"/>
      <c r="AQ237" s="105"/>
      <c r="AR237" s="105"/>
      <c r="AS237" s="114"/>
      <c r="AT237" s="105"/>
      <c r="AU237" s="105"/>
      <c r="AV237" s="105"/>
      <c r="AW237" s="105"/>
      <c r="AX237" s="105"/>
      <c r="AY237" s="105"/>
      <c r="AZ237" s="105"/>
      <c r="BA237" s="105"/>
      <c r="BB237" s="105"/>
      <c r="BC237" s="105"/>
      <c r="BD237" s="105"/>
      <c r="BE237" s="105"/>
      <c r="BF237" s="105"/>
      <c r="BG237" s="105"/>
      <c r="BH237" s="105"/>
      <c r="BI237" s="105"/>
      <c r="BJ237" s="105"/>
      <c r="BK237" s="105"/>
      <c r="BL237" s="92">
        <f>GETPIVOTDATA(" Texas",'Population Migration by State'!$B$5,"Year",'Population Migration by State'!$C$3)</f>
        <v>512187</v>
      </c>
      <c r="BM237" s="105">
        <f>GETPIVOTDATA(" Texas",'Population Migration by State'!$B$5,"Year",'Population Migration by State'!$C$3)</f>
        <v>512187</v>
      </c>
      <c r="BN237" s="105">
        <f>GETPIVOTDATA(" Texas",'Population Migration by State'!$B$5,"Year",'Population Migration by State'!$C$3)</f>
        <v>512187</v>
      </c>
      <c r="BO237" s="105">
        <f>GETPIVOTDATA(" Texas",'Population Migration by State'!$B$5,"Year",'Population Migration by State'!$C$3)</f>
        <v>512187</v>
      </c>
      <c r="BP237" s="105">
        <f>GETPIVOTDATA(" Texas",'Population Migration by State'!$B$5,"Year",'Population Migration by State'!$C$3)</f>
        <v>512187</v>
      </c>
      <c r="BQ237" s="114">
        <f>GETPIVOTDATA(" Texas",'Population Migration by State'!$B$5,"Year",'Population Migration by State'!$C$3)</f>
        <v>512187</v>
      </c>
      <c r="BR237" s="105"/>
      <c r="BS237" s="105"/>
      <c r="BT237" s="105"/>
      <c r="BU237" s="105"/>
      <c r="BV237" s="105"/>
      <c r="BW237" s="105"/>
      <c r="BX237" s="105"/>
      <c r="BY237" s="105"/>
      <c r="BZ237" s="105"/>
      <c r="CA237" s="105"/>
      <c r="CB237" s="105"/>
      <c r="CC237" s="105"/>
      <c r="CD237" s="105"/>
      <c r="CE237" s="105"/>
      <c r="CF237" s="105"/>
      <c r="CG237" s="105"/>
      <c r="CH237" s="105"/>
      <c r="CI237" s="105"/>
      <c r="CJ237" s="105"/>
      <c r="CK237" s="105"/>
      <c r="CL237" s="105"/>
      <c r="CM237" s="105"/>
      <c r="CN237" s="105"/>
      <c r="CO237" s="105"/>
      <c r="CP237" s="105"/>
      <c r="CQ237" s="105"/>
      <c r="CR237" s="105"/>
      <c r="CS237" s="105"/>
      <c r="CT237" s="105"/>
      <c r="CU237" s="105"/>
      <c r="CV237" s="105"/>
      <c r="CW237" s="105"/>
      <c r="CX237" s="92">
        <f>GETPIVOTDATA(" Florida",'Population Migration by State'!$B$5,"Year",'Population Migration by State'!$C$3)</f>
        <v>558786</v>
      </c>
      <c r="CY237" s="105">
        <f>GETPIVOTDATA(" Florida",'Population Migration by State'!$B$5,"Year",'Population Migration by State'!$C$3)</f>
        <v>558786</v>
      </c>
      <c r="CZ237" s="105">
        <f>GETPIVOTDATA(" Florida",'Population Migration by State'!$B$5,"Year",'Population Migration by State'!$C$3)</f>
        <v>558786</v>
      </c>
      <c r="DA237" s="105">
        <f>GETPIVOTDATA(" Florida",'Population Migration by State'!$B$5,"Year",'Population Migration by State'!$C$3)</f>
        <v>558786</v>
      </c>
      <c r="DB237" s="105">
        <f>GETPIVOTDATA(" Florida",'Population Migration by State'!$B$5,"Year",'Population Migration by State'!$C$3)</f>
        <v>558786</v>
      </c>
      <c r="DC237" s="105">
        <f>GETPIVOTDATA(" Florida",'Population Migration by State'!$B$5,"Year",'Population Migration by State'!$C$3)</f>
        <v>558786</v>
      </c>
      <c r="DD237" s="105">
        <f>GETPIVOTDATA(" Florida",'Population Migration by State'!$B$5,"Year",'Population Migration by State'!$C$3)</f>
        <v>558786</v>
      </c>
      <c r="DE237" s="99"/>
      <c r="DF237" s="105"/>
      <c r="DG237" s="105"/>
      <c r="DH237" s="105"/>
      <c r="DI237" s="105"/>
      <c r="DJ237" s="105"/>
      <c r="DK237" s="105"/>
      <c r="DL237" s="92"/>
      <c r="DM237" s="105"/>
      <c r="DN237" s="105"/>
      <c r="DO237" s="105"/>
      <c r="DP237" s="105"/>
      <c r="DQ237" s="105"/>
      <c r="DR237" s="105"/>
      <c r="DS237" s="105"/>
      <c r="DT237" s="105"/>
      <c r="DU237" s="105"/>
      <c r="DV237" s="105"/>
      <c r="DW237" s="105"/>
      <c r="DX237" s="105"/>
      <c r="DY237" s="105"/>
      <c r="DZ237" s="105"/>
      <c r="EA237" s="114"/>
      <c r="EB237" s="105"/>
      <c r="EC237" s="105"/>
      <c r="ED237" s="105"/>
      <c r="EE237" s="105"/>
      <c r="EF237" s="105"/>
      <c r="EG237" s="105"/>
      <c r="EH237" s="105"/>
      <c r="EI237" s="105"/>
      <c r="EJ237" s="105"/>
      <c r="EK237" s="105"/>
      <c r="EL237" s="105"/>
      <c r="EM237" s="105"/>
      <c r="EN237" s="105"/>
      <c r="EO237" s="105"/>
      <c r="EP237" s="105"/>
      <c r="EQ237" s="56"/>
      <c r="ER237" s="56"/>
      <c r="ES237" s="56"/>
      <c r="ET237" s="56"/>
      <c r="EU237" s="56"/>
      <c r="EV237" s="56"/>
      <c r="EW237" s="56"/>
      <c r="EX237" s="56"/>
      <c r="EY237" s="56"/>
      <c r="EZ237" s="56"/>
      <c r="FA237" s="56"/>
      <c r="FB237" s="56"/>
      <c r="FC237" s="56"/>
      <c r="FD237" s="56"/>
      <c r="FE237" s="56"/>
      <c r="FF237" s="56"/>
      <c r="FG237" s="56"/>
      <c r="FH237" s="56"/>
      <c r="FI237" s="56"/>
      <c r="FJ237" s="56"/>
      <c r="FK237" s="56"/>
      <c r="FL237" s="56"/>
      <c r="FM237" s="56"/>
      <c r="FN237" s="56"/>
      <c r="FO237" s="56"/>
      <c r="FP237" s="56"/>
      <c r="FQ237" s="56"/>
      <c r="FR237" s="56"/>
      <c r="FS237" s="56"/>
      <c r="FT237" s="56"/>
      <c r="FU237" s="56"/>
      <c r="FV237" s="56"/>
      <c r="FW237" s="56"/>
      <c r="FX237" s="56"/>
      <c r="FY237" s="56"/>
      <c r="FZ237" s="56"/>
      <c r="GA237" s="56"/>
      <c r="GB237" s="56"/>
      <c r="GC237" s="56"/>
      <c r="GD237" s="56"/>
      <c r="GE237" s="56"/>
      <c r="GF237" s="56"/>
      <c r="GG237" s="56"/>
      <c r="GH237" s="56"/>
      <c r="GI237" s="56"/>
      <c r="GJ237" s="56"/>
      <c r="GK237" s="56"/>
      <c r="GL237" s="56"/>
      <c r="GM237" s="56"/>
      <c r="GN237" s="56"/>
      <c r="GO237" s="56"/>
      <c r="GP237" s="56"/>
      <c r="GQ237" s="56"/>
      <c r="GR237" s="56"/>
      <c r="GS237" s="56"/>
      <c r="GT237" s="56"/>
      <c r="GU237" s="56"/>
      <c r="GV237" s="56"/>
      <c r="GW237" s="56"/>
      <c r="GX237" s="56"/>
      <c r="GY237" s="56"/>
      <c r="GZ237" s="56"/>
      <c r="HA237" s="56"/>
      <c r="HB237" s="56"/>
      <c r="HC237" s="56"/>
      <c r="HD237" s="56"/>
      <c r="HE237" s="56"/>
      <c r="HF237" s="56"/>
      <c r="HG237" s="56"/>
      <c r="HH237" s="217"/>
    </row>
    <row r="238" spans="2:216" x14ac:dyDescent="0.25">
      <c r="B238" s="221"/>
      <c r="C238" s="56"/>
      <c r="D238" s="92"/>
      <c r="E238" s="105"/>
      <c r="F238" s="105"/>
      <c r="G238" s="92">
        <f>GETPIVOTDATA(" Alaska",'Population Migration by State'!$B$5,"Year",'Population Migration by State'!$C$3)</f>
        <v>33440</v>
      </c>
      <c r="H238" s="105">
        <f>GETPIVOTDATA(" Alaska",'Population Migration by State'!$B$5,"Year",'Population Migration by State'!$C$3)</f>
        <v>33440</v>
      </c>
      <c r="I238" s="105">
        <f>GETPIVOTDATA(" Alaska",'Population Migration by State'!$B$5,"Year",'Population Migration by State'!$C$3)</f>
        <v>33440</v>
      </c>
      <c r="J238" s="105">
        <f>GETPIVOTDATA(" Alaska",'Population Migration by State'!$B$5,"Year",'Population Migration by State'!$C$3)</f>
        <v>33440</v>
      </c>
      <c r="K238" s="105">
        <f>GETPIVOTDATA(" Alaska",'Population Migration by State'!$B$5,"Year",'Population Migration by State'!$C$3)</f>
        <v>33440</v>
      </c>
      <c r="L238" s="105">
        <f>GETPIVOTDATA(" Alaska",'Population Migration by State'!$B$5,"Year",'Population Migration by State'!$C$3)</f>
        <v>33440</v>
      </c>
      <c r="M238" s="105">
        <f>GETPIVOTDATA(" Alaska",'Population Migration by State'!$B$5,"Year",'Population Migration by State'!$C$3)</f>
        <v>33440</v>
      </c>
      <c r="N238" s="105">
        <f>GETPIVOTDATA(" Alaska",'Population Migration by State'!$B$5,"Year",'Population Migration by State'!$C$3)</f>
        <v>33440</v>
      </c>
      <c r="O238" s="105">
        <f>GETPIVOTDATA(" Alaska",'Population Migration by State'!$B$5,"Year",'Population Migration by State'!$C$3)</f>
        <v>33440</v>
      </c>
      <c r="P238" s="105">
        <f>GETPIVOTDATA(" Alaska",'Population Migration by State'!$B$5,"Year",'Population Migration by State'!$C$3)</f>
        <v>33440</v>
      </c>
      <c r="Q238" s="105">
        <f>GETPIVOTDATA(" Alaska",'Population Migration by State'!$B$5,"Year",'Population Migration by State'!$C$3)</f>
        <v>33440</v>
      </c>
      <c r="R238" s="105">
        <f>GETPIVOTDATA(" Alaska",'Population Migration by State'!$B$5,"Year",'Population Migration by State'!$C$3)</f>
        <v>33440</v>
      </c>
      <c r="S238" s="105">
        <f>GETPIVOTDATA(" Alaska",'Population Migration by State'!$B$5,"Year",'Population Migration by State'!$C$3)</f>
        <v>33440</v>
      </c>
      <c r="T238" s="105">
        <f>GETPIVOTDATA(" Alaska",'Population Migration by State'!$B$5,"Year",'Population Migration by State'!$C$3)</f>
        <v>33440</v>
      </c>
      <c r="U238" s="105">
        <f>GETPIVOTDATA(" Alaska",'Population Migration by State'!$B$5,"Year",'Population Migration by State'!$C$3)</f>
        <v>33440</v>
      </c>
      <c r="V238" s="105">
        <f>GETPIVOTDATA(" Alaska",'Population Migration by State'!$B$5,"Year",'Population Migration by State'!$C$3)</f>
        <v>33440</v>
      </c>
      <c r="W238" s="105">
        <f>GETPIVOTDATA(" Alaska",'Population Migration by State'!$B$5,"Year",'Population Migration by State'!$C$3)</f>
        <v>33440</v>
      </c>
      <c r="X238" s="114">
        <f>GETPIVOTDATA(" Alaska",'Population Migration by State'!$B$5,"Year",'Population Migration by State'!$C$3)</f>
        <v>33440</v>
      </c>
      <c r="Y238" s="92"/>
      <c r="Z238" s="105"/>
      <c r="AA238" s="105"/>
      <c r="AB238" s="105"/>
      <c r="AC238" s="105"/>
      <c r="AD238" s="105"/>
      <c r="AE238" s="105"/>
      <c r="AF238" s="105"/>
      <c r="AG238" s="105"/>
      <c r="AH238" s="105"/>
      <c r="AI238" s="105"/>
      <c r="AJ238" s="105"/>
      <c r="AK238" s="105"/>
      <c r="AL238" s="105"/>
      <c r="AM238" s="105"/>
      <c r="AN238" s="105"/>
      <c r="AO238" s="105"/>
      <c r="AP238" s="105"/>
      <c r="AQ238" s="105"/>
      <c r="AR238" s="105"/>
      <c r="AS238" s="114"/>
      <c r="AT238" s="105"/>
      <c r="AU238" s="105"/>
      <c r="AV238" s="105"/>
      <c r="AW238" s="105"/>
      <c r="AX238" s="105"/>
      <c r="AY238" s="105"/>
      <c r="AZ238" s="105"/>
      <c r="BA238" s="105"/>
      <c r="BB238" s="105"/>
      <c r="BC238" s="105"/>
      <c r="BD238" s="105"/>
      <c r="BE238" s="105"/>
      <c r="BF238" s="105"/>
      <c r="BG238" s="105"/>
      <c r="BH238" s="105"/>
      <c r="BI238" s="105"/>
      <c r="BJ238" s="105"/>
      <c r="BK238" s="105"/>
      <c r="BL238" s="92">
        <f>GETPIVOTDATA(" Texas",'Population Migration by State'!$B$5,"Year",'Population Migration by State'!$C$3)</f>
        <v>512187</v>
      </c>
      <c r="BM238" s="105">
        <f>GETPIVOTDATA(" Texas",'Population Migration by State'!$B$5,"Year",'Population Migration by State'!$C$3)</f>
        <v>512187</v>
      </c>
      <c r="BN238" s="105">
        <f>GETPIVOTDATA(" Texas",'Population Migration by State'!$B$5,"Year",'Population Migration by State'!$C$3)</f>
        <v>512187</v>
      </c>
      <c r="BO238" s="105">
        <f>GETPIVOTDATA(" Texas",'Population Migration by State'!$B$5,"Year",'Population Migration by State'!$C$3)</f>
        <v>512187</v>
      </c>
      <c r="BP238" s="105">
        <f>GETPIVOTDATA(" Texas",'Population Migration by State'!$B$5,"Year",'Population Migration by State'!$C$3)</f>
        <v>512187</v>
      </c>
      <c r="BQ238" s="114">
        <f>GETPIVOTDATA(" Texas",'Population Migration by State'!$B$5,"Year",'Population Migration by State'!$C$3)</f>
        <v>512187</v>
      </c>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92">
        <f>GETPIVOTDATA(" Florida",'Population Migration by State'!$B$5,"Year",'Population Migration by State'!$C$3)</f>
        <v>558786</v>
      </c>
      <c r="CY238" s="105">
        <f>GETPIVOTDATA(" Florida",'Population Migration by State'!$B$5,"Year",'Population Migration by State'!$C$3)</f>
        <v>558786</v>
      </c>
      <c r="CZ238" s="105">
        <f>GETPIVOTDATA(" Florida",'Population Migration by State'!$B$5,"Year",'Population Migration by State'!$C$3)</f>
        <v>558786</v>
      </c>
      <c r="DA238" s="105">
        <f>GETPIVOTDATA(" Florida",'Population Migration by State'!$B$5,"Year",'Population Migration by State'!$C$3)</f>
        <v>558786</v>
      </c>
      <c r="DB238" s="105">
        <f>GETPIVOTDATA(" Florida",'Population Migration by State'!$B$5,"Year",'Population Migration by State'!$C$3)</f>
        <v>558786</v>
      </c>
      <c r="DC238" s="105">
        <f>GETPIVOTDATA(" Florida",'Population Migration by State'!$B$5,"Year",'Population Migration by State'!$C$3)</f>
        <v>558786</v>
      </c>
      <c r="DD238" s="105">
        <f>GETPIVOTDATA(" Florida",'Population Migration by State'!$B$5,"Year",'Population Migration by State'!$C$3)</f>
        <v>558786</v>
      </c>
      <c r="DE238" s="105">
        <f>GETPIVOTDATA(" Florida",'Population Migration by State'!$B$5,"Year",'Population Migration by State'!$C$3)</f>
        <v>558786</v>
      </c>
      <c r="DF238" s="92"/>
      <c r="DG238" s="105"/>
      <c r="DH238" s="105"/>
      <c r="DI238" s="105"/>
      <c r="DJ238" s="105"/>
      <c r="DK238" s="105"/>
      <c r="DL238" s="92"/>
      <c r="DM238" s="105"/>
      <c r="DN238" s="105"/>
      <c r="DO238" s="105"/>
      <c r="DP238" s="105"/>
      <c r="DQ238" s="105"/>
      <c r="DR238" s="105"/>
      <c r="DS238" s="105"/>
      <c r="DT238" s="105"/>
      <c r="DU238" s="105"/>
      <c r="DV238" s="105"/>
      <c r="DW238" s="105"/>
      <c r="DX238" s="105"/>
      <c r="DY238" s="105"/>
      <c r="DZ238" s="105"/>
      <c r="EA238" s="114"/>
      <c r="EB238" s="105"/>
      <c r="EC238" s="105"/>
      <c r="ED238" s="105"/>
      <c r="EE238" s="105"/>
      <c r="EF238" s="105"/>
      <c r="EG238" s="105"/>
      <c r="EH238" s="105"/>
      <c r="EI238" s="105"/>
      <c r="EJ238" s="105"/>
      <c r="EK238" s="105"/>
      <c r="EL238" s="105"/>
      <c r="EM238" s="105"/>
      <c r="EN238" s="105"/>
      <c r="EO238" s="105"/>
      <c r="EP238" s="105"/>
      <c r="EQ238" s="56"/>
      <c r="ER238" s="56"/>
      <c r="ES238" s="56"/>
      <c r="ET238" s="56"/>
      <c r="EU238" s="56"/>
      <c r="EV238" s="56"/>
      <c r="EW238" s="56"/>
      <c r="EX238" s="56"/>
      <c r="EY238" s="56"/>
      <c r="EZ238" s="56"/>
      <c r="FA238" s="56"/>
      <c r="FB238" s="56"/>
      <c r="FC238" s="56"/>
      <c r="FD238" s="56"/>
      <c r="FE238" s="56"/>
      <c r="FF238" s="56"/>
      <c r="FG238" s="56"/>
      <c r="FH238" s="56"/>
      <c r="FI238" s="56"/>
      <c r="FJ238" s="56"/>
      <c r="FK238" s="56"/>
      <c r="FL238" s="56"/>
      <c r="FM238" s="56"/>
      <c r="FN238" s="56"/>
      <c r="FO238" s="56"/>
      <c r="FP238" s="56"/>
      <c r="FQ238" s="56"/>
      <c r="FR238" s="56"/>
      <c r="FS238" s="56"/>
      <c r="FT238" s="56"/>
      <c r="FU238" s="56"/>
      <c r="FV238" s="56"/>
      <c r="FW238" s="56"/>
      <c r="FX238" s="56"/>
      <c r="FY238" s="56"/>
      <c r="FZ238" s="56"/>
      <c r="GA238" s="56"/>
      <c r="GB238" s="56"/>
      <c r="GC238" s="56"/>
      <c r="GD238" s="56"/>
      <c r="GE238" s="56"/>
      <c r="GF238" s="56"/>
      <c r="GG238" s="56"/>
      <c r="GH238" s="56"/>
      <c r="GI238" s="56"/>
      <c r="GJ238" s="56"/>
      <c r="GK238" s="56"/>
      <c r="GL238" s="56"/>
      <c r="GM238" s="56"/>
      <c r="GN238" s="56"/>
      <c r="GO238" s="56"/>
      <c r="GP238" s="56"/>
      <c r="GQ238" s="56"/>
      <c r="GR238" s="56"/>
      <c r="GS238" s="56"/>
      <c r="GT238" s="56"/>
      <c r="GU238" s="56"/>
      <c r="GV238" s="56"/>
      <c r="GW238" s="56"/>
      <c r="GX238" s="56"/>
      <c r="GY238" s="56"/>
      <c r="GZ238" s="56"/>
      <c r="HA238" s="56"/>
      <c r="HB238" s="56"/>
      <c r="HC238" s="56"/>
      <c r="HD238" s="56"/>
      <c r="HE238" s="56"/>
      <c r="HF238" s="56"/>
      <c r="HG238" s="56"/>
      <c r="HH238" s="217"/>
    </row>
    <row r="239" spans="2:216" x14ac:dyDescent="0.25">
      <c r="B239" s="221"/>
      <c r="C239" s="56"/>
      <c r="D239" s="92"/>
      <c r="E239" s="105"/>
      <c r="F239" s="105"/>
      <c r="G239" s="92">
        <f>GETPIVOTDATA(" Alaska",'Population Migration by State'!$B$5,"Year",'Population Migration by State'!$C$3)</f>
        <v>33440</v>
      </c>
      <c r="H239" s="105">
        <f>GETPIVOTDATA(" Alaska",'Population Migration by State'!$B$5,"Year",'Population Migration by State'!$C$3)</f>
        <v>33440</v>
      </c>
      <c r="I239" s="105">
        <f>GETPIVOTDATA(" Alaska",'Population Migration by State'!$B$5,"Year",'Population Migration by State'!$C$3)</f>
        <v>33440</v>
      </c>
      <c r="J239" s="105">
        <f>GETPIVOTDATA(" Alaska",'Population Migration by State'!$B$5,"Year",'Population Migration by State'!$C$3)</f>
        <v>33440</v>
      </c>
      <c r="K239" s="105">
        <f>GETPIVOTDATA(" Alaska",'Population Migration by State'!$B$5,"Year",'Population Migration by State'!$C$3)</f>
        <v>33440</v>
      </c>
      <c r="L239" s="105">
        <f>GETPIVOTDATA(" Alaska",'Population Migration by State'!$B$5,"Year",'Population Migration by State'!$C$3)</f>
        <v>33440</v>
      </c>
      <c r="M239" s="105">
        <f>GETPIVOTDATA(" Alaska",'Population Migration by State'!$B$5,"Year",'Population Migration by State'!$C$3)</f>
        <v>33440</v>
      </c>
      <c r="N239" s="105">
        <f>GETPIVOTDATA(" Alaska",'Population Migration by State'!$B$5,"Year",'Population Migration by State'!$C$3)</f>
        <v>33440</v>
      </c>
      <c r="O239" s="105">
        <f>GETPIVOTDATA(" Alaska",'Population Migration by State'!$B$5,"Year",'Population Migration by State'!$C$3)</f>
        <v>33440</v>
      </c>
      <c r="P239" s="105">
        <f>GETPIVOTDATA(" Alaska",'Population Migration by State'!$B$5,"Year",'Population Migration by State'!$C$3)</f>
        <v>33440</v>
      </c>
      <c r="Q239" s="105">
        <f>GETPIVOTDATA(" Alaska",'Population Migration by State'!$B$5,"Year",'Population Migration by State'!$C$3)</f>
        <v>33440</v>
      </c>
      <c r="R239" s="105">
        <f>GETPIVOTDATA(" Alaska",'Population Migration by State'!$B$5,"Year",'Population Migration by State'!$C$3)</f>
        <v>33440</v>
      </c>
      <c r="S239" s="105">
        <f>GETPIVOTDATA(" Alaska",'Population Migration by State'!$B$5,"Year",'Population Migration by State'!$C$3)</f>
        <v>33440</v>
      </c>
      <c r="T239" s="105">
        <f>GETPIVOTDATA(" Alaska",'Population Migration by State'!$B$5,"Year",'Population Migration by State'!$C$3)</f>
        <v>33440</v>
      </c>
      <c r="U239" s="105">
        <f>GETPIVOTDATA(" Alaska",'Population Migration by State'!$B$5,"Year",'Population Migration by State'!$C$3)</f>
        <v>33440</v>
      </c>
      <c r="V239" s="105">
        <f>GETPIVOTDATA(" Alaska",'Population Migration by State'!$B$5,"Year",'Population Migration by State'!$C$3)</f>
        <v>33440</v>
      </c>
      <c r="W239" s="105">
        <f>GETPIVOTDATA(" Alaska",'Population Migration by State'!$B$5,"Year",'Population Migration by State'!$C$3)</f>
        <v>33440</v>
      </c>
      <c r="X239" s="114">
        <f>GETPIVOTDATA(" Alaska",'Population Migration by State'!$B$5,"Year",'Population Migration by State'!$C$3)</f>
        <v>33440</v>
      </c>
      <c r="Y239" s="92"/>
      <c r="Z239" s="105"/>
      <c r="AA239" s="105"/>
      <c r="AB239" s="105"/>
      <c r="AC239" s="105"/>
      <c r="AD239" s="105"/>
      <c r="AE239" s="105"/>
      <c r="AF239" s="105"/>
      <c r="AG239" s="105"/>
      <c r="AH239" s="105"/>
      <c r="AI239" s="105"/>
      <c r="AJ239" s="105"/>
      <c r="AK239" s="105"/>
      <c r="AL239" s="105"/>
      <c r="AM239" s="105"/>
      <c r="AN239" s="105"/>
      <c r="AO239" s="105"/>
      <c r="AP239" s="105"/>
      <c r="AQ239" s="105"/>
      <c r="AR239" s="105"/>
      <c r="AS239" s="114"/>
      <c r="AT239" s="105"/>
      <c r="AU239" s="105"/>
      <c r="AV239" s="105"/>
      <c r="AW239" s="105"/>
      <c r="AX239" s="105"/>
      <c r="AY239" s="105"/>
      <c r="AZ239" s="105"/>
      <c r="BA239" s="105"/>
      <c r="BB239" s="105"/>
      <c r="BC239" s="105"/>
      <c r="BD239" s="105"/>
      <c r="BE239" s="105"/>
      <c r="BF239" s="105"/>
      <c r="BG239" s="105"/>
      <c r="BH239" s="105"/>
      <c r="BI239" s="105"/>
      <c r="BJ239" s="105"/>
      <c r="BK239" s="105"/>
      <c r="BL239" s="92">
        <f>GETPIVOTDATA(" Texas",'Population Migration by State'!$B$5,"Year",'Population Migration by State'!$C$3)</f>
        <v>512187</v>
      </c>
      <c r="BM239" s="105">
        <f>GETPIVOTDATA(" Texas",'Population Migration by State'!$B$5,"Year",'Population Migration by State'!$C$3)</f>
        <v>512187</v>
      </c>
      <c r="BN239" s="105">
        <f>GETPIVOTDATA(" Texas",'Population Migration by State'!$B$5,"Year",'Population Migration by State'!$C$3)</f>
        <v>512187</v>
      </c>
      <c r="BO239" s="105">
        <f>GETPIVOTDATA(" Texas",'Population Migration by State'!$B$5,"Year",'Population Migration by State'!$C$3)</f>
        <v>512187</v>
      </c>
      <c r="BP239" s="105">
        <f>GETPIVOTDATA(" Texas",'Population Migration by State'!$B$5,"Year",'Population Migration by State'!$C$3)</f>
        <v>512187</v>
      </c>
      <c r="BQ239" s="114">
        <f>GETPIVOTDATA(" Texas",'Population Migration by State'!$B$5,"Year",'Population Migration by State'!$C$3)</f>
        <v>512187</v>
      </c>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92">
        <f>GETPIVOTDATA(" Florida",'Population Migration by State'!$B$5,"Year",'Population Migration by State'!$C$3)</f>
        <v>558786</v>
      </c>
      <c r="CY239" s="105">
        <f>GETPIVOTDATA(" Florida",'Population Migration by State'!$B$5,"Year",'Population Migration by State'!$C$3)</f>
        <v>558786</v>
      </c>
      <c r="CZ239" s="105">
        <f>GETPIVOTDATA(" Florida",'Population Migration by State'!$B$5,"Year",'Population Migration by State'!$C$3)</f>
        <v>558786</v>
      </c>
      <c r="DA239" s="105">
        <f>GETPIVOTDATA(" Florida",'Population Migration by State'!$B$5,"Year",'Population Migration by State'!$C$3)</f>
        <v>558786</v>
      </c>
      <c r="DB239" s="105">
        <f>GETPIVOTDATA(" Florida",'Population Migration by State'!$B$5,"Year",'Population Migration by State'!$C$3)</f>
        <v>558786</v>
      </c>
      <c r="DC239" s="105">
        <f>GETPIVOTDATA(" Florida",'Population Migration by State'!$B$5,"Year",'Population Migration by State'!$C$3)</f>
        <v>558786</v>
      </c>
      <c r="DD239" s="105">
        <f>GETPIVOTDATA(" Florida",'Population Migration by State'!$B$5,"Year",'Population Migration by State'!$C$3)</f>
        <v>558786</v>
      </c>
      <c r="DE239" s="105">
        <f>GETPIVOTDATA(" Florida",'Population Migration by State'!$B$5,"Year",'Population Migration by State'!$C$3)</f>
        <v>558786</v>
      </c>
      <c r="DF239" s="92"/>
      <c r="DG239" s="105"/>
      <c r="DH239" s="105"/>
      <c r="DI239" s="105"/>
      <c r="DJ239" s="105"/>
      <c r="DK239" s="105"/>
      <c r="DL239" s="92"/>
      <c r="DM239" s="105"/>
      <c r="DN239" s="105"/>
      <c r="DO239" s="105"/>
      <c r="DP239" s="105"/>
      <c r="DQ239" s="105"/>
      <c r="DR239" s="105"/>
      <c r="DS239" s="105"/>
      <c r="DT239" s="105"/>
      <c r="DU239" s="105"/>
      <c r="DV239" s="105"/>
      <c r="DW239" s="105"/>
      <c r="DX239" s="105"/>
      <c r="DY239" s="105"/>
      <c r="DZ239" s="105"/>
      <c r="EA239" s="114"/>
      <c r="EB239" s="105"/>
      <c r="EC239" s="105"/>
      <c r="ED239" s="105"/>
      <c r="EE239" s="105"/>
      <c r="EF239" s="105"/>
      <c r="EG239" s="105"/>
      <c r="EH239" s="105"/>
      <c r="EI239" s="105"/>
      <c r="EJ239" s="105"/>
      <c r="EK239" s="105"/>
      <c r="EL239" s="105"/>
      <c r="EM239" s="105"/>
      <c r="EN239" s="105"/>
      <c r="EO239" s="105"/>
      <c r="EP239" s="105"/>
      <c r="EQ239" s="56"/>
      <c r="ER239" s="56"/>
      <c r="ES239" s="56"/>
      <c r="ET239" s="56"/>
      <c r="EU239" s="56"/>
      <c r="EV239" s="56"/>
      <c r="EW239" s="56"/>
      <c r="EX239" s="56"/>
      <c r="EY239" s="56"/>
      <c r="EZ239" s="56"/>
      <c r="FA239" s="56"/>
      <c r="FB239" s="56"/>
      <c r="FC239" s="56"/>
      <c r="FD239" s="56"/>
      <c r="FE239" s="56"/>
      <c r="FF239" s="56"/>
      <c r="FG239" s="56"/>
      <c r="FH239" s="56"/>
      <c r="FI239" s="56"/>
      <c r="FJ239" s="56"/>
      <c r="FK239" s="56"/>
      <c r="FL239" s="56"/>
      <c r="FM239" s="56"/>
      <c r="FN239" s="56"/>
      <c r="FO239" s="56"/>
      <c r="FP239" s="56"/>
      <c r="FQ239" s="56"/>
      <c r="FR239" s="56"/>
      <c r="FS239" s="56"/>
      <c r="FT239" s="56"/>
      <c r="FU239" s="56"/>
      <c r="FV239" s="56"/>
      <c r="FW239" s="56"/>
      <c r="FX239" s="56"/>
      <c r="FY239" s="56"/>
      <c r="FZ239" s="56"/>
      <c r="GA239" s="56"/>
      <c r="GB239" s="56"/>
      <c r="GC239" s="56"/>
      <c r="GD239" s="56"/>
      <c r="GE239" s="56"/>
      <c r="GF239" s="56"/>
      <c r="GG239" s="56"/>
      <c r="GH239" s="56"/>
      <c r="GI239" s="56"/>
      <c r="GJ239" s="56"/>
      <c r="GK239" s="56"/>
      <c r="GL239" s="56"/>
      <c r="GM239" s="56"/>
      <c r="GN239" s="56"/>
      <c r="GO239" s="56"/>
      <c r="GP239" s="56"/>
      <c r="GQ239" s="56"/>
      <c r="GR239" s="56"/>
      <c r="GS239" s="56"/>
      <c r="GT239" s="56"/>
      <c r="GU239" s="56"/>
      <c r="GV239" s="56"/>
      <c r="GW239" s="56"/>
      <c r="GX239" s="56"/>
      <c r="GY239" s="56"/>
      <c r="GZ239" s="56"/>
      <c r="HA239" s="56"/>
      <c r="HB239" s="56"/>
      <c r="HC239" s="56"/>
      <c r="HD239" s="56"/>
      <c r="HE239" s="56"/>
      <c r="HF239" s="56"/>
      <c r="HG239" s="56"/>
      <c r="HH239" s="217"/>
    </row>
    <row r="240" spans="2:216" ht="15.75" thickBot="1" x14ac:dyDescent="0.3">
      <c r="B240" s="221"/>
      <c r="C240" s="56"/>
      <c r="D240" s="92"/>
      <c r="E240" s="105"/>
      <c r="F240" s="105"/>
      <c r="G240" s="92">
        <f>GETPIVOTDATA(" Alaska",'Population Migration by State'!$B$5,"Year",'Population Migration by State'!$C$3)</f>
        <v>33440</v>
      </c>
      <c r="H240" s="105">
        <f>GETPIVOTDATA(" Alaska",'Population Migration by State'!$B$5,"Year",'Population Migration by State'!$C$3)</f>
        <v>33440</v>
      </c>
      <c r="I240" s="105">
        <f>GETPIVOTDATA(" Alaska",'Population Migration by State'!$B$5,"Year",'Population Migration by State'!$C$3)</f>
        <v>33440</v>
      </c>
      <c r="J240" s="105">
        <f>GETPIVOTDATA(" Alaska",'Population Migration by State'!$B$5,"Year",'Population Migration by State'!$C$3)</f>
        <v>33440</v>
      </c>
      <c r="K240" s="105">
        <f>GETPIVOTDATA(" Alaska",'Population Migration by State'!$B$5,"Year",'Population Migration by State'!$C$3)</f>
        <v>33440</v>
      </c>
      <c r="L240" s="105">
        <f>GETPIVOTDATA(" Alaska",'Population Migration by State'!$B$5,"Year",'Population Migration by State'!$C$3)</f>
        <v>33440</v>
      </c>
      <c r="M240" s="105">
        <f>GETPIVOTDATA(" Alaska",'Population Migration by State'!$B$5,"Year",'Population Migration by State'!$C$3)</f>
        <v>33440</v>
      </c>
      <c r="N240" s="105">
        <f>GETPIVOTDATA(" Alaska",'Population Migration by State'!$B$5,"Year",'Population Migration by State'!$C$3)</f>
        <v>33440</v>
      </c>
      <c r="O240" s="105">
        <f>GETPIVOTDATA(" Alaska",'Population Migration by State'!$B$5,"Year",'Population Migration by State'!$C$3)</f>
        <v>33440</v>
      </c>
      <c r="P240" s="105">
        <f>GETPIVOTDATA(" Alaska",'Population Migration by State'!$B$5,"Year",'Population Migration by State'!$C$3)</f>
        <v>33440</v>
      </c>
      <c r="Q240" s="105">
        <f>GETPIVOTDATA(" Alaska",'Population Migration by State'!$B$5,"Year",'Population Migration by State'!$C$3)</f>
        <v>33440</v>
      </c>
      <c r="R240" s="105">
        <f>GETPIVOTDATA(" Alaska",'Population Migration by State'!$B$5,"Year",'Population Migration by State'!$C$3)</f>
        <v>33440</v>
      </c>
      <c r="S240" s="105">
        <f>GETPIVOTDATA(" Alaska",'Population Migration by State'!$B$5,"Year",'Population Migration by State'!$C$3)</f>
        <v>33440</v>
      </c>
      <c r="T240" s="105">
        <f>GETPIVOTDATA(" Alaska",'Population Migration by State'!$B$5,"Year",'Population Migration by State'!$C$3)</f>
        <v>33440</v>
      </c>
      <c r="U240" s="105">
        <f>GETPIVOTDATA(" Alaska",'Population Migration by State'!$B$5,"Year",'Population Migration by State'!$C$3)</f>
        <v>33440</v>
      </c>
      <c r="V240" s="105">
        <f>GETPIVOTDATA(" Alaska",'Population Migration by State'!$B$5,"Year",'Population Migration by State'!$C$3)</f>
        <v>33440</v>
      </c>
      <c r="W240" s="105">
        <f>GETPIVOTDATA(" Alaska",'Population Migration by State'!$B$5,"Year",'Population Migration by State'!$C$3)</f>
        <v>33440</v>
      </c>
      <c r="X240" s="114">
        <f>GETPIVOTDATA(" Alaska",'Population Migration by State'!$B$5,"Year",'Population Migration by State'!$C$3)</f>
        <v>33440</v>
      </c>
      <c r="Y240" s="92"/>
      <c r="Z240" s="105"/>
      <c r="AA240" s="105"/>
      <c r="AB240" s="105"/>
      <c r="AC240" s="105"/>
      <c r="AD240" s="105"/>
      <c r="AE240" s="105"/>
      <c r="AF240" s="105"/>
      <c r="AG240" s="105"/>
      <c r="AH240" s="105"/>
      <c r="AI240" s="105"/>
      <c r="AJ240" s="105"/>
      <c r="AK240" s="105"/>
      <c r="AL240" s="105"/>
      <c r="AM240" s="105"/>
      <c r="AN240" s="105"/>
      <c r="AO240" s="105"/>
      <c r="AP240" s="105"/>
      <c r="AQ240" s="105"/>
      <c r="AR240" s="105"/>
      <c r="AS240" s="114"/>
      <c r="AT240" s="105"/>
      <c r="AU240" s="105"/>
      <c r="AV240" s="105"/>
      <c r="AW240" s="105"/>
      <c r="AX240" s="105"/>
      <c r="AY240" s="105"/>
      <c r="AZ240" s="105"/>
      <c r="BA240" s="105"/>
      <c r="BB240" s="105"/>
      <c r="BC240" s="105"/>
      <c r="BD240" s="105"/>
      <c r="BE240" s="105"/>
      <c r="BF240" s="105"/>
      <c r="BG240" s="105"/>
      <c r="BH240" s="105"/>
      <c r="BI240" s="105"/>
      <c r="BJ240" s="105"/>
      <c r="BK240" s="105"/>
      <c r="BL240" s="92">
        <f>GETPIVOTDATA(" Texas",'Population Migration by State'!$B$5,"Year",'Population Migration by State'!$C$3)</f>
        <v>512187</v>
      </c>
      <c r="BM240" s="105">
        <f>GETPIVOTDATA(" Texas",'Population Migration by State'!$B$5,"Year",'Population Migration by State'!$C$3)</f>
        <v>512187</v>
      </c>
      <c r="BN240" s="105">
        <f>GETPIVOTDATA(" Texas",'Population Migration by State'!$B$5,"Year",'Population Migration by State'!$C$3)</f>
        <v>512187</v>
      </c>
      <c r="BO240" s="105">
        <f>GETPIVOTDATA(" Texas",'Population Migration by State'!$B$5,"Year",'Population Migration by State'!$C$3)</f>
        <v>512187</v>
      </c>
      <c r="BP240" s="105">
        <f>GETPIVOTDATA(" Texas",'Population Migration by State'!$B$5,"Year",'Population Migration by State'!$C$3)</f>
        <v>512187</v>
      </c>
      <c r="BQ240" s="114">
        <f>GETPIVOTDATA(" Texas",'Population Migration by State'!$B$5,"Year",'Population Migration by State'!$C$3)</f>
        <v>512187</v>
      </c>
      <c r="BR240" s="105"/>
      <c r="BS240" s="105"/>
      <c r="BT240" s="105"/>
      <c r="BU240" s="105"/>
      <c r="BV240" s="105"/>
      <c r="BW240" s="105"/>
      <c r="BX240" s="105"/>
      <c r="BY240" s="105"/>
      <c r="BZ240" s="105"/>
      <c r="CA240" s="105"/>
      <c r="CB240" s="105"/>
      <c r="CC240" s="105"/>
      <c r="CD240" s="105"/>
      <c r="CE240" s="105"/>
      <c r="CF240" s="105"/>
      <c r="CG240" s="105"/>
      <c r="CH240" s="105"/>
      <c r="CI240" s="105"/>
      <c r="CJ240" s="105"/>
      <c r="CK240" s="105"/>
      <c r="CL240" s="105"/>
      <c r="CM240" s="105"/>
      <c r="CN240" s="105"/>
      <c r="CO240" s="105"/>
      <c r="CP240" s="105"/>
      <c r="CQ240" s="105"/>
      <c r="CR240" s="105"/>
      <c r="CS240" s="105"/>
      <c r="CT240" s="105"/>
      <c r="CU240" s="105"/>
      <c r="CV240" s="105"/>
      <c r="CW240" s="105"/>
      <c r="CX240" s="92">
        <f>GETPIVOTDATA(" Florida",'Population Migration by State'!$B$5,"Year",'Population Migration by State'!$C$3)</f>
        <v>558786</v>
      </c>
      <c r="CY240" s="105">
        <f>GETPIVOTDATA(" Florida",'Population Migration by State'!$B$5,"Year",'Population Migration by State'!$C$3)</f>
        <v>558786</v>
      </c>
      <c r="CZ240" s="105">
        <f>GETPIVOTDATA(" Florida",'Population Migration by State'!$B$5,"Year",'Population Migration by State'!$C$3)</f>
        <v>558786</v>
      </c>
      <c r="DA240" s="105">
        <f>GETPIVOTDATA(" Florida",'Population Migration by State'!$B$5,"Year",'Population Migration by State'!$C$3)</f>
        <v>558786</v>
      </c>
      <c r="DB240" s="105">
        <f>GETPIVOTDATA(" Florida",'Population Migration by State'!$B$5,"Year",'Population Migration by State'!$C$3)</f>
        <v>558786</v>
      </c>
      <c r="DC240" s="105">
        <f>GETPIVOTDATA(" Florida",'Population Migration by State'!$B$5,"Year",'Population Migration by State'!$C$3)</f>
        <v>558786</v>
      </c>
      <c r="DD240" s="105">
        <f>GETPIVOTDATA(" Florida",'Population Migration by State'!$B$5,"Year",'Population Migration by State'!$C$3)</f>
        <v>558786</v>
      </c>
      <c r="DE240" s="105">
        <f>GETPIVOTDATA(" Florida",'Population Migration by State'!$B$5,"Year",'Population Migration by State'!$C$3)</f>
        <v>558786</v>
      </c>
      <c r="DF240" s="92"/>
      <c r="DG240" s="105"/>
      <c r="DH240" s="105"/>
      <c r="DI240" s="105"/>
      <c r="DJ240" s="105"/>
      <c r="DK240" s="105"/>
      <c r="DL240" s="107"/>
      <c r="DM240" s="103"/>
      <c r="DN240" s="103"/>
      <c r="DO240" s="103"/>
      <c r="DP240" s="103"/>
      <c r="DQ240" s="103"/>
      <c r="DR240" s="103"/>
      <c r="DS240" s="103"/>
      <c r="DT240" s="103"/>
      <c r="DU240" s="103"/>
      <c r="DV240" s="103"/>
      <c r="DW240" s="103"/>
      <c r="DX240" s="103"/>
      <c r="DY240" s="103"/>
      <c r="DZ240" s="103"/>
      <c r="EA240" s="108"/>
      <c r="EB240" s="105"/>
      <c r="EC240" s="105"/>
      <c r="ED240" s="105"/>
      <c r="EE240" s="105"/>
      <c r="EF240" s="105"/>
      <c r="EG240" s="105"/>
      <c r="EH240" s="105"/>
      <c r="EI240" s="105"/>
      <c r="EJ240" s="105"/>
      <c r="EK240" s="105"/>
      <c r="EL240" s="105"/>
      <c r="EM240" s="105"/>
      <c r="EN240" s="105"/>
      <c r="EO240" s="105"/>
      <c r="EP240" s="105"/>
      <c r="EQ240" s="56"/>
      <c r="ER240" s="56"/>
      <c r="ES240" s="56"/>
      <c r="ET240" s="56"/>
      <c r="EU240" s="56"/>
      <c r="EV240" s="56"/>
      <c r="EW240" s="56"/>
      <c r="EX240" s="56"/>
      <c r="EY240" s="56"/>
      <c r="EZ240" s="56"/>
      <c r="FA240" s="56"/>
      <c r="FB240" s="56"/>
      <c r="FC240" s="56"/>
      <c r="FD240" s="56"/>
      <c r="FE240" s="56"/>
      <c r="FF240" s="56"/>
      <c r="FG240" s="56"/>
      <c r="FH240" s="56"/>
      <c r="FI240" s="56"/>
      <c r="FJ240" s="56"/>
      <c r="FK240" s="56"/>
      <c r="FL240" s="56"/>
      <c r="FM240" s="56"/>
      <c r="FN240" s="56"/>
      <c r="FO240" s="56"/>
      <c r="FP240" s="56"/>
      <c r="FQ240" s="56"/>
      <c r="FR240" s="56"/>
      <c r="FS240" s="56"/>
      <c r="FT240" s="56"/>
      <c r="FU240" s="56"/>
      <c r="FV240" s="56"/>
      <c r="FW240" s="56"/>
      <c r="FX240" s="56"/>
      <c r="FY240" s="56"/>
      <c r="FZ240" s="56"/>
      <c r="GA240" s="56"/>
      <c r="GB240" s="56"/>
      <c r="GC240" s="56"/>
      <c r="GD240" s="56"/>
      <c r="GE240" s="56"/>
      <c r="GF240" s="56"/>
      <c r="GG240" s="56"/>
      <c r="GH240" s="56"/>
      <c r="GI240" s="56"/>
      <c r="GJ240" s="56"/>
      <c r="GK240" s="56"/>
      <c r="GL240" s="56"/>
      <c r="GM240" s="56"/>
      <c r="GN240" s="56"/>
      <c r="GO240" s="56"/>
      <c r="GP240" s="56"/>
      <c r="GQ240" s="56"/>
      <c r="GR240" s="56"/>
      <c r="GS240" s="56"/>
      <c r="GT240" s="56"/>
      <c r="GU240" s="56"/>
      <c r="GV240" s="56"/>
      <c r="GW240" s="56"/>
      <c r="GX240" s="56"/>
      <c r="GY240" s="56"/>
      <c r="GZ240" s="56"/>
      <c r="HA240" s="56"/>
      <c r="HB240" s="56"/>
      <c r="HC240" s="56"/>
      <c r="HD240" s="56"/>
      <c r="HE240" s="56"/>
      <c r="HF240" s="56"/>
      <c r="HG240" s="56"/>
      <c r="HH240" s="217"/>
    </row>
    <row r="241" spans="2:216" ht="16.5" thickTop="1" thickBot="1" x14ac:dyDescent="0.3">
      <c r="B241" s="221"/>
      <c r="C241" s="56"/>
      <c r="D241" s="92"/>
      <c r="E241" s="105"/>
      <c r="F241" s="105"/>
      <c r="G241" s="92">
        <f>GETPIVOTDATA(" Alaska",'Population Migration by State'!$B$5,"Year",'Population Migration by State'!$C$3)</f>
        <v>33440</v>
      </c>
      <c r="H241" s="105">
        <f>GETPIVOTDATA(" Alaska",'Population Migration by State'!$B$5,"Year",'Population Migration by State'!$C$3)</f>
        <v>33440</v>
      </c>
      <c r="I241" s="105">
        <f>GETPIVOTDATA(" Alaska",'Population Migration by State'!$B$5,"Year",'Population Migration by State'!$C$3)</f>
        <v>33440</v>
      </c>
      <c r="J241" s="105">
        <f>GETPIVOTDATA(" Alaska",'Population Migration by State'!$B$5,"Year",'Population Migration by State'!$C$3)</f>
        <v>33440</v>
      </c>
      <c r="K241" s="105">
        <f>GETPIVOTDATA(" Alaska",'Population Migration by State'!$B$5,"Year",'Population Migration by State'!$C$3)</f>
        <v>33440</v>
      </c>
      <c r="L241" s="105">
        <f>GETPIVOTDATA(" Alaska",'Population Migration by State'!$B$5,"Year",'Population Migration by State'!$C$3)</f>
        <v>33440</v>
      </c>
      <c r="M241" s="105">
        <f>GETPIVOTDATA(" Alaska",'Population Migration by State'!$B$5,"Year",'Population Migration by State'!$C$3)</f>
        <v>33440</v>
      </c>
      <c r="N241" s="105">
        <f>GETPIVOTDATA(" Alaska",'Population Migration by State'!$B$5,"Year",'Population Migration by State'!$C$3)</f>
        <v>33440</v>
      </c>
      <c r="O241" s="105">
        <f>GETPIVOTDATA(" Alaska",'Population Migration by State'!$B$5,"Year",'Population Migration by State'!$C$3)</f>
        <v>33440</v>
      </c>
      <c r="P241" s="105">
        <f>GETPIVOTDATA(" Alaska",'Population Migration by State'!$B$5,"Year",'Population Migration by State'!$C$3)</f>
        <v>33440</v>
      </c>
      <c r="Q241" s="105">
        <f>GETPIVOTDATA(" Alaska",'Population Migration by State'!$B$5,"Year",'Population Migration by State'!$C$3)</f>
        <v>33440</v>
      </c>
      <c r="R241" s="105">
        <f>GETPIVOTDATA(" Alaska",'Population Migration by State'!$B$5,"Year",'Population Migration by State'!$C$3)</f>
        <v>33440</v>
      </c>
      <c r="S241" s="105">
        <f>GETPIVOTDATA(" Alaska",'Population Migration by State'!$B$5,"Year",'Population Migration by State'!$C$3)</f>
        <v>33440</v>
      </c>
      <c r="T241" s="105">
        <f>GETPIVOTDATA(" Alaska",'Population Migration by State'!$B$5,"Year",'Population Migration by State'!$C$3)</f>
        <v>33440</v>
      </c>
      <c r="U241" s="105">
        <f>GETPIVOTDATA(" Alaska",'Population Migration by State'!$B$5,"Year",'Population Migration by State'!$C$3)</f>
        <v>33440</v>
      </c>
      <c r="V241" s="105">
        <f>GETPIVOTDATA(" Alaska",'Population Migration by State'!$B$5,"Year",'Population Migration by State'!$C$3)</f>
        <v>33440</v>
      </c>
      <c r="W241" s="105">
        <f>GETPIVOTDATA(" Alaska",'Population Migration by State'!$B$5,"Year",'Population Migration by State'!$C$3)</f>
        <v>33440</v>
      </c>
      <c r="X241" s="114">
        <f>GETPIVOTDATA(" Alaska",'Population Migration by State'!$B$5,"Year",'Population Migration by State'!$C$3)</f>
        <v>33440</v>
      </c>
      <c r="Y241" s="107"/>
      <c r="Z241" s="103"/>
      <c r="AA241" s="103"/>
      <c r="AB241" s="103"/>
      <c r="AC241" s="103"/>
      <c r="AD241" s="103"/>
      <c r="AE241" s="103"/>
      <c r="AF241" s="103"/>
      <c r="AG241" s="103"/>
      <c r="AH241" s="103"/>
      <c r="AI241" s="103"/>
      <c r="AJ241" s="103"/>
      <c r="AK241" s="103"/>
      <c r="AL241" s="103"/>
      <c r="AM241" s="103"/>
      <c r="AN241" s="103"/>
      <c r="AO241" s="103"/>
      <c r="AP241" s="103"/>
      <c r="AQ241" s="103"/>
      <c r="AR241" s="103"/>
      <c r="AS241" s="108"/>
      <c r="AT241" s="105"/>
      <c r="AU241" s="105"/>
      <c r="AV241" s="105"/>
      <c r="AW241" s="105"/>
      <c r="AX241" s="105"/>
      <c r="AY241" s="105"/>
      <c r="AZ241" s="105"/>
      <c r="BA241" s="105"/>
      <c r="BB241" s="105"/>
      <c r="BC241" s="105"/>
      <c r="BD241" s="105"/>
      <c r="BE241" s="105"/>
      <c r="BF241" s="105"/>
      <c r="BG241" s="105"/>
      <c r="BH241" s="105"/>
      <c r="BI241" s="105"/>
      <c r="BJ241" s="105"/>
      <c r="BK241" s="105"/>
      <c r="BL241" s="92">
        <f>GETPIVOTDATA(" Texas",'Population Migration by State'!$B$5,"Year",'Population Migration by State'!$C$3)</f>
        <v>512187</v>
      </c>
      <c r="BM241" s="105">
        <f>GETPIVOTDATA(" Texas",'Population Migration by State'!$B$5,"Year",'Population Migration by State'!$C$3)</f>
        <v>512187</v>
      </c>
      <c r="BN241" s="105">
        <f>GETPIVOTDATA(" Texas",'Population Migration by State'!$B$5,"Year",'Population Migration by State'!$C$3)</f>
        <v>512187</v>
      </c>
      <c r="BO241" s="105">
        <f>GETPIVOTDATA(" Texas",'Population Migration by State'!$B$5,"Year",'Population Migration by State'!$C$3)</f>
        <v>512187</v>
      </c>
      <c r="BP241" s="105">
        <f>GETPIVOTDATA(" Texas",'Population Migration by State'!$B$5,"Year",'Population Migration by State'!$C$3)</f>
        <v>512187</v>
      </c>
      <c r="BQ241" s="114">
        <f>GETPIVOTDATA(" Texas",'Population Migration by State'!$B$5,"Year",'Population Migration by State'!$C$3)</f>
        <v>512187</v>
      </c>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99"/>
      <c r="CY241" s="105">
        <f>GETPIVOTDATA(" Florida",'Population Migration by State'!$B$5,"Year",'Population Migration by State'!$C$3)</f>
        <v>558786</v>
      </c>
      <c r="CZ241" s="105">
        <f>GETPIVOTDATA(" Florida",'Population Migration by State'!$B$5,"Year",'Population Migration by State'!$C$3)</f>
        <v>558786</v>
      </c>
      <c r="DA241" s="105">
        <f>GETPIVOTDATA(" Florida",'Population Migration by State'!$B$5,"Year",'Population Migration by State'!$C$3)</f>
        <v>558786</v>
      </c>
      <c r="DB241" s="105">
        <f>GETPIVOTDATA(" Florida",'Population Migration by State'!$B$5,"Year",'Population Migration by State'!$C$3)</f>
        <v>558786</v>
      </c>
      <c r="DC241" s="105">
        <f>GETPIVOTDATA(" Florida",'Population Migration by State'!$B$5,"Year",'Population Migration by State'!$C$3)</f>
        <v>558786</v>
      </c>
      <c r="DD241" s="105">
        <f>GETPIVOTDATA(" Florida",'Population Migration by State'!$B$5,"Year",'Population Migration by State'!$C$3)</f>
        <v>558786</v>
      </c>
      <c r="DE241" s="105">
        <f>GETPIVOTDATA(" Florida",'Population Migration by State'!$B$5,"Year",'Population Migration by State'!$C$3)</f>
        <v>558786</v>
      </c>
      <c r="DF241" s="92"/>
      <c r="DG241" s="105"/>
      <c r="DH241" s="105"/>
      <c r="DI241" s="105"/>
      <c r="DJ241" s="105"/>
      <c r="DK241" s="105"/>
      <c r="DL241" s="105"/>
      <c r="DM241" s="105"/>
      <c r="DN241" s="105"/>
      <c r="DO241" s="105"/>
      <c r="DP241" s="105"/>
      <c r="DQ241" s="105"/>
      <c r="DR241" s="105"/>
      <c r="DS241" s="105"/>
      <c r="DT241" s="105"/>
      <c r="DU241" s="105"/>
      <c r="DV241" s="105"/>
      <c r="DW241" s="105"/>
      <c r="DX241" s="105"/>
      <c r="DY241" s="105"/>
      <c r="DZ241" s="105"/>
      <c r="EA241" s="105"/>
      <c r="EB241" s="105"/>
      <c r="EC241" s="105"/>
      <c r="ED241" s="105"/>
      <c r="EE241" s="105"/>
      <c r="EF241" s="105"/>
      <c r="EG241" s="105"/>
      <c r="EH241" s="105"/>
      <c r="EI241" s="105"/>
      <c r="EJ241" s="105"/>
      <c r="EK241" s="105"/>
      <c r="EL241" s="105"/>
      <c r="EM241" s="105"/>
      <c r="EN241" s="105"/>
      <c r="EO241" s="105"/>
      <c r="EP241" s="105"/>
      <c r="EQ241" s="56"/>
      <c r="ER241" s="56"/>
      <c r="ES241" s="56"/>
      <c r="ET241" s="56"/>
      <c r="EU241" s="56"/>
      <c r="EV241" s="56"/>
      <c r="EW241" s="56"/>
      <c r="EX241" s="56"/>
      <c r="EY241" s="56"/>
      <c r="EZ241" s="56"/>
      <c r="FA241" s="56"/>
      <c r="FB241" s="56"/>
      <c r="FC241" s="56"/>
      <c r="FD241" s="56"/>
      <c r="FE241" s="56"/>
      <c r="FF241" s="56"/>
      <c r="FG241" s="56"/>
      <c r="FH241" s="56"/>
      <c r="FI241" s="56"/>
      <c r="FJ241" s="56"/>
      <c r="FK241" s="56"/>
      <c r="FL241" s="56"/>
      <c r="FM241" s="56"/>
      <c r="FN241" s="56"/>
      <c r="FO241" s="56"/>
      <c r="FP241" s="56"/>
      <c r="FQ241" s="56"/>
      <c r="FR241" s="56"/>
      <c r="FS241" s="56"/>
      <c r="FT241" s="56"/>
      <c r="FU241" s="56"/>
      <c r="FV241" s="56"/>
      <c r="FW241" s="56"/>
      <c r="FX241" s="56"/>
      <c r="FY241" s="56"/>
      <c r="FZ241" s="56"/>
      <c r="GA241" s="56"/>
      <c r="GB241" s="56"/>
      <c r="GC241" s="56"/>
      <c r="GD241" s="56"/>
      <c r="GE241" s="56"/>
      <c r="GF241" s="56"/>
      <c r="GG241" s="56"/>
      <c r="GH241" s="56"/>
      <c r="GI241" s="56"/>
      <c r="GJ241" s="56"/>
      <c r="GK241" s="56"/>
      <c r="GL241" s="56"/>
      <c r="GM241" s="56"/>
      <c r="GN241" s="56"/>
      <c r="GO241" s="56"/>
      <c r="GP241" s="56"/>
      <c r="GQ241" s="56"/>
      <c r="GR241" s="56"/>
      <c r="GS241" s="56"/>
      <c r="GT241" s="56"/>
      <c r="GU241" s="56"/>
      <c r="GV241" s="56"/>
      <c r="GW241" s="56"/>
      <c r="GX241" s="56"/>
      <c r="GY241" s="56"/>
      <c r="GZ241" s="56"/>
      <c r="HA241" s="56"/>
      <c r="HB241" s="56"/>
      <c r="HC241" s="56"/>
      <c r="HD241" s="56"/>
      <c r="HE241" s="56"/>
      <c r="HF241" s="56"/>
      <c r="HG241" s="56"/>
      <c r="HH241" s="217"/>
    </row>
    <row r="242" spans="2:216" ht="15.75" thickTop="1" x14ac:dyDescent="0.25">
      <c r="B242" s="221"/>
      <c r="C242" s="56"/>
      <c r="D242" s="92"/>
      <c r="E242" s="105"/>
      <c r="F242" s="105"/>
      <c r="G242" s="92">
        <f>GETPIVOTDATA(" Alaska",'Population Migration by State'!$B$5,"Year",'Population Migration by State'!$C$3)</f>
        <v>33440</v>
      </c>
      <c r="H242" s="105">
        <f>GETPIVOTDATA(" Alaska",'Population Migration by State'!$B$5,"Year",'Population Migration by State'!$C$3)</f>
        <v>33440</v>
      </c>
      <c r="I242" s="105">
        <f>GETPIVOTDATA(" Alaska",'Population Migration by State'!$B$5,"Year",'Population Migration by State'!$C$3)</f>
        <v>33440</v>
      </c>
      <c r="J242" s="105">
        <f>GETPIVOTDATA(" Alaska",'Population Migration by State'!$B$5,"Year",'Population Migration by State'!$C$3)</f>
        <v>33440</v>
      </c>
      <c r="K242" s="105">
        <f>GETPIVOTDATA(" Alaska",'Population Migration by State'!$B$5,"Year",'Population Migration by State'!$C$3)</f>
        <v>33440</v>
      </c>
      <c r="L242" s="105">
        <f>GETPIVOTDATA(" Alaska",'Population Migration by State'!$B$5,"Year",'Population Migration by State'!$C$3)</f>
        <v>33440</v>
      </c>
      <c r="M242" s="105">
        <f>GETPIVOTDATA(" Alaska",'Population Migration by State'!$B$5,"Year",'Population Migration by State'!$C$3)</f>
        <v>33440</v>
      </c>
      <c r="N242" s="105">
        <f>GETPIVOTDATA(" Alaska",'Population Migration by State'!$B$5,"Year",'Population Migration by State'!$C$3)</f>
        <v>33440</v>
      </c>
      <c r="O242" s="105">
        <f>GETPIVOTDATA(" Alaska",'Population Migration by State'!$B$5,"Year",'Population Migration by State'!$C$3)</f>
        <v>33440</v>
      </c>
      <c r="P242" s="105">
        <f>GETPIVOTDATA(" Alaska",'Population Migration by State'!$B$5,"Year",'Population Migration by State'!$C$3)</f>
        <v>33440</v>
      </c>
      <c r="Q242" s="105">
        <f>GETPIVOTDATA(" Alaska",'Population Migration by State'!$B$5,"Year",'Population Migration by State'!$C$3)</f>
        <v>33440</v>
      </c>
      <c r="R242" s="105">
        <f>GETPIVOTDATA(" Alaska",'Population Migration by State'!$B$5,"Year",'Population Migration by State'!$C$3)</f>
        <v>33440</v>
      </c>
      <c r="S242" s="105">
        <f>GETPIVOTDATA(" Alaska",'Population Migration by State'!$B$5,"Year",'Population Migration by State'!$C$3)</f>
        <v>33440</v>
      </c>
      <c r="T242" s="105">
        <f>GETPIVOTDATA(" Alaska",'Population Migration by State'!$B$5,"Year",'Population Migration by State'!$C$3)</f>
        <v>33440</v>
      </c>
      <c r="U242" s="105">
        <f>GETPIVOTDATA(" Alaska",'Population Migration by State'!$B$5,"Year",'Population Migration by State'!$C$3)</f>
        <v>33440</v>
      </c>
      <c r="V242" s="105">
        <f>GETPIVOTDATA(" Alaska",'Population Migration by State'!$B$5,"Year",'Population Migration by State'!$C$3)</f>
        <v>33440</v>
      </c>
      <c r="W242" s="105">
        <f>GETPIVOTDATA(" Alaska",'Population Migration by State'!$B$5,"Year",'Population Migration by State'!$C$3)</f>
        <v>33440</v>
      </c>
      <c r="X242" s="114">
        <f>GETPIVOTDATA(" Alaska",'Population Migration by State'!$B$5,"Year",'Population Migration by State'!$C$3)</f>
        <v>33440</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105"/>
      <c r="AU242" s="105"/>
      <c r="AV242" s="105"/>
      <c r="AW242" s="105"/>
      <c r="AX242" s="105"/>
      <c r="AY242" s="105"/>
      <c r="AZ242" s="105"/>
      <c r="BA242" s="105"/>
      <c r="BB242" s="105"/>
      <c r="BC242" s="105"/>
      <c r="BD242" s="105"/>
      <c r="BE242" s="105"/>
      <c r="BF242" s="105"/>
      <c r="BG242" s="105"/>
      <c r="BH242" s="105"/>
      <c r="BI242" s="105"/>
      <c r="BJ242" s="105"/>
      <c r="BK242" s="105"/>
      <c r="BL242" s="99"/>
      <c r="BM242" s="105">
        <f>GETPIVOTDATA(" Texas",'Population Migration by State'!$B$5,"Year",'Population Migration by State'!$C$3)</f>
        <v>512187</v>
      </c>
      <c r="BN242" s="105">
        <f>GETPIVOTDATA(" Texas",'Population Migration by State'!$B$5,"Year",'Population Migration by State'!$C$3)</f>
        <v>512187</v>
      </c>
      <c r="BO242" s="105">
        <f>GETPIVOTDATA(" Texas",'Population Migration by State'!$B$5,"Year",'Population Migration by State'!$C$3)</f>
        <v>512187</v>
      </c>
      <c r="BP242" s="105">
        <f>GETPIVOTDATA(" Texas",'Population Migration by State'!$B$5,"Year",'Population Migration by State'!$C$3)</f>
        <v>512187</v>
      </c>
      <c r="BQ242" s="114">
        <f>GETPIVOTDATA(" Texas",'Population Migration by State'!$B$5,"Year",'Population Migration by State'!$C$3)</f>
        <v>512187</v>
      </c>
      <c r="BR242" s="105"/>
      <c r="BS242" s="105"/>
      <c r="BT242" s="105"/>
      <c r="BU242" s="105"/>
      <c r="BV242" s="105"/>
      <c r="BW242" s="105"/>
      <c r="BX242" s="105"/>
      <c r="BY242" s="105"/>
      <c r="BZ242" s="105"/>
      <c r="CA242" s="105"/>
      <c r="CB242" s="105"/>
      <c r="CC242" s="105"/>
      <c r="CD242" s="105"/>
      <c r="CE242" s="105"/>
      <c r="CF242" s="105"/>
      <c r="CG242" s="105"/>
      <c r="CH242" s="105"/>
      <c r="CI242" s="105"/>
      <c r="CJ242" s="105"/>
      <c r="CK242" s="105"/>
      <c r="CL242" s="105"/>
      <c r="CM242" s="105"/>
      <c r="CN242" s="105"/>
      <c r="CO242" s="105"/>
      <c r="CP242" s="105"/>
      <c r="CQ242" s="105"/>
      <c r="CR242" s="105"/>
      <c r="CS242" s="105"/>
      <c r="CT242" s="105"/>
      <c r="CU242" s="105"/>
      <c r="CV242" s="105"/>
      <c r="CW242" s="105"/>
      <c r="CX242" s="105"/>
      <c r="CY242" s="92">
        <f>GETPIVOTDATA(" Florida",'Population Migration by State'!$B$5,"Year",'Population Migration by State'!$C$3)</f>
        <v>558786</v>
      </c>
      <c r="CZ242" s="105">
        <f>GETPIVOTDATA(" Florida",'Population Migration by State'!$B$5,"Year",'Population Migration by State'!$C$3)</f>
        <v>558786</v>
      </c>
      <c r="DA242" s="105">
        <f>GETPIVOTDATA(" Florida",'Population Migration by State'!$B$5,"Year",'Population Migration by State'!$C$3)</f>
        <v>558786</v>
      </c>
      <c r="DB242" s="105">
        <f>GETPIVOTDATA(" Florida",'Population Migration by State'!$B$5,"Year",'Population Migration by State'!$C$3)</f>
        <v>558786</v>
      </c>
      <c r="DC242" s="105">
        <f>GETPIVOTDATA(" Florida",'Population Migration by State'!$B$5,"Year",'Population Migration by State'!$C$3)</f>
        <v>558786</v>
      </c>
      <c r="DD242" s="105">
        <f>GETPIVOTDATA(" Florida",'Population Migration by State'!$B$5,"Year",'Population Migration by State'!$C$3)</f>
        <v>558786</v>
      </c>
      <c r="DE242" s="105">
        <f>GETPIVOTDATA(" Florida",'Population Migration by State'!$B$5,"Year",'Population Migration by State'!$C$3)</f>
        <v>558786</v>
      </c>
      <c r="DF242" s="92"/>
      <c r="DG242" s="105"/>
      <c r="DH242" s="105"/>
      <c r="DI242" s="105"/>
      <c r="DJ242" s="105"/>
      <c r="DK242" s="105"/>
      <c r="DL242" s="105"/>
      <c r="DM242" s="105"/>
      <c r="DN242" s="105"/>
      <c r="DO242" s="105"/>
      <c r="DP242" s="105"/>
      <c r="DQ242" s="105"/>
      <c r="DR242" s="105"/>
      <c r="DS242" s="105"/>
      <c r="DT242" s="105"/>
      <c r="DU242" s="105"/>
      <c r="DV242" s="105"/>
      <c r="DW242" s="105"/>
      <c r="DX242" s="105"/>
      <c r="DY242" s="105"/>
      <c r="DZ242" s="105"/>
      <c r="EA242" s="105"/>
      <c r="EB242" s="105"/>
      <c r="EC242" s="105"/>
      <c r="ED242" s="105"/>
      <c r="EE242" s="105"/>
      <c r="EF242" s="105"/>
      <c r="EG242" s="105"/>
      <c r="EH242" s="105"/>
      <c r="EI242" s="105"/>
      <c r="EJ242" s="105"/>
      <c r="EK242" s="105"/>
      <c r="EL242" s="105"/>
      <c r="EM242" s="105"/>
      <c r="EN242" s="105"/>
      <c r="EO242" s="105"/>
      <c r="EP242" s="105"/>
      <c r="EQ242" s="56"/>
      <c r="ER242" s="56"/>
      <c r="ES242" s="56"/>
      <c r="ET242" s="56"/>
      <c r="EU242" s="56"/>
      <c r="EV242" s="56"/>
      <c r="EW242" s="105"/>
      <c r="EX242" s="105"/>
      <c r="EY242" s="105"/>
      <c r="EZ242" s="105"/>
      <c r="FA242" s="105"/>
      <c r="FB242" s="105"/>
      <c r="FC242" s="105"/>
      <c r="FD242" s="105"/>
      <c r="FE242" s="105"/>
      <c r="FF242" s="105"/>
      <c r="FG242" s="105"/>
      <c r="FH242" s="105"/>
      <c r="FI242" s="105"/>
      <c r="FJ242" s="105"/>
      <c r="FK242" s="105"/>
      <c r="FL242" s="105"/>
      <c r="FM242" s="105"/>
      <c r="FN242" s="105"/>
      <c r="FO242" s="105"/>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217"/>
    </row>
    <row r="243" spans="2:216" ht="15.75" thickBot="1" x14ac:dyDescent="0.3">
      <c r="B243" s="221"/>
      <c r="C243" s="56"/>
      <c r="D243" s="92"/>
      <c r="E243" s="105"/>
      <c r="F243" s="105"/>
      <c r="G243" s="107">
        <f>GETPIVOTDATA(" Alaska",'Population Migration by State'!$B$5,"Year",'Population Migration by State'!$C$3)</f>
        <v>33440</v>
      </c>
      <c r="H243" s="105">
        <f>GETPIVOTDATA(" Alaska",'Population Migration by State'!$B$5,"Year",'Population Migration by State'!$C$3)</f>
        <v>33440</v>
      </c>
      <c r="I243" s="105">
        <f>GETPIVOTDATA(" Alaska",'Population Migration by State'!$B$5,"Year",'Population Migration by State'!$C$3)</f>
        <v>33440</v>
      </c>
      <c r="J243" s="105">
        <f>GETPIVOTDATA(" Alaska",'Population Migration by State'!$B$5,"Year",'Population Migration by State'!$C$3)</f>
        <v>33440</v>
      </c>
      <c r="K243" s="105">
        <f>GETPIVOTDATA(" Alaska",'Population Migration by State'!$B$5,"Year",'Population Migration by State'!$C$3)</f>
        <v>33440</v>
      </c>
      <c r="L243" s="105">
        <f>GETPIVOTDATA(" Alaska",'Population Migration by State'!$B$5,"Year",'Population Migration by State'!$C$3)</f>
        <v>33440</v>
      </c>
      <c r="M243" s="105">
        <f>GETPIVOTDATA(" Alaska",'Population Migration by State'!$B$5,"Year",'Population Migration by State'!$C$3)</f>
        <v>33440</v>
      </c>
      <c r="N243" s="105">
        <f>GETPIVOTDATA(" Alaska",'Population Migration by State'!$B$5,"Year",'Population Migration by State'!$C$3)</f>
        <v>33440</v>
      </c>
      <c r="O243" s="105">
        <f>GETPIVOTDATA(" Alaska",'Population Migration by State'!$B$5,"Year",'Population Migration by State'!$C$3)</f>
        <v>33440</v>
      </c>
      <c r="P243" s="105">
        <f>GETPIVOTDATA(" Alaska",'Population Migration by State'!$B$5,"Year",'Population Migration by State'!$C$3)</f>
        <v>33440</v>
      </c>
      <c r="Q243" s="105">
        <f>GETPIVOTDATA(" Alaska",'Population Migration by State'!$B$5,"Year",'Population Migration by State'!$C$3)</f>
        <v>33440</v>
      </c>
      <c r="R243" s="105">
        <f>GETPIVOTDATA(" Alaska",'Population Migration by State'!$B$5,"Year",'Population Migration by State'!$C$3)</f>
        <v>33440</v>
      </c>
      <c r="S243" s="105">
        <f>GETPIVOTDATA(" Alaska",'Population Migration by State'!$B$5,"Year",'Population Migration by State'!$C$3)</f>
        <v>33440</v>
      </c>
      <c r="T243" s="105">
        <f>GETPIVOTDATA(" Alaska",'Population Migration by State'!$B$5,"Year",'Population Migration by State'!$C$3)</f>
        <v>33440</v>
      </c>
      <c r="U243" s="105">
        <f>GETPIVOTDATA(" Alaska",'Population Migration by State'!$B$5,"Year",'Population Migration by State'!$C$3)</f>
        <v>33440</v>
      </c>
      <c r="V243" s="105">
        <f>GETPIVOTDATA(" Alaska",'Population Migration by State'!$B$5,"Year",'Population Migration by State'!$C$3)</f>
        <v>33440</v>
      </c>
      <c r="W243" s="105">
        <f>GETPIVOTDATA(" Alaska",'Population Migration by State'!$B$5,"Year",'Population Migration by State'!$C$3)</f>
        <v>33440</v>
      </c>
      <c r="X243" s="114">
        <f>GETPIVOTDATA(" Alaska",'Population Migration by State'!$B$5,"Year",'Population Migration by State'!$C$3)</f>
        <v>33440</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105"/>
      <c r="AU243" s="105"/>
      <c r="AV243" s="105"/>
      <c r="AW243" s="105"/>
      <c r="AX243" s="105"/>
      <c r="AY243" s="105"/>
      <c r="AZ243" s="105"/>
      <c r="BA243" s="105"/>
      <c r="BB243" s="105"/>
      <c r="BC243" s="105"/>
      <c r="BD243" s="105"/>
      <c r="BE243" s="105"/>
      <c r="BF243" s="105"/>
      <c r="BG243" s="105"/>
      <c r="BH243" s="105"/>
      <c r="BI243" s="105"/>
      <c r="BJ243" s="105"/>
      <c r="BK243" s="105"/>
      <c r="BL243" s="105"/>
      <c r="BM243" s="107">
        <f>GETPIVOTDATA(" Texas",'Population Migration by State'!$B$5,"Year",'Population Migration by State'!$C$3)</f>
        <v>512187</v>
      </c>
      <c r="BN243" s="103">
        <f>GETPIVOTDATA(" Texas",'Population Migration by State'!$B$5,"Year",'Population Migration by State'!$C$3)</f>
        <v>512187</v>
      </c>
      <c r="BO243" s="105">
        <f>GETPIVOTDATA(" Texas",'Population Migration by State'!$B$5,"Year",'Population Migration by State'!$C$3)</f>
        <v>512187</v>
      </c>
      <c r="BP243" s="105">
        <f>GETPIVOTDATA(" Texas",'Population Migration by State'!$B$5,"Year",'Population Migration by State'!$C$3)</f>
        <v>512187</v>
      </c>
      <c r="BQ243" s="114">
        <f>GETPIVOTDATA(" Texas",'Population Migration by State'!$B$5,"Year",'Population Migration by State'!$C$3)</f>
        <v>512187</v>
      </c>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92">
        <f>GETPIVOTDATA(" Florida",'Population Migration by State'!$B$5,"Year",'Population Migration by State'!$C$3)</f>
        <v>558786</v>
      </c>
      <c r="CZ243" s="105">
        <f>GETPIVOTDATA(" Florida",'Population Migration by State'!$B$5,"Year",'Population Migration by State'!$C$3)</f>
        <v>558786</v>
      </c>
      <c r="DA243" s="105">
        <f>GETPIVOTDATA(" Florida",'Population Migration by State'!$B$5,"Year",'Population Migration by State'!$C$3)</f>
        <v>558786</v>
      </c>
      <c r="DB243" s="105">
        <f>GETPIVOTDATA(" Florida",'Population Migration by State'!$B$5,"Year",'Population Migration by State'!$C$3)</f>
        <v>558786</v>
      </c>
      <c r="DC243" s="105">
        <f>GETPIVOTDATA(" Florida",'Population Migration by State'!$B$5,"Year",'Population Migration by State'!$C$3)</f>
        <v>558786</v>
      </c>
      <c r="DD243" s="105">
        <f>GETPIVOTDATA(" Florida",'Population Migration by State'!$B$5,"Year",'Population Migration by State'!$C$3)</f>
        <v>558786</v>
      </c>
      <c r="DE243" s="105">
        <f>GETPIVOTDATA(" Florida",'Population Migration by State'!$B$5,"Year",'Population Migration by State'!$C$3)</f>
        <v>558786</v>
      </c>
      <c r="DF243" s="92"/>
      <c r="DG243" s="105"/>
      <c r="DH243" s="105"/>
      <c r="DI243" s="105"/>
      <c r="DJ243" s="105"/>
      <c r="DK243" s="105"/>
      <c r="DL243" s="105"/>
      <c r="DM243" s="105"/>
      <c r="DN243" s="105"/>
      <c r="DO243" s="105"/>
      <c r="DP243" s="105"/>
      <c r="DQ243" s="105"/>
      <c r="DR243" s="105"/>
      <c r="DS243" s="105"/>
      <c r="DT243" s="105"/>
      <c r="DU243" s="105"/>
      <c r="DV243" s="105"/>
      <c r="DW243" s="105"/>
      <c r="DX243" s="105"/>
      <c r="DY243" s="105"/>
      <c r="DZ243" s="105"/>
      <c r="EA243" s="105"/>
      <c r="EB243" s="105"/>
      <c r="EC243" s="105"/>
      <c r="ED243" s="105"/>
      <c r="EE243" s="105"/>
      <c r="EF243" s="105"/>
      <c r="EG243" s="105"/>
      <c r="EH243" s="105"/>
      <c r="EI243" s="105"/>
      <c r="EJ243" s="105"/>
      <c r="EK243" s="105"/>
      <c r="EL243" s="105"/>
      <c r="EM243" s="105"/>
      <c r="EN243" s="105"/>
      <c r="EO243" s="105"/>
      <c r="EP243" s="105"/>
      <c r="EQ243" s="56"/>
      <c r="ER243" s="56"/>
      <c r="ES243" s="56"/>
      <c r="ET243" s="56"/>
      <c r="EU243" s="56"/>
      <c r="EV243" s="56"/>
      <c r="EW243" s="105"/>
      <c r="EX243" s="105"/>
      <c r="EY243" s="105"/>
      <c r="EZ243" s="105"/>
      <c r="FA243" s="105"/>
      <c r="FB243" s="105"/>
      <c r="FC243" s="105"/>
      <c r="FD243" s="105"/>
      <c r="FE243" s="105"/>
      <c r="FF243" s="105"/>
      <c r="FG243" s="105"/>
      <c r="FH243" s="105"/>
      <c r="FI243" s="105"/>
      <c r="FJ243" s="105"/>
      <c r="FK243" s="105"/>
      <c r="FL243" s="105"/>
      <c r="FM243" s="105"/>
      <c r="FN243" s="105"/>
      <c r="FO243" s="105"/>
      <c r="FP243" s="56"/>
      <c r="FQ243" s="56"/>
      <c r="FR243" s="56"/>
      <c r="FS243" s="56"/>
      <c r="FT243" s="56"/>
      <c r="FU243" s="56"/>
      <c r="FV243" s="56"/>
      <c r="FW243" s="56"/>
      <c r="FX243" s="56"/>
      <c r="FY243" s="56"/>
      <c r="FZ243" s="56"/>
      <c r="GA243" s="56"/>
      <c r="GB243" s="56"/>
      <c r="GC243" s="56"/>
      <c r="GD243" s="56"/>
      <c r="GE243" s="56"/>
      <c r="GF243" s="56"/>
      <c r="GG243" s="56"/>
      <c r="GH243" s="56"/>
      <c r="GI243" s="56"/>
      <c r="GJ243" s="56"/>
      <c r="GK243" s="56"/>
      <c r="GL243" s="56"/>
      <c r="GM243" s="56"/>
      <c r="GN243" s="56"/>
      <c r="GO243" s="56"/>
      <c r="GP243" s="56"/>
      <c r="GQ243" s="56"/>
      <c r="GR243" s="56"/>
      <c r="GS243" s="56"/>
      <c r="GT243" s="56"/>
      <c r="GU243" s="56"/>
      <c r="GV243" s="56"/>
      <c r="GW243" s="56"/>
      <c r="GX243" s="56"/>
      <c r="GY243" s="56"/>
      <c r="GZ243" s="56"/>
      <c r="HA243" s="56"/>
      <c r="HB243" s="56"/>
      <c r="HC243" s="56"/>
      <c r="HD243" s="56"/>
      <c r="HE243" s="56"/>
      <c r="HF243" s="56"/>
      <c r="HG243" s="56"/>
      <c r="HH243" s="217"/>
    </row>
    <row r="244" spans="2:216" ht="15.75" thickTop="1" x14ac:dyDescent="0.25">
      <c r="B244" s="221"/>
      <c r="C244" s="56"/>
      <c r="D244" s="92"/>
      <c r="E244" s="105"/>
      <c r="F244" s="105"/>
      <c r="G244" s="105"/>
      <c r="H244" s="92">
        <f>GETPIVOTDATA(" Alaska",'Population Migration by State'!$B$5,"Year",'Population Migration by State'!$C$3)</f>
        <v>33440</v>
      </c>
      <c r="I244" s="105">
        <f>GETPIVOTDATA(" Alaska",'Population Migration by State'!$B$5,"Year",'Population Migration by State'!$C$3)</f>
        <v>33440</v>
      </c>
      <c r="J244" s="105">
        <f>GETPIVOTDATA(" Alaska",'Population Migration by State'!$B$5,"Year",'Population Migration by State'!$C$3)</f>
        <v>33440</v>
      </c>
      <c r="K244" s="105">
        <f>GETPIVOTDATA(" Alaska",'Population Migration by State'!$B$5,"Year",'Population Migration by State'!$C$3)</f>
        <v>33440</v>
      </c>
      <c r="L244" s="105">
        <f>GETPIVOTDATA(" Alaska",'Population Migration by State'!$B$5,"Year",'Population Migration by State'!$C$3)</f>
        <v>33440</v>
      </c>
      <c r="M244" s="105">
        <f>GETPIVOTDATA(" Alaska",'Population Migration by State'!$B$5,"Year",'Population Migration by State'!$C$3)</f>
        <v>33440</v>
      </c>
      <c r="N244" s="105">
        <f>GETPIVOTDATA(" Alaska",'Population Migration by State'!$B$5,"Year",'Population Migration by State'!$C$3)</f>
        <v>33440</v>
      </c>
      <c r="O244" s="105">
        <f>GETPIVOTDATA(" Alaska",'Population Migration by State'!$B$5,"Year",'Population Migration by State'!$C$3)</f>
        <v>33440</v>
      </c>
      <c r="P244" s="105">
        <f>GETPIVOTDATA(" Alaska",'Population Migration by State'!$B$5,"Year",'Population Migration by State'!$C$3)</f>
        <v>33440</v>
      </c>
      <c r="Q244" s="105">
        <f>GETPIVOTDATA(" Alaska",'Population Migration by State'!$B$5,"Year",'Population Migration by State'!$C$3)</f>
        <v>33440</v>
      </c>
      <c r="R244" s="105">
        <f>GETPIVOTDATA(" Alaska",'Population Migration by State'!$B$5,"Year",'Population Migration by State'!$C$3)</f>
        <v>33440</v>
      </c>
      <c r="S244" s="105">
        <f>GETPIVOTDATA(" Alaska",'Population Migration by State'!$B$5,"Year",'Population Migration by State'!$C$3)</f>
        <v>33440</v>
      </c>
      <c r="T244" s="105">
        <f>GETPIVOTDATA(" Alaska",'Population Migration by State'!$B$5,"Year",'Population Migration by State'!$C$3)</f>
        <v>33440</v>
      </c>
      <c r="U244" s="105">
        <f>GETPIVOTDATA(" Alaska",'Population Migration by State'!$B$5,"Year",'Population Migration by State'!$C$3)</f>
        <v>33440</v>
      </c>
      <c r="V244" s="105">
        <f>GETPIVOTDATA(" Alaska",'Population Migration by State'!$B$5,"Year",'Population Migration by State'!$C$3)</f>
        <v>33440</v>
      </c>
      <c r="W244" s="105">
        <f>GETPIVOTDATA(" Alaska",'Population Migration by State'!$B$5,"Year",'Population Migration by State'!$C$3)</f>
        <v>33440</v>
      </c>
      <c r="X244" s="114">
        <f>GETPIVOTDATA(" Alaska",'Population Migration by State'!$B$5,"Year",'Population Migration by State'!$C$3)</f>
        <v>33440</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105"/>
      <c r="BD244" s="105"/>
      <c r="BE244" s="105"/>
      <c r="BF244" s="105"/>
      <c r="BG244" s="105"/>
      <c r="BH244" s="105"/>
      <c r="BI244" s="105"/>
      <c r="BJ244" s="105"/>
      <c r="BK244" s="105"/>
      <c r="BL244" s="105"/>
      <c r="BM244" s="105"/>
      <c r="BN244" s="105"/>
      <c r="BO244" s="99"/>
      <c r="BP244" s="105">
        <f>GETPIVOTDATA(" Texas",'Population Migration by State'!$B$5,"Year",'Population Migration by State'!$C$3)</f>
        <v>512187</v>
      </c>
      <c r="BQ244" s="114">
        <f>GETPIVOTDATA(" Texas",'Population Migration by State'!$B$5,"Year",'Population Migration by State'!$C$3)</f>
        <v>512187</v>
      </c>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92">
        <f>GETPIVOTDATA(" Florida",'Population Migration by State'!$B$5,"Year",'Population Migration by State'!$C$3)</f>
        <v>558786</v>
      </c>
      <c r="CZ244" s="105">
        <f>GETPIVOTDATA(" Florida",'Population Migration by State'!$B$5,"Year",'Population Migration by State'!$C$3)</f>
        <v>558786</v>
      </c>
      <c r="DA244" s="105">
        <f>GETPIVOTDATA(" Florida",'Population Migration by State'!$B$5,"Year",'Population Migration by State'!$C$3)</f>
        <v>558786</v>
      </c>
      <c r="DB244" s="105">
        <f>GETPIVOTDATA(" Florida",'Population Migration by State'!$B$5,"Year",'Population Migration by State'!$C$3)</f>
        <v>558786</v>
      </c>
      <c r="DC244" s="105">
        <f>GETPIVOTDATA(" Florida",'Population Migration by State'!$B$5,"Year",'Population Migration by State'!$C$3)</f>
        <v>558786</v>
      </c>
      <c r="DD244" s="105">
        <f>GETPIVOTDATA(" Florida",'Population Migration by State'!$B$5,"Year",'Population Migration by State'!$C$3)</f>
        <v>558786</v>
      </c>
      <c r="DE244" s="105">
        <f>GETPIVOTDATA(" Florida",'Population Migration by State'!$B$5,"Year",'Population Migration by State'!$C$3)</f>
        <v>558786</v>
      </c>
      <c r="DF244" s="92"/>
      <c r="DG244" s="105"/>
      <c r="DH244" s="105"/>
      <c r="DI244" s="105"/>
      <c r="DJ244" s="105"/>
      <c r="DK244" s="105"/>
      <c r="DL244" s="105"/>
      <c r="DM244" s="105"/>
      <c r="DN244" s="105"/>
      <c r="DO244" s="105"/>
      <c r="DP244" s="105"/>
      <c r="DQ244" s="105"/>
      <c r="DR244" s="105"/>
      <c r="DS244" s="105"/>
      <c r="DT244" s="105"/>
      <c r="DU244" s="105"/>
      <c r="DV244" s="105"/>
      <c r="DW244" s="105"/>
      <c r="DX244" s="105"/>
      <c r="DY244" s="105"/>
      <c r="DZ244" s="105"/>
      <c r="EA244" s="105"/>
      <c r="EB244" s="105"/>
      <c r="EC244" s="105"/>
      <c r="ED244" s="105"/>
      <c r="EE244" s="105"/>
      <c r="EF244" s="105"/>
      <c r="EG244" s="105"/>
      <c r="EH244" s="105"/>
      <c r="EI244" s="105"/>
      <c r="EJ244" s="105"/>
      <c r="EK244" s="105"/>
      <c r="EL244" s="105"/>
      <c r="EM244" s="105"/>
      <c r="EN244" s="105"/>
      <c r="EO244" s="105"/>
      <c r="EP244" s="105"/>
      <c r="EQ244" s="56"/>
      <c r="ER244" s="56"/>
      <c r="ES244" s="56"/>
      <c r="ET244" s="56"/>
      <c r="EU244" s="56"/>
      <c r="EV244" s="56"/>
      <c r="EW244" s="105"/>
      <c r="EX244" s="105"/>
      <c r="EY244" s="105"/>
      <c r="EZ244" s="105"/>
      <c r="FA244" s="105"/>
      <c r="FB244" s="105"/>
      <c r="FC244" s="105"/>
      <c r="FD244" s="105"/>
      <c r="FE244" s="105"/>
      <c r="FF244" s="105"/>
      <c r="FG244" s="105"/>
      <c r="FH244" s="105"/>
      <c r="FI244" s="105"/>
      <c r="FJ244" s="105"/>
      <c r="FK244" s="105"/>
      <c r="FL244" s="105"/>
      <c r="FM244" s="105"/>
      <c r="FN244" s="105"/>
      <c r="FO244" s="105"/>
      <c r="FP244" s="56"/>
      <c r="FQ244" s="56"/>
      <c r="FR244" s="56"/>
      <c r="FS244" s="56"/>
      <c r="FT244" s="56"/>
      <c r="FU244" s="56"/>
      <c r="FV244" s="56"/>
      <c r="FW244" s="56"/>
      <c r="FX244" s="56"/>
      <c r="FY244" s="56"/>
      <c r="FZ244" s="56"/>
      <c r="GA244" s="56"/>
      <c r="GB244" s="56"/>
      <c r="GC244" s="56"/>
      <c r="GD244" s="56"/>
      <c r="GE244" s="56"/>
      <c r="GF244" s="56"/>
      <c r="GG244" s="56"/>
      <c r="GH244" s="56"/>
      <c r="GI244" s="56"/>
      <c r="GJ244" s="56"/>
      <c r="GK244" s="56"/>
      <c r="GL244" s="56"/>
      <c r="GM244" s="56"/>
      <c r="GN244" s="56"/>
      <c r="GO244" s="56"/>
      <c r="GP244" s="56"/>
      <c r="GQ244" s="56"/>
      <c r="GR244" s="56"/>
      <c r="GS244" s="56"/>
      <c r="GT244" s="56"/>
      <c r="GU244" s="56"/>
      <c r="GV244" s="56"/>
      <c r="GW244" s="56"/>
      <c r="GX244" s="56"/>
      <c r="GY244" s="56"/>
      <c r="GZ244" s="56"/>
      <c r="HA244" s="56"/>
      <c r="HB244" s="56"/>
      <c r="HC244" s="56"/>
      <c r="HD244" s="56"/>
      <c r="HE244" s="56"/>
      <c r="HF244" s="56"/>
      <c r="HG244" s="56"/>
      <c r="HH244" s="217"/>
    </row>
    <row r="245" spans="2:216" ht="15.75" thickBot="1" x14ac:dyDescent="0.3">
      <c r="B245" s="221"/>
      <c r="C245" s="56"/>
      <c r="D245" s="92"/>
      <c r="E245" s="105"/>
      <c r="F245" s="105"/>
      <c r="G245" s="105"/>
      <c r="H245" s="92">
        <f>GETPIVOTDATA(" Alaska",'Population Migration by State'!$B$5,"Year",'Population Migration by State'!$C$3)</f>
        <v>33440</v>
      </c>
      <c r="I245" s="105">
        <f>GETPIVOTDATA(" Alaska",'Population Migration by State'!$B$5,"Year",'Population Migration by State'!$C$3)</f>
        <v>33440</v>
      </c>
      <c r="J245" s="105">
        <f>GETPIVOTDATA(" Alaska",'Population Migration by State'!$B$5,"Year",'Population Migration by State'!$C$3)</f>
        <v>33440</v>
      </c>
      <c r="K245" s="105">
        <f>GETPIVOTDATA(" Alaska",'Population Migration by State'!$B$5,"Year",'Population Migration by State'!$C$3)</f>
        <v>33440</v>
      </c>
      <c r="L245" s="105">
        <f>GETPIVOTDATA(" Alaska",'Population Migration by State'!$B$5,"Year",'Population Migration by State'!$C$3)</f>
        <v>33440</v>
      </c>
      <c r="M245" s="105">
        <f>GETPIVOTDATA(" Alaska",'Population Migration by State'!$B$5,"Year",'Population Migration by State'!$C$3)</f>
        <v>33440</v>
      </c>
      <c r="N245" s="105">
        <f>GETPIVOTDATA(" Alaska",'Population Migration by State'!$B$5,"Year",'Population Migration by State'!$C$3)</f>
        <v>33440</v>
      </c>
      <c r="O245" s="105">
        <f>GETPIVOTDATA(" Alaska",'Population Migration by State'!$B$5,"Year",'Population Migration by State'!$C$3)</f>
        <v>33440</v>
      </c>
      <c r="P245" s="105">
        <f>GETPIVOTDATA(" Alaska",'Population Migration by State'!$B$5,"Year",'Population Migration by State'!$C$3)</f>
        <v>33440</v>
      </c>
      <c r="Q245" s="105">
        <f>GETPIVOTDATA(" Alaska",'Population Migration by State'!$B$5,"Year",'Population Migration by State'!$C$3)</f>
        <v>33440</v>
      </c>
      <c r="R245" s="105">
        <f>GETPIVOTDATA(" Alaska",'Population Migration by State'!$B$5,"Year",'Population Migration by State'!$C$3)</f>
        <v>33440</v>
      </c>
      <c r="S245" s="105">
        <f>GETPIVOTDATA(" Alaska",'Population Migration by State'!$B$5,"Year",'Population Migration by State'!$C$3)</f>
        <v>33440</v>
      </c>
      <c r="T245" s="105">
        <f>GETPIVOTDATA(" Alaska",'Population Migration by State'!$B$5,"Year",'Population Migration by State'!$C$3)</f>
        <v>33440</v>
      </c>
      <c r="U245" s="105">
        <f>GETPIVOTDATA(" Alaska",'Population Migration by State'!$B$5,"Year",'Population Migration by State'!$C$3)</f>
        <v>33440</v>
      </c>
      <c r="V245" s="105">
        <f>GETPIVOTDATA(" Alaska",'Population Migration by State'!$B$5,"Year",'Population Migration by State'!$C$3)</f>
        <v>33440</v>
      </c>
      <c r="W245" s="105">
        <f>GETPIVOTDATA(" Alaska",'Population Migration by State'!$B$5,"Year",'Population Migration by State'!$C$3)</f>
        <v>33440</v>
      </c>
      <c r="X245" s="114">
        <f>GETPIVOTDATA(" Alaska",'Population Migration by State'!$B$5,"Year",'Population Migration by State'!$C$3)</f>
        <v>33440</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105"/>
      <c r="BD245" s="105"/>
      <c r="BE245" s="105"/>
      <c r="BF245" s="105"/>
      <c r="BG245" s="105"/>
      <c r="BH245" s="105"/>
      <c r="BI245" s="105"/>
      <c r="BJ245" s="105"/>
      <c r="BK245" s="105"/>
      <c r="BL245" s="105"/>
      <c r="BM245" s="105"/>
      <c r="BN245" s="105"/>
      <c r="BO245" s="105"/>
      <c r="BP245" s="107">
        <f>GETPIVOTDATA(" Texas",'Population Migration by State'!$B$5,"Year",'Population Migration by State'!$C$3)</f>
        <v>512187</v>
      </c>
      <c r="BQ245" s="97"/>
      <c r="BR245" s="105"/>
      <c r="BS245" s="105"/>
      <c r="BT245" s="105"/>
      <c r="BU245" s="105"/>
      <c r="BV245" s="105"/>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92">
        <f>GETPIVOTDATA(" Florida",'Population Migration by State'!$B$5,"Year",'Population Migration by State'!$C$3)</f>
        <v>558786</v>
      </c>
      <c r="CZ245" s="105">
        <f>GETPIVOTDATA(" Florida",'Population Migration by State'!$B$5,"Year",'Population Migration by State'!$C$3)</f>
        <v>558786</v>
      </c>
      <c r="DA245" s="105">
        <f>GETPIVOTDATA(" Florida",'Population Migration by State'!$B$5,"Year",'Population Migration by State'!$C$3)</f>
        <v>558786</v>
      </c>
      <c r="DB245" s="105">
        <f>GETPIVOTDATA(" Florida",'Population Migration by State'!$B$5,"Year",'Population Migration by State'!$C$3)</f>
        <v>558786</v>
      </c>
      <c r="DC245" s="105">
        <f>GETPIVOTDATA(" Florida",'Population Migration by State'!$B$5,"Year",'Population Migration by State'!$C$3)</f>
        <v>558786</v>
      </c>
      <c r="DD245" s="105">
        <f>GETPIVOTDATA(" Florida",'Population Migration by State'!$B$5,"Year",'Population Migration by State'!$C$3)</f>
        <v>558786</v>
      </c>
      <c r="DE245" s="105">
        <f>GETPIVOTDATA(" Florida",'Population Migration by State'!$B$5,"Year",'Population Migration by State'!$C$3)</f>
        <v>558786</v>
      </c>
      <c r="DF245" s="92"/>
      <c r="DG245" s="105"/>
      <c r="DH245" s="105"/>
      <c r="DI245" s="105"/>
      <c r="DJ245" s="105"/>
      <c r="DK245" s="105"/>
      <c r="DL245" s="105"/>
      <c r="DM245" s="105"/>
      <c r="DN245" s="105"/>
      <c r="DO245" s="105"/>
      <c r="DP245" s="105"/>
      <c r="DQ245" s="105"/>
      <c r="DR245" s="105"/>
      <c r="DS245" s="105"/>
      <c r="DT245" s="105"/>
      <c r="DU245" s="105"/>
      <c r="DV245" s="105"/>
      <c r="DW245" s="105"/>
      <c r="DX245" s="105"/>
      <c r="DY245" s="105"/>
      <c r="DZ245" s="105"/>
      <c r="EA245" s="105"/>
      <c r="EB245" s="105"/>
      <c r="EC245" s="105"/>
      <c r="ED245" s="105"/>
      <c r="EE245" s="105"/>
      <c r="EF245" s="105"/>
      <c r="EG245" s="105"/>
      <c r="EH245" s="105"/>
      <c r="EI245" s="105"/>
      <c r="EJ245" s="105"/>
      <c r="EK245" s="105"/>
      <c r="EL245" s="105"/>
      <c r="EM245" s="105"/>
      <c r="EN245" s="105"/>
      <c r="EO245" s="105"/>
      <c r="EP245" s="105"/>
      <c r="EQ245" s="56"/>
      <c r="ER245" s="56"/>
      <c r="ES245" s="56"/>
      <c r="ET245" s="56"/>
      <c r="EU245" s="56"/>
      <c r="EV245" s="56"/>
      <c r="EW245" s="105"/>
      <c r="EX245" s="105"/>
      <c r="EY245" s="105"/>
      <c r="EZ245" s="105"/>
      <c r="FA245" s="105"/>
      <c r="FB245" s="105"/>
      <c r="FC245" s="105"/>
      <c r="FD245" s="105"/>
      <c r="FE245" s="105"/>
      <c r="FF245" s="105"/>
      <c r="FG245" s="105"/>
      <c r="FH245" s="105"/>
      <c r="FI245" s="105"/>
      <c r="FJ245" s="105"/>
      <c r="FK245" s="105"/>
      <c r="FL245" s="105"/>
      <c r="FM245" s="105"/>
      <c r="FN245" s="105"/>
      <c r="FO245" s="105"/>
      <c r="FP245" s="56"/>
      <c r="FQ245" s="56"/>
      <c r="FR245" s="56"/>
      <c r="FS245" s="56"/>
      <c r="FT245" s="56"/>
      <c r="FU245" s="56"/>
      <c r="FV245" s="56"/>
      <c r="FW245" s="56"/>
      <c r="FX245" s="56"/>
      <c r="FY245" s="56"/>
      <c r="FZ245" s="56"/>
      <c r="GA245" s="56"/>
      <c r="GB245" s="56"/>
      <c r="GC245" s="56"/>
      <c r="GD245" s="56"/>
      <c r="GE245" s="56"/>
      <c r="GF245" s="56"/>
      <c r="GG245" s="56"/>
      <c r="GH245" s="56"/>
      <c r="GI245" s="56"/>
      <c r="GJ245" s="56"/>
      <c r="GK245" s="56"/>
      <c r="GL245" s="56"/>
      <c r="GM245" s="56"/>
      <c r="GN245" s="56"/>
      <c r="GO245" s="56"/>
      <c r="GP245" s="56"/>
      <c r="GQ245" s="56"/>
      <c r="GR245" s="56"/>
      <c r="GS245" s="56"/>
      <c r="GT245" s="56"/>
      <c r="GU245" s="56"/>
      <c r="GV245" s="56"/>
      <c r="GW245" s="56"/>
      <c r="GX245" s="56"/>
      <c r="GY245" s="56"/>
      <c r="GZ245" s="56"/>
      <c r="HA245" s="56"/>
      <c r="HB245" s="56"/>
      <c r="HC245" s="56"/>
      <c r="HD245" s="56"/>
      <c r="HE245" s="56"/>
      <c r="HF245" s="56"/>
      <c r="HG245" s="56"/>
      <c r="HH245" s="217"/>
    </row>
    <row r="246" spans="2:216" ht="15.75" customHeight="1" thickTop="1" x14ac:dyDescent="0.25">
      <c r="B246" s="221"/>
      <c r="C246" s="56"/>
      <c r="D246" s="92"/>
      <c r="E246" s="105"/>
      <c r="F246" s="105"/>
      <c r="G246" s="105"/>
      <c r="H246" s="92">
        <f>GETPIVOTDATA(" Alaska",'Population Migration by State'!$B$5,"Year",'Population Migration by State'!$C$3)</f>
        <v>33440</v>
      </c>
      <c r="I246" s="105">
        <f>GETPIVOTDATA(" Alaska",'Population Migration by State'!$B$5,"Year",'Population Migration by State'!$C$3)</f>
        <v>33440</v>
      </c>
      <c r="J246" s="105">
        <f>GETPIVOTDATA(" Alaska",'Population Migration by State'!$B$5,"Year",'Population Migration by State'!$C$3)</f>
        <v>33440</v>
      </c>
      <c r="K246" s="105">
        <f>GETPIVOTDATA(" Alaska",'Population Migration by State'!$B$5,"Year",'Population Migration by State'!$C$3)</f>
        <v>33440</v>
      </c>
      <c r="L246" s="105">
        <f>GETPIVOTDATA(" Alaska",'Population Migration by State'!$B$5,"Year",'Population Migration by State'!$C$3)</f>
        <v>33440</v>
      </c>
      <c r="M246" s="105">
        <f>GETPIVOTDATA(" Alaska",'Population Migration by State'!$B$5,"Year",'Population Migration by State'!$C$3)</f>
        <v>33440</v>
      </c>
      <c r="N246" s="105">
        <f>GETPIVOTDATA(" Alaska",'Population Migration by State'!$B$5,"Year",'Population Migration by State'!$C$3)</f>
        <v>33440</v>
      </c>
      <c r="O246" s="105">
        <f>GETPIVOTDATA(" Alaska",'Population Migration by State'!$B$5,"Year",'Population Migration by State'!$C$3)</f>
        <v>33440</v>
      </c>
      <c r="P246" s="105">
        <f>GETPIVOTDATA(" Alaska",'Population Migration by State'!$B$5,"Year",'Population Migration by State'!$C$3)</f>
        <v>33440</v>
      </c>
      <c r="Q246" s="105">
        <f>GETPIVOTDATA(" Alaska",'Population Migration by State'!$B$5,"Year",'Population Migration by State'!$C$3)</f>
        <v>33440</v>
      </c>
      <c r="R246" s="105">
        <f>GETPIVOTDATA(" Alaska",'Population Migration by State'!$B$5,"Year",'Population Migration by State'!$C$3)</f>
        <v>33440</v>
      </c>
      <c r="S246" s="105">
        <f>GETPIVOTDATA(" Alaska",'Population Migration by State'!$B$5,"Year",'Population Migration by State'!$C$3)</f>
        <v>33440</v>
      </c>
      <c r="T246" s="105">
        <f>GETPIVOTDATA(" Alaska",'Population Migration by State'!$B$5,"Year",'Population Migration by State'!$C$3)</f>
        <v>33440</v>
      </c>
      <c r="U246" s="105">
        <f>GETPIVOTDATA(" Alaska",'Population Migration by State'!$B$5,"Year",'Population Migration by State'!$C$3)</f>
        <v>33440</v>
      </c>
      <c r="V246" s="105">
        <f>GETPIVOTDATA(" Alaska",'Population Migration by State'!$B$5,"Year",'Population Migration by State'!$C$3)</f>
        <v>33440</v>
      </c>
      <c r="W246" s="105">
        <f>GETPIVOTDATA(" Alaska",'Population Migration by State'!$B$5,"Year",'Population Migration by State'!$C$3)</f>
        <v>33440</v>
      </c>
      <c r="X246" s="114">
        <f>GETPIVOTDATA(" Alaska",'Population Migration by State'!$B$5,"Year",'Population Migration by State'!$C$3)</f>
        <v>33440</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105"/>
      <c r="BD246" s="105"/>
      <c r="BE246" s="105"/>
      <c r="BF246" s="105"/>
      <c r="BG246" s="105"/>
      <c r="BH246" s="105"/>
      <c r="BI246" s="105"/>
      <c r="BJ246" s="105"/>
      <c r="BK246" s="105"/>
      <c r="BL246" s="105"/>
      <c r="BM246" s="105"/>
      <c r="BN246" s="105"/>
      <c r="BO246" s="105"/>
      <c r="BP246" s="105"/>
      <c r="BQ246" s="105"/>
      <c r="BR246" s="105"/>
      <c r="BS246" s="105"/>
      <c r="BT246" s="105"/>
      <c r="BU246" s="105"/>
      <c r="BV246" s="105"/>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99"/>
      <c r="CZ246" s="105">
        <f>GETPIVOTDATA(" Florida",'Population Migration by State'!$B$5,"Year",'Population Migration by State'!$C$3)</f>
        <v>558786</v>
      </c>
      <c r="DA246" s="105">
        <f>GETPIVOTDATA(" Florida",'Population Migration by State'!$B$5,"Year",'Population Migration by State'!$C$3)</f>
        <v>558786</v>
      </c>
      <c r="DB246" s="105">
        <f>GETPIVOTDATA(" Florida",'Population Migration by State'!$B$5,"Year",'Population Migration by State'!$C$3)</f>
        <v>558786</v>
      </c>
      <c r="DC246" s="105">
        <f>GETPIVOTDATA(" Florida",'Population Migration by State'!$B$5,"Year",'Population Migration by State'!$C$3)</f>
        <v>558786</v>
      </c>
      <c r="DD246" s="105">
        <f>GETPIVOTDATA(" Florida",'Population Migration by State'!$B$5,"Year",'Population Migration by State'!$C$3)</f>
        <v>558786</v>
      </c>
      <c r="DE246" s="105">
        <f>GETPIVOTDATA(" Florida",'Population Migration by State'!$B$5,"Year",'Population Migration by State'!$C$3)</f>
        <v>558786</v>
      </c>
      <c r="DF246" s="92"/>
      <c r="DG246" s="105"/>
      <c r="DH246" s="105"/>
      <c r="DI246" s="105"/>
      <c r="DJ246" s="105"/>
      <c r="DK246" s="105"/>
      <c r="DL246" s="105"/>
      <c r="DM246" s="105"/>
      <c r="DN246" s="105"/>
      <c r="DO246" s="105"/>
      <c r="DP246" s="105"/>
      <c r="DQ246" s="105"/>
      <c r="DR246" s="105"/>
      <c r="DS246" s="105"/>
      <c r="DT246" s="105"/>
      <c r="DU246" s="105"/>
      <c r="DV246" s="105"/>
      <c r="DW246" s="105"/>
      <c r="DX246" s="105"/>
      <c r="DY246" s="105"/>
      <c r="DZ246" s="105"/>
      <c r="EA246" s="105"/>
      <c r="EB246" s="105"/>
      <c r="EC246" s="105"/>
      <c r="ED246" s="105"/>
      <c r="EE246" s="105"/>
      <c r="EF246" s="105"/>
      <c r="EG246" s="105"/>
      <c r="EH246" s="105"/>
      <c r="EI246" s="105"/>
      <c r="EJ246" s="105"/>
      <c r="EK246" s="105"/>
      <c r="EL246" s="105"/>
      <c r="EM246" s="105"/>
      <c r="EN246" s="105"/>
      <c r="EO246" s="105"/>
      <c r="EP246" s="105"/>
      <c r="EQ246" s="56"/>
      <c r="ER246" s="56"/>
      <c r="ES246" s="56"/>
      <c r="ET246" s="56"/>
      <c r="EU246" s="56"/>
      <c r="EV246" s="56"/>
      <c r="EW246" s="105"/>
      <c r="EX246" s="105"/>
      <c r="EY246" s="105"/>
      <c r="EZ246" s="105"/>
      <c r="FA246" s="105"/>
      <c r="FB246" s="105"/>
      <c r="FC246" s="105"/>
      <c r="FD246" s="105"/>
      <c r="FE246" s="105"/>
      <c r="FF246" s="105"/>
      <c r="FG246" s="105"/>
      <c r="FH246" s="105"/>
      <c r="FI246" s="105"/>
      <c r="FJ246" s="105"/>
      <c r="FK246" s="105"/>
      <c r="FL246" s="105"/>
      <c r="FM246" s="105"/>
      <c r="FN246" s="105"/>
      <c r="FO246" s="105"/>
      <c r="FP246" s="56"/>
      <c r="FQ246" s="56"/>
      <c r="FR246" s="56"/>
      <c r="FS246" s="56"/>
      <c r="FT246" s="56"/>
      <c r="FU246" s="56"/>
      <c r="FV246" s="56"/>
      <c r="FW246" s="56"/>
      <c r="FX246" s="56"/>
      <c r="FY246" s="56"/>
      <c r="FZ246" s="56"/>
      <c r="GA246" s="56"/>
      <c r="GB246" s="56"/>
      <c r="GC246" s="56"/>
      <c r="GD246" s="56"/>
      <c r="GE246" s="56"/>
      <c r="GF246" s="56"/>
      <c r="GG246" s="56"/>
      <c r="GH246" s="56"/>
      <c r="GI246" s="56"/>
      <c r="GJ246" s="56"/>
      <c r="GK246" s="56"/>
      <c r="GL246" s="56"/>
      <c r="GM246" s="56"/>
      <c r="GN246" s="56"/>
      <c r="GO246" s="56"/>
      <c r="GP246" s="56"/>
      <c r="GQ246" s="56"/>
      <c r="GR246" s="56"/>
      <c r="GS246" s="56"/>
      <c r="GT246" s="56"/>
      <c r="GU246" s="56"/>
      <c r="GV246" s="56"/>
      <c r="GW246" s="56"/>
      <c r="GX246" s="56"/>
      <c r="GY246" s="56"/>
      <c r="GZ246" s="56"/>
      <c r="HA246" s="56"/>
      <c r="HB246" s="56"/>
      <c r="HC246" s="56"/>
      <c r="HD246" s="56"/>
      <c r="HE246" s="56"/>
      <c r="HF246" s="56"/>
      <c r="HG246" s="56"/>
      <c r="HH246" s="217"/>
    </row>
    <row r="247" spans="2:216" ht="15" customHeight="1" x14ac:dyDescent="0.25">
      <c r="B247" s="221"/>
      <c r="C247" s="56"/>
      <c r="D247" s="92"/>
      <c r="E247" s="105"/>
      <c r="F247" s="105"/>
      <c r="G247" s="97"/>
      <c r="H247" s="105">
        <f>GETPIVOTDATA(" Alaska",'Population Migration by State'!$B$5,"Year",'Population Migration by State'!$C$3)</f>
        <v>33440</v>
      </c>
      <c r="I247" s="105">
        <f>GETPIVOTDATA(" Alaska",'Population Migration by State'!$B$5,"Year",'Population Migration by State'!$C$3)</f>
        <v>33440</v>
      </c>
      <c r="J247" s="105">
        <f>GETPIVOTDATA(" Alaska",'Population Migration by State'!$B$5,"Year",'Population Migration by State'!$C$3)</f>
        <v>33440</v>
      </c>
      <c r="K247" s="105">
        <f>GETPIVOTDATA(" Alaska",'Population Migration by State'!$B$5,"Year",'Population Migration by State'!$C$3)</f>
        <v>33440</v>
      </c>
      <c r="L247" s="105">
        <f>GETPIVOTDATA(" Alaska",'Population Migration by State'!$B$5,"Year",'Population Migration by State'!$C$3)</f>
        <v>33440</v>
      </c>
      <c r="M247" s="105">
        <f>GETPIVOTDATA(" Alaska",'Population Migration by State'!$B$5,"Year",'Population Migration by State'!$C$3)</f>
        <v>33440</v>
      </c>
      <c r="N247" s="105">
        <f>GETPIVOTDATA(" Alaska",'Population Migration by State'!$B$5,"Year",'Population Migration by State'!$C$3)</f>
        <v>33440</v>
      </c>
      <c r="O247" s="105">
        <f>GETPIVOTDATA(" Alaska",'Population Migration by State'!$B$5,"Year",'Population Migration by State'!$C$3)</f>
        <v>33440</v>
      </c>
      <c r="P247" s="105">
        <f>GETPIVOTDATA(" Alaska",'Population Migration by State'!$B$5,"Year",'Population Migration by State'!$C$3)</f>
        <v>33440</v>
      </c>
      <c r="Q247" s="105">
        <f>GETPIVOTDATA(" Alaska",'Population Migration by State'!$B$5,"Year",'Population Migration by State'!$C$3)</f>
        <v>33440</v>
      </c>
      <c r="R247" s="105">
        <f>GETPIVOTDATA(" Alaska",'Population Migration by State'!$B$5,"Year",'Population Migration by State'!$C$3)</f>
        <v>33440</v>
      </c>
      <c r="S247" s="105">
        <f>GETPIVOTDATA(" Alaska",'Population Migration by State'!$B$5,"Year",'Population Migration by State'!$C$3)</f>
        <v>33440</v>
      </c>
      <c r="T247" s="105">
        <f>GETPIVOTDATA(" Alaska",'Population Migration by State'!$B$5,"Year",'Population Migration by State'!$C$3)</f>
        <v>33440</v>
      </c>
      <c r="U247" s="105">
        <f>GETPIVOTDATA(" Alaska",'Population Migration by State'!$B$5,"Year",'Population Migration by State'!$C$3)</f>
        <v>33440</v>
      </c>
      <c r="V247" s="105">
        <f>GETPIVOTDATA(" Alaska",'Population Migration by State'!$B$5,"Year",'Population Migration by State'!$C$3)</f>
        <v>33440</v>
      </c>
      <c r="W247" s="105">
        <f>GETPIVOTDATA(" Alaska",'Population Migration by State'!$B$5,"Year",'Population Migration by State'!$C$3)</f>
        <v>33440</v>
      </c>
      <c r="X247" s="114">
        <f>GETPIVOTDATA(" Alaska",'Population Migration by State'!$B$5,"Year",'Population Migration by State'!$C$3)</f>
        <v>33440</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5"/>
      <c r="CY247" s="105"/>
      <c r="CZ247" s="99"/>
      <c r="DA247" s="105">
        <f>GETPIVOTDATA(" Florida",'Population Migration by State'!$B$5,"Year",'Population Migration by State'!$C$3)</f>
        <v>558786</v>
      </c>
      <c r="DB247" s="105">
        <f>GETPIVOTDATA(" Florida",'Population Migration by State'!$B$5,"Year",'Population Migration by State'!$C$3)</f>
        <v>558786</v>
      </c>
      <c r="DC247" s="105">
        <f>GETPIVOTDATA(" Florida",'Population Migration by State'!$B$5,"Year",'Population Migration by State'!$C$3)</f>
        <v>558786</v>
      </c>
      <c r="DD247" s="105">
        <f>GETPIVOTDATA(" Florida",'Population Migration by State'!$B$5,"Year",'Population Migration by State'!$C$3)</f>
        <v>558786</v>
      </c>
      <c r="DE247" s="105">
        <f>GETPIVOTDATA(" Florida",'Population Migration by State'!$B$5,"Year",'Population Migration by State'!$C$3)</f>
        <v>558786</v>
      </c>
      <c r="DF247" s="92"/>
      <c r="DG247" s="105"/>
      <c r="DH247" s="105"/>
      <c r="DI247" s="105"/>
      <c r="DJ247" s="105"/>
      <c r="DK247" s="105"/>
      <c r="DL247" s="105"/>
      <c r="DM247" s="105"/>
      <c r="DN247" s="105"/>
      <c r="DO247" s="105"/>
      <c r="DP247" s="105"/>
      <c r="DQ247" s="105"/>
      <c r="DR247" s="105"/>
      <c r="DS247" s="105"/>
      <c r="DT247" s="105"/>
      <c r="DU247" s="105"/>
      <c r="DV247" s="105"/>
      <c r="DW247" s="105"/>
      <c r="DX247" s="105"/>
      <c r="DY247" s="105"/>
      <c r="DZ247" s="105"/>
      <c r="EA247" s="105"/>
      <c r="EB247" s="105"/>
      <c r="EC247" s="105"/>
      <c r="ED247" s="105"/>
      <c r="EE247" s="105"/>
      <c r="EF247" s="105"/>
      <c r="EG247" s="105"/>
      <c r="EH247" s="105"/>
      <c r="EI247" s="105"/>
      <c r="EJ247" s="105"/>
      <c r="EK247" s="105"/>
      <c r="EL247" s="105"/>
      <c r="EM247" s="105"/>
      <c r="EN247" s="105"/>
      <c r="EO247" s="105"/>
      <c r="EP247" s="105"/>
      <c r="EQ247" s="56"/>
      <c r="ER247" s="56"/>
      <c r="ES247" s="56"/>
      <c r="ET247" s="56"/>
      <c r="EU247" s="56"/>
      <c r="EV247" s="56"/>
      <c r="EW247" s="105"/>
      <c r="EX247" s="105"/>
      <c r="EY247" s="105"/>
      <c r="EZ247" s="105"/>
      <c r="FA247" s="105"/>
      <c r="FB247" s="105"/>
      <c r="FC247" s="105"/>
      <c r="FD247" s="105"/>
      <c r="FE247" s="105"/>
      <c r="FF247" s="105"/>
      <c r="FG247" s="105"/>
      <c r="FH247" s="105"/>
      <c r="FI247" s="105"/>
      <c r="FJ247" s="105"/>
      <c r="FK247" s="105"/>
      <c r="FL247" s="105"/>
      <c r="FM247" s="105"/>
      <c r="FN247" s="105"/>
      <c r="FO247" s="105"/>
      <c r="FP247" s="56"/>
      <c r="FQ247" s="56"/>
      <c r="FR247" s="56"/>
      <c r="FS247" s="56"/>
      <c r="FT247" s="56"/>
      <c r="FU247" s="56"/>
      <c r="FV247" s="56"/>
      <c r="FW247" s="56"/>
      <c r="FX247" s="56"/>
      <c r="FY247" s="56"/>
      <c r="FZ247" s="56"/>
      <c r="GA247" s="56"/>
      <c r="GB247" s="56"/>
      <c r="GC247" s="56"/>
      <c r="GD247" s="56"/>
      <c r="GE247" s="56"/>
      <c r="GF247" s="56"/>
      <c r="GG247" s="56"/>
      <c r="GH247" s="56"/>
      <c r="GI247" s="56"/>
      <c r="GJ247" s="56"/>
      <c r="GK247" s="56"/>
      <c r="GL247" s="56"/>
      <c r="GM247" s="56"/>
      <c r="GN247" s="56"/>
      <c r="GO247" s="56"/>
      <c r="GP247" s="56"/>
      <c r="GQ247" s="56"/>
      <c r="GR247" s="56"/>
      <c r="GS247" s="56"/>
      <c r="GT247" s="56"/>
      <c r="GU247" s="56"/>
      <c r="GV247" s="56"/>
      <c r="GW247" s="56"/>
      <c r="GX247" s="56"/>
      <c r="GY247" s="56"/>
      <c r="GZ247" s="56"/>
      <c r="HA247" s="56"/>
      <c r="HB247" s="56"/>
      <c r="HC247" s="56"/>
      <c r="HD247" s="56"/>
      <c r="HE247" s="56"/>
      <c r="HF247" s="56"/>
      <c r="HG247" s="56"/>
      <c r="HH247" s="217"/>
    </row>
    <row r="248" spans="2:216" ht="15" customHeight="1" x14ac:dyDescent="0.25">
      <c r="B248" s="221"/>
      <c r="C248" s="56"/>
      <c r="D248" s="92"/>
      <c r="E248" s="105"/>
      <c r="F248" s="105"/>
      <c r="G248" s="92">
        <f>GETPIVOTDATA(" Alaska",'Population Migration by State'!$B$5,"Year",'Population Migration by State'!$C$3)</f>
        <v>33440</v>
      </c>
      <c r="H248" s="105">
        <f>GETPIVOTDATA(" Alaska",'Population Migration by State'!$B$5,"Year",'Population Migration by State'!$C$3)</f>
        <v>33440</v>
      </c>
      <c r="I248" s="105">
        <f>GETPIVOTDATA(" Alaska",'Population Migration by State'!$B$5,"Year",'Population Migration by State'!$C$3)</f>
        <v>33440</v>
      </c>
      <c r="J248" s="105">
        <f>GETPIVOTDATA(" Alaska",'Population Migration by State'!$B$5,"Year",'Population Migration by State'!$C$3)</f>
        <v>33440</v>
      </c>
      <c r="K248" s="105">
        <f>GETPIVOTDATA(" Alaska",'Population Migration by State'!$B$5,"Year",'Population Migration by State'!$C$3)</f>
        <v>33440</v>
      </c>
      <c r="L248" s="105">
        <f>GETPIVOTDATA(" Alaska",'Population Migration by State'!$B$5,"Year",'Population Migration by State'!$C$3)</f>
        <v>33440</v>
      </c>
      <c r="M248" s="105">
        <f>GETPIVOTDATA(" Alaska",'Population Migration by State'!$B$5,"Year",'Population Migration by State'!$C$3)</f>
        <v>33440</v>
      </c>
      <c r="N248" s="105">
        <f>GETPIVOTDATA(" Alaska",'Population Migration by State'!$B$5,"Year",'Population Migration by State'!$C$3)</f>
        <v>33440</v>
      </c>
      <c r="O248" s="105">
        <f>GETPIVOTDATA(" Alaska",'Population Migration by State'!$B$5,"Year",'Population Migration by State'!$C$3)</f>
        <v>33440</v>
      </c>
      <c r="P248" s="105">
        <f>GETPIVOTDATA(" Alaska",'Population Migration by State'!$B$5,"Year",'Population Migration by State'!$C$3)</f>
        <v>33440</v>
      </c>
      <c r="Q248" s="105">
        <f>GETPIVOTDATA(" Alaska",'Population Migration by State'!$B$5,"Year",'Population Migration by State'!$C$3)</f>
        <v>33440</v>
      </c>
      <c r="R248" s="105">
        <f>GETPIVOTDATA(" Alaska",'Population Migration by State'!$B$5,"Year",'Population Migration by State'!$C$3)</f>
        <v>33440</v>
      </c>
      <c r="S248" s="105">
        <f>GETPIVOTDATA(" Alaska",'Population Migration by State'!$B$5,"Year",'Population Migration by State'!$C$3)</f>
        <v>33440</v>
      </c>
      <c r="T248" s="105">
        <f>GETPIVOTDATA(" Alaska",'Population Migration by State'!$B$5,"Year",'Population Migration by State'!$C$3)</f>
        <v>33440</v>
      </c>
      <c r="U248" s="105">
        <f>GETPIVOTDATA(" Alaska",'Population Migration by State'!$B$5,"Year",'Population Migration by State'!$C$3)</f>
        <v>33440</v>
      </c>
      <c r="V248" s="105">
        <f>GETPIVOTDATA(" Alaska",'Population Migration by State'!$B$5,"Year",'Population Migration by State'!$C$3)</f>
        <v>33440</v>
      </c>
      <c r="W248" s="105">
        <f>GETPIVOTDATA(" Alaska",'Population Migration by State'!$B$5,"Year",'Population Migration by State'!$C$3)</f>
        <v>33440</v>
      </c>
      <c r="X248" s="114">
        <f>GETPIVOTDATA(" Alaska",'Population Migration by State'!$B$5,"Year",'Population Migration by State'!$C$3)</f>
        <v>33440</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14"/>
      <c r="DA248" s="92">
        <f>GETPIVOTDATA(" Florida",'Population Migration by State'!$B$5,"Year",'Population Migration by State'!$C$3)</f>
        <v>558786</v>
      </c>
      <c r="DB248" s="105">
        <f>GETPIVOTDATA(" Florida",'Population Migration by State'!$B$5,"Year",'Population Migration by State'!$C$3)</f>
        <v>558786</v>
      </c>
      <c r="DC248" s="105">
        <f>GETPIVOTDATA(" Florida",'Population Migration by State'!$B$5,"Year",'Population Migration by State'!$C$3)</f>
        <v>558786</v>
      </c>
      <c r="DD248" s="105">
        <f>GETPIVOTDATA(" Florida",'Population Migration by State'!$B$5,"Year",'Population Migration by State'!$C$3)</f>
        <v>558786</v>
      </c>
      <c r="DE248" s="105">
        <f>GETPIVOTDATA(" Florida",'Population Migration by State'!$B$5,"Year",'Population Migration by State'!$C$3)</f>
        <v>558786</v>
      </c>
      <c r="DF248" s="92"/>
      <c r="DG248" s="105"/>
      <c r="DH248" s="105"/>
      <c r="DI248" s="105"/>
      <c r="DJ248" s="105"/>
      <c r="DK248" s="105"/>
      <c r="DL248" s="105"/>
      <c r="DM248" s="105"/>
      <c r="DN248" s="105"/>
      <c r="DO248" s="105"/>
      <c r="DP248" s="105"/>
      <c r="DQ248" s="105"/>
      <c r="DR248" s="105"/>
      <c r="DS248" s="105"/>
      <c r="DT248" s="105"/>
      <c r="DU248" s="105"/>
      <c r="DV248" s="105"/>
      <c r="DW248" s="105"/>
      <c r="DX248" s="105"/>
      <c r="DY248" s="105"/>
      <c r="DZ248" s="105"/>
      <c r="EA248" s="105"/>
      <c r="EB248" s="105"/>
      <c r="EC248" s="105"/>
      <c r="ED248" s="105"/>
      <c r="EE248" s="105"/>
      <c r="EF248" s="105"/>
      <c r="EG248" s="105"/>
      <c r="EH248" s="105"/>
      <c r="EI248" s="105"/>
      <c r="EJ248" s="105"/>
      <c r="EK248" s="105"/>
      <c r="EL248" s="105"/>
      <c r="EM248" s="105"/>
      <c r="EN248" s="105"/>
      <c r="EO248" s="105"/>
      <c r="EP248" s="105"/>
      <c r="EQ248" s="56"/>
      <c r="ER248" s="56"/>
      <c r="ES248" s="56"/>
      <c r="ET248" s="56"/>
      <c r="EU248" s="56"/>
      <c r="EV248" s="56"/>
      <c r="EW248" s="105"/>
      <c r="EX248" s="105"/>
      <c r="EY248" s="105"/>
      <c r="EZ248" s="105"/>
      <c r="FA248" s="105"/>
      <c r="FB248" s="105"/>
      <c r="FC248" s="105"/>
      <c r="FD248" s="105"/>
      <c r="FE248" s="105"/>
      <c r="FF248" s="105"/>
      <c r="FG248" s="105"/>
      <c r="FH248" s="105"/>
      <c r="FI248" s="105"/>
      <c r="FJ248" s="105"/>
      <c r="FK248" s="105"/>
      <c r="FL248" s="105"/>
      <c r="FM248" s="105"/>
      <c r="FN248" s="105"/>
      <c r="FO248" s="105"/>
      <c r="FP248" s="56"/>
      <c r="FQ248" s="56"/>
      <c r="FR248" s="56"/>
      <c r="FS248" s="56"/>
      <c r="FT248" s="56"/>
      <c r="FU248" s="56"/>
      <c r="FV248" s="56"/>
      <c r="FW248" s="56"/>
      <c r="FX248" s="56"/>
      <c r="FY248" s="56"/>
      <c r="FZ248" s="56"/>
      <c r="GA248" s="56"/>
      <c r="GB248" s="56"/>
      <c r="GC248" s="56"/>
      <c r="GD248" s="56"/>
      <c r="GE248" s="56"/>
      <c r="GF248" s="56"/>
      <c r="GG248" s="56"/>
      <c r="GH248" s="56"/>
      <c r="GI248" s="56"/>
      <c r="GJ248" s="56"/>
      <c r="GK248" s="56"/>
      <c r="GL248" s="56"/>
      <c r="GM248" s="56"/>
      <c r="GN248" s="56"/>
      <c r="GO248" s="56"/>
      <c r="GP248" s="56"/>
      <c r="GQ248" s="56"/>
      <c r="GR248" s="56"/>
      <c r="GS248" s="56"/>
      <c r="GT248" s="56"/>
      <c r="GU248" s="56"/>
      <c r="GV248" s="56"/>
      <c r="GW248" s="56"/>
      <c r="GX248" s="56"/>
      <c r="GY248" s="56"/>
      <c r="GZ248" s="56"/>
      <c r="HA248" s="56"/>
      <c r="HB248" s="56"/>
      <c r="HC248" s="56"/>
      <c r="HD248" s="56"/>
      <c r="HE248" s="56"/>
      <c r="HF248" s="56"/>
      <c r="HG248" s="56"/>
      <c r="HH248" s="217"/>
    </row>
    <row r="249" spans="2:216" ht="15" customHeight="1" x14ac:dyDescent="0.25">
      <c r="B249" s="221"/>
      <c r="C249" s="56"/>
      <c r="D249" s="92"/>
      <c r="E249" s="105"/>
      <c r="F249" s="105"/>
      <c r="G249" s="92">
        <f>GETPIVOTDATA(" Alaska",'Population Migration by State'!$B$5,"Year",'Population Migration by State'!$C$3)</f>
        <v>33440</v>
      </c>
      <c r="H249" s="105">
        <f>GETPIVOTDATA(" Alaska",'Population Migration by State'!$B$5,"Year",'Population Migration by State'!$C$3)</f>
        <v>33440</v>
      </c>
      <c r="I249" s="105">
        <f>GETPIVOTDATA(" Alaska",'Population Migration by State'!$B$5,"Year",'Population Migration by State'!$C$3)</f>
        <v>33440</v>
      </c>
      <c r="J249" s="105">
        <f>GETPIVOTDATA(" Alaska",'Population Migration by State'!$B$5,"Year",'Population Migration by State'!$C$3)</f>
        <v>33440</v>
      </c>
      <c r="K249" s="105">
        <f>GETPIVOTDATA(" Alaska",'Population Migration by State'!$B$5,"Year",'Population Migration by State'!$C$3)</f>
        <v>33440</v>
      </c>
      <c r="L249" s="105">
        <f>GETPIVOTDATA(" Alaska",'Population Migration by State'!$B$5,"Year",'Population Migration by State'!$C$3)</f>
        <v>33440</v>
      </c>
      <c r="M249" s="105">
        <f>GETPIVOTDATA(" Alaska",'Population Migration by State'!$B$5,"Year",'Population Migration by State'!$C$3)</f>
        <v>33440</v>
      </c>
      <c r="N249" s="105">
        <f>GETPIVOTDATA(" Alaska",'Population Migration by State'!$B$5,"Year",'Population Migration by State'!$C$3)</f>
        <v>33440</v>
      </c>
      <c r="O249" s="105">
        <f>GETPIVOTDATA(" Alaska",'Population Migration by State'!$B$5,"Year",'Population Migration by State'!$C$3)</f>
        <v>33440</v>
      </c>
      <c r="P249" s="105">
        <f>GETPIVOTDATA(" Alaska",'Population Migration by State'!$B$5,"Year",'Population Migration by State'!$C$3)</f>
        <v>33440</v>
      </c>
      <c r="Q249" s="105">
        <f>GETPIVOTDATA(" Alaska",'Population Migration by State'!$B$5,"Year",'Population Migration by State'!$C$3)</f>
        <v>33440</v>
      </c>
      <c r="R249" s="105">
        <f>GETPIVOTDATA(" Alaska",'Population Migration by State'!$B$5,"Year",'Population Migration by State'!$C$3)</f>
        <v>33440</v>
      </c>
      <c r="S249" s="105">
        <f>GETPIVOTDATA(" Alaska",'Population Migration by State'!$B$5,"Year",'Population Migration by State'!$C$3)</f>
        <v>33440</v>
      </c>
      <c r="T249" s="105">
        <f>GETPIVOTDATA(" Alaska",'Population Migration by State'!$B$5,"Year",'Population Migration by State'!$C$3)</f>
        <v>33440</v>
      </c>
      <c r="U249" s="105">
        <f>GETPIVOTDATA(" Alaska",'Population Migration by State'!$B$5,"Year",'Population Migration by State'!$C$3)</f>
        <v>33440</v>
      </c>
      <c r="V249" s="105">
        <f>GETPIVOTDATA(" Alaska",'Population Migration by State'!$B$5,"Year",'Population Migration by State'!$C$3)</f>
        <v>33440</v>
      </c>
      <c r="W249" s="105">
        <f>GETPIVOTDATA(" Alaska",'Population Migration by State'!$B$5,"Year",'Population Migration by State'!$C$3)</f>
        <v>33440</v>
      </c>
      <c r="X249" s="114">
        <f>GETPIVOTDATA(" Alaska",'Population Migration by State'!$B$5,"Year",'Population Migration by State'!$C$3)</f>
        <v>33440</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14"/>
      <c r="DA249" s="92">
        <f>GETPIVOTDATA(" Florida",'Population Migration by State'!$B$5,"Year",'Population Migration by State'!$C$3)</f>
        <v>558786</v>
      </c>
      <c r="DB249" s="105">
        <f>GETPIVOTDATA(" Florida",'Population Migration by State'!$B$5,"Year",'Population Migration by State'!$C$3)</f>
        <v>558786</v>
      </c>
      <c r="DC249" s="105">
        <f>GETPIVOTDATA(" Florida",'Population Migration by State'!$B$5,"Year",'Population Migration by State'!$C$3)</f>
        <v>558786</v>
      </c>
      <c r="DD249" s="105">
        <f>GETPIVOTDATA(" Florida",'Population Migration by State'!$B$5,"Year",'Population Migration by State'!$C$3)</f>
        <v>558786</v>
      </c>
      <c r="DE249" s="105">
        <f>GETPIVOTDATA(" Florida",'Population Migration by State'!$B$5,"Year",'Population Migration by State'!$C$3)</f>
        <v>558786</v>
      </c>
      <c r="DF249" s="99"/>
      <c r="DG249" s="105"/>
      <c r="DH249" s="105"/>
      <c r="DI249" s="105"/>
      <c r="DJ249" s="105"/>
      <c r="DK249" s="105"/>
      <c r="DL249" s="105"/>
      <c r="DM249" s="105"/>
      <c r="DN249" s="105"/>
      <c r="DO249" s="105"/>
      <c r="DP249" s="105"/>
      <c r="DQ249" s="105"/>
      <c r="DR249" s="105"/>
      <c r="DS249" s="105"/>
      <c r="DT249" s="105"/>
      <c r="DU249" s="105"/>
      <c r="DV249" s="105"/>
      <c r="DW249" s="105"/>
      <c r="DX249" s="105"/>
      <c r="DY249" s="105"/>
      <c r="DZ249" s="105"/>
      <c r="EA249" s="105"/>
      <c r="EB249" s="105"/>
      <c r="EC249" s="105"/>
      <c r="ED249" s="105"/>
      <c r="EE249" s="105"/>
      <c r="EF249" s="105"/>
      <c r="EG249" s="105"/>
      <c r="EH249" s="105"/>
      <c r="EI249" s="105"/>
      <c r="EJ249" s="105"/>
      <c r="EK249" s="105"/>
      <c r="EL249" s="105"/>
      <c r="EM249" s="105"/>
      <c r="EN249" s="105"/>
      <c r="EO249" s="105"/>
      <c r="EP249" s="105"/>
      <c r="EQ249" s="56"/>
      <c r="ER249" s="56"/>
      <c r="ES249" s="56"/>
      <c r="ET249" s="56"/>
      <c r="EU249" s="56"/>
      <c r="EV249" s="56"/>
      <c r="EW249" s="105"/>
      <c r="EX249" s="105"/>
      <c r="EY249" s="105"/>
      <c r="EZ249" s="105"/>
      <c r="FA249" s="105"/>
      <c r="FB249" s="105"/>
      <c r="FC249" s="105"/>
      <c r="FD249" s="105"/>
      <c r="FE249" s="105"/>
      <c r="FF249" s="105"/>
      <c r="FG249" s="105"/>
      <c r="FH249" s="105"/>
      <c r="FI249" s="105"/>
      <c r="FJ249" s="105"/>
      <c r="FK249" s="105"/>
      <c r="FL249" s="105"/>
      <c r="FM249" s="105"/>
      <c r="FN249" s="105"/>
      <c r="FO249" s="105"/>
      <c r="FP249" s="56"/>
      <c r="FQ249" s="56"/>
      <c r="FR249" s="56"/>
      <c r="FS249" s="56"/>
      <c r="FT249" s="56"/>
      <c r="FU249" s="56"/>
      <c r="FV249" s="56"/>
      <c r="FW249" s="56"/>
      <c r="FX249" s="56"/>
      <c r="FY249" s="56"/>
      <c r="FZ249" s="56"/>
      <c r="GA249" s="56"/>
      <c r="GB249" s="56"/>
      <c r="GC249" s="56"/>
      <c r="GD249" s="56"/>
      <c r="GE249" s="56"/>
      <c r="GF249" s="56"/>
      <c r="GG249" s="56"/>
      <c r="GH249" s="56"/>
      <c r="GI249" s="56"/>
      <c r="GJ249" s="56"/>
      <c r="GK249" s="56"/>
      <c r="GL249" s="56"/>
      <c r="GM249" s="56"/>
      <c r="GN249" s="56"/>
      <c r="GO249" s="56"/>
      <c r="GP249" s="56"/>
      <c r="GQ249" s="56"/>
      <c r="GR249" s="56"/>
      <c r="GS249" s="56"/>
      <c r="GT249" s="56"/>
      <c r="GU249" s="56"/>
      <c r="GV249" s="56"/>
      <c r="GW249" s="56"/>
      <c r="GX249" s="56"/>
      <c r="GY249" s="56"/>
      <c r="GZ249" s="56"/>
      <c r="HA249" s="56"/>
      <c r="HB249" s="56"/>
      <c r="HC249" s="56"/>
      <c r="HD249" s="56"/>
      <c r="HE249" s="56"/>
      <c r="HF249" s="56"/>
      <c r="HG249" s="56"/>
      <c r="HH249" s="217"/>
    </row>
    <row r="250" spans="2:216" ht="15" customHeight="1" x14ac:dyDescent="0.25">
      <c r="B250" s="221"/>
      <c r="C250" s="56"/>
      <c r="D250" s="92"/>
      <c r="E250" s="105"/>
      <c r="F250" s="105"/>
      <c r="G250" s="92">
        <f>GETPIVOTDATA(" Alaska",'Population Migration by State'!$B$5,"Year",'Population Migration by State'!$C$3)</f>
        <v>33440</v>
      </c>
      <c r="H250" s="105">
        <f>GETPIVOTDATA(" Alaska",'Population Migration by State'!$B$5,"Year",'Population Migration by State'!$C$3)</f>
        <v>33440</v>
      </c>
      <c r="I250" s="105">
        <f>GETPIVOTDATA(" Alaska",'Population Migration by State'!$B$5,"Year",'Population Migration by State'!$C$3)</f>
        <v>33440</v>
      </c>
      <c r="J250" s="105">
        <f>GETPIVOTDATA(" Alaska",'Population Migration by State'!$B$5,"Year",'Population Migration by State'!$C$3)</f>
        <v>33440</v>
      </c>
      <c r="K250" s="105">
        <f>GETPIVOTDATA(" Alaska",'Population Migration by State'!$B$5,"Year",'Population Migration by State'!$C$3)</f>
        <v>33440</v>
      </c>
      <c r="L250" s="105">
        <f>GETPIVOTDATA(" Alaska",'Population Migration by State'!$B$5,"Year",'Population Migration by State'!$C$3)</f>
        <v>33440</v>
      </c>
      <c r="M250" s="105">
        <f>GETPIVOTDATA(" Alaska",'Population Migration by State'!$B$5,"Year",'Population Migration by State'!$C$3)</f>
        <v>33440</v>
      </c>
      <c r="N250" s="105">
        <f>GETPIVOTDATA(" Alaska",'Population Migration by State'!$B$5,"Year",'Population Migration by State'!$C$3)</f>
        <v>33440</v>
      </c>
      <c r="O250" s="105">
        <f>GETPIVOTDATA(" Alaska",'Population Migration by State'!$B$5,"Year",'Population Migration by State'!$C$3)</f>
        <v>33440</v>
      </c>
      <c r="P250" s="105">
        <f>GETPIVOTDATA(" Alaska",'Population Migration by State'!$B$5,"Year",'Population Migration by State'!$C$3)</f>
        <v>33440</v>
      </c>
      <c r="Q250" s="105">
        <f>GETPIVOTDATA(" Alaska",'Population Migration by State'!$B$5,"Year",'Population Migration by State'!$C$3)</f>
        <v>33440</v>
      </c>
      <c r="R250" s="105">
        <f>GETPIVOTDATA(" Alaska",'Population Migration by State'!$B$5,"Year",'Population Migration by State'!$C$3)</f>
        <v>33440</v>
      </c>
      <c r="S250" s="105">
        <f>GETPIVOTDATA(" Alaska",'Population Migration by State'!$B$5,"Year",'Population Migration by State'!$C$3)</f>
        <v>33440</v>
      </c>
      <c r="T250" s="105">
        <f>GETPIVOTDATA(" Alaska",'Population Migration by State'!$B$5,"Year",'Population Migration by State'!$C$3)</f>
        <v>33440</v>
      </c>
      <c r="U250" s="105">
        <f>GETPIVOTDATA(" Alaska",'Population Migration by State'!$B$5,"Year",'Population Migration by State'!$C$3)</f>
        <v>33440</v>
      </c>
      <c r="V250" s="105">
        <f>GETPIVOTDATA(" Alaska",'Population Migration by State'!$B$5,"Year",'Population Migration by State'!$C$3)</f>
        <v>33440</v>
      </c>
      <c r="W250" s="105">
        <f>GETPIVOTDATA(" Alaska",'Population Migration by State'!$B$5,"Year",'Population Migration by State'!$C$3)</f>
        <v>33440</v>
      </c>
      <c r="X250" s="114">
        <f>GETPIVOTDATA(" Alaska",'Population Migration by State'!$B$5,"Year",'Population Migration by State'!$C$3)</f>
        <v>33440</v>
      </c>
      <c r="AT250" s="56"/>
      <c r="AU250" s="56"/>
      <c r="AV250" s="56"/>
      <c r="AW250" s="56"/>
      <c r="AX250" s="56"/>
      <c r="AY250" s="56"/>
      <c r="AZ250" s="56"/>
      <c r="BA250" s="56"/>
      <c r="BB250" s="56"/>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14"/>
      <c r="DA250" s="92">
        <f>GETPIVOTDATA(" Florida",'Population Migration by State'!$B$5,"Year",'Population Migration by State'!$C$3)</f>
        <v>558786</v>
      </c>
      <c r="DB250" s="105">
        <f>GETPIVOTDATA(" Florida",'Population Migration by State'!$B$5,"Year",'Population Migration by State'!$C$3)</f>
        <v>558786</v>
      </c>
      <c r="DC250" s="105">
        <f>GETPIVOTDATA(" Florida",'Population Migration by State'!$B$5,"Year",'Population Migration by State'!$C$3)</f>
        <v>558786</v>
      </c>
      <c r="DD250" s="105">
        <f>GETPIVOTDATA(" Florida",'Population Migration by State'!$B$5,"Year",'Population Migration by State'!$C$3)</f>
        <v>558786</v>
      </c>
      <c r="DE250" s="105">
        <f>GETPIVOTDATA(" Florida",'Population Migration by State'!$B$5,"Year",'Population Migration by State'!$C$3)</f>
        <v>558786</v>
      </c>
      <c r="DF250" s="105">
        <f>GETPIVOTDATA(" Florida",'Population Migration by State'!$B$5,"Year",'Population Migration by State'!$C$3)</f>
        <v>558786</v>
      </c>
      <c r="DG250" s="92"/>
      <c r="DH250" s="105"/>
      <c r="DI250" s="105"/>
      <c r="DJ250" s="105"/>
      <c r="DK250" s="105"/>
      <c r="DL250" s="105"/>
      <c r="DM250" s="105"/>
      <c r="DN250" s="105"/>
      <c r="DO250" s="105"/>
      <c r="DP250" s="105"/>
      <c r="DQ250" s="105"/>
      <c r="DR250" s="105"/>
      <c r="DS250" s="105"/>
      <c r="DT250" s="105"/>
      <c r="DU250" s="105"/>
      <c r="DV250" s="105"/>
      <c r="DW250" s="105"/>
      <c r="DX250" s="105"/>
      <c r="DY250" s="105"/>
      <c r="DZ250" s="105"/>
      <c r="EA250" s="105"/>
      <c r="EB250" s="105"/>
      <c r="EC250" s="105"/>
      <c r="ED250" s="105"/>
      <c r="EE250" s="105"/>
      <c r="EF250" s="105"/>
      <c r="EG250" s="105"/>
      <c r="EH250" s="105"/>
      <c r="EI250" s="105"/>
      <c r="EJ250" s="105"/>
      <c r="EK250" s="105"/>
      <c r="EL250" s="105"/>
      <c r="EM250" s="105"/>
      <c r="EN250" s="105"/>
      <c r="EO250" s="105"/>
      <c r="EP250" s="105"/>
      <c r="EQ250" s="56"/>
      <c r="ER250" s="56"/>
      <c r="ES250" s="56"/>
      <c r="ET250" s="56"/>
      <c r="EU250" s="56"/>
      <c r="EV250" s="56"/>
      <c r="EW250" s="105"/>
      <c r="EX250" s="105"/>
      <c r="EY250" s="105"/>
      <c r="EZ250" s="105"/>
      <c r="FA250" s="105"/>
      <c r="FB250" s="105"/>
      <c r="FC250" s="105"/>
      <c r="FD250" s="105"/>
      <c r="FE250" s="105"/>
      <c r="FF250" s="105"/>
      <c r="FG250" s="105"/>
      <c r="FH250" s="105"/>
      <c r="FI250" s="105"/>
      <c r="FJ250" s="105"/>
      <c r="FK250" s="105"/>
      <c r="FL250" s="105"/>
      <c r="FM250" s="105"/>
      <c r="FN250" s="105"/>
      <c r="FO250" s="105"/>
      <c r="FP250" s="56"/>
      <c r="FQ250" s="56"/>
      <c r="FR250" s="56"/>
      <c r="FS250" s="56"/>
      <c r="FT250" s="56"/>
      <c r="FU250" s="56"/>
      <c r="FV250" s="56"/>
      <c r="FW250" s="56"/>
      <c r="FX250" s="56"/>
      <c r="FY250" s="56"/>
      <c r="FZ250" s="56"/>
      <c r="GA250" s="56"/>
      <c r="GB250" s="56"/>
      <c r="GC250" s="56"/>
      <c r="GD250" s="56"/>
      <c r="GE250" s="56"/>
      <c r="GF250" s="56"/>
      <c r="GG250" s="56"/>
      <c r="GH250" s="56"/>
      <c r="GI250" s="56"/>
      <c r="GJ250" s="56"/>
      <c r="GK250" s="56"/>
      <c r="GL250" s="56"/>
      <c r="GM250" s="56"/>
      <c r="GN250" s="56"/>
      <c r="GO250" s="56"/>
      <c r="GP250" s="56"/>
      <c r="GQ250" s="56"/>
      <c r="GR250" s="56"/>
      <c r="GS250" s="56"/>
      <c r="GT250" s="56"/>
      <c r="GU250" s="56"/>
      <c r="GV250" s="56"/>
      <c r="GW250" s="56"/>
      <c r="GX250" s="56"/>
      <c r="GY250" s="56"/>
      <c r="GZ250" s="56"/>
      <c r="HA250" s="56"/>
      <c r="HB250" s="56"/>
      <c r="HC250" s="56"/>
      <c r="HD250" s="56"/>
      <c r="HE250" s="56"/>
      <c r="HF250" s="56"/>
      <c r="HG250" s="56"/>
      <c r="HH250" s="217"/>
    </row>
    <row r="251" spans="2:216" ht="15" customHeight="1" x14ac:dyDescent="0.25">
      <c r="B251" s="221"/>
      <c r="C251" s="56"/>
      <c r="D251" s="92"/>
      <c r="E251" s="105"/>
      <c r="F251" s="97"/>
      <c r="G251" s="105">
        <f>GETPIVOTDATA(" Alaska",'Population Migration by State'!$B$5,"Year",'Population Migration by State'!$C$3)</f>
        <v>33440</v>
      </c>
      <c r="H251" s="105">
        <f>GETPIVOTDATA(" Alaska",'Population Migration by State'!$B$5,"Year",'Population Migration by State'!$C$3)</f>
        <v>33440</v>
      </c>
      <c r="I251" s="105">
        <f>GETPIVOTDATA(" Alaska",'Population Migration by State'!$B$5,"Year",'Population Migration by State'!$C$3)</f>
        <v>33440</v>
      </c>
      <c r="J251" s="105">
        <f>GETPIVOTDATA(" Alaska",'Population Migration by State'!$B$5,"Year",'Population Migration by State'!$C$3)</f>
        <v>33440</v>
      </c>
      <c r="K251" s="105">
        <f>GETPIVOTDATA(" Alaska",'Population Migration by State'!$B$5,"Year",'Population Migration by State'!$C$3)</f>
        <v>33440</v>
      </c>
      <c r="L251" s="105">
        <f>GETPIVOTDATA(" Alaska",'Population Migration by State'!$B$5,"Year",'Population Migration by State'!$C$3)</f>
        <v>33440</v>
      </c>
      <c r="M251" s="105">
        <f>GETPIVOTDATA(" Alaska",'Population Migration by State'!$B$5,"Year",'Population Migration by State'!$C$3)</f>
        <v>33440</v>
      </c>
      <c r="N251" s="105">
        <f>GETPIVOTDATA(" Alaska",'Population Migration by State'!$B$5,"Year",'Population Migration by State'!$C$3)</f>
        <v>33440</v>
      </c>
      <c r="O251" s="105">
        <f>GETPIVOTDATA(" Alaska",'Population Migration by State'!$B$5,"Year",'Population Migration by State'!$C$3)</f>
        <v>33440</v>
      </c>
      <c r="P251" s="105">
        <f>GETPIVOTDATA(" Alaska",'Population Migration by State'!$B$5,"Year",'Population Migration by State'!$C$3)</f>
        <v>33440</v>
      </c>
      <c r="Q251" s="105">
        <f>GETPIVOTDATA(" Alaska",'Population Migration by State'!$B$5,"Year",'Population Migration by State'!$C$3)</f>
        <v>33440</v>
      </c>
      <c r="R251" s="105">
        <f>GETPIVOTDATA(" Alaska",'Population Migration by State'!$B$5,"Year",'Population Migration by State'!$C$3)</f>
        <v>33440</v>
      </c>
      <c r="S251" s="105">
        <f>GETPIVOTDATA(" Alaska",'Population Migration by State'!$B$5,"Year",'Population Migration by State'!$C$3)</f>
        <v>33440</v>
      </c>
      <c r="T251" s="105">
        <f>GETPIVOTDATA(" Alaska",'Population Migration by State'!$B$5,"Year",'Population Migration by State'!$C$3)</f>
        <v>33440</v>
      </c>
      <c r="U251" s="105">
        <f>GETPIVOTDATA(" Alaska",'Population Migration by State'!$B$5,"Year",'Population Migration by State'!$C$3)</f>
        <v>33440</v>
      </c>
      <c r="V251" s="105">
        <f>GETPIVOTDATA(" Alaska",'Population Migration by State'!$B$5,"Year",'Population Migration by State'!$C$3)</f>
        <v>33440</v>
      </c>
      <c r="W251" s="105">
        <f>GETPIVOTDATA(" Alaska",'Population Migration by State'!$B$5,"Year",'Population Migration by State'!$C$3)</f>
        <v>33440</v>
      </c>
      <c r="X251" s="114">
        <f>GETPIVOTDATA(" Alaska",'Population Migration by State'!$B$5,"Year",'Population Migration by State'!$C$3)</f>
        <v>33440</v>
      </c>
      <c r="AT251" s="56"/>
      <c r="AU251" s="56"/>
      <c r="AV251" s="56"/>
      <c r="AW251" s="56"/>
      <c r="AX251" s="56"/>
      <c r="AY251" s="56"/>
      <c r="AZ251" s="56"/>
      <c r="BA251" s="56"/>
      <c r="BB251" s="56"/>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05"/>
      <c r="CD251" s="105"/>
      <c r="CE251" s="105"/>
      <c r="CF251" s="105"/>
      <c r="CG251" s="105"/>
      <c r="CH251" s="105"/>
      <c r="CI251" s="105"/>
      <c r="CJ251" s="105"/>
      <c r="CK251" s="105"/>
      <c r="CL251" s="105"/>
      <c r="CM251" s="105"/>
      <c r="CN251" s="105"/>
      <c r="CO251" s="105"/>
      <c r="CP251" s="105"/>
      <c r="CQ251" s="105"/>
      <c r="CR251" s="105"/>
      <c r="CS251" s="105"/>
      <c r="CT251" s="105"/>
      <c r="CU251" s="105"/>
      <c r="CV251" s="105"/>
      <c r="CW251" s="105"/>
      <c r="CX251" s="105"/>
      <c r="CY251" s="105"/>
      <c r="CZ251" s="114"/>
      <c r="DA251" s="92">
        <f>GETPIVOTDATA(" Florida",'Population Migration by State'!$B$5,"Year",'Population Migration by State'!$C$3)</f>
        <v>558786</v>
      </c>
      <c r="DB251" s="105">
        <f>GETPIVOTDATA(" Florida",'Population Migration by State'!$B$5,"Year",'Population Migration by State'!$C$3)</f>
        <v>558786</v>
      </c>
      <c r="DC251" s="105">
        <f>GETPIVOTDATA(" Florida",'Population Migration by State'!$B$5,"Year",'Population Migration by State'!$C$3)</f>
        <v>558786</v>
      </c>
      <c r="DD251" s="105">
        <f>GETPIVOTDATA(" Florida",'Population Migration by State'!$B$5,"Year",'Population Migration by State'!$C$3)</f>
        <v>558786</v>
      </c>
      <c r="DE251" s="105">
        <f>GETPIVOTDATA(" Florida",'Population Migration by State'!$B$5,"Year",'Population Migration by State'!$C$3)</f>
        <v>558786</v>
      </c>
      <c r="DF251" s="105">
        <f>GETPIVOTDATA(" Florida",'Population Migration by State'!$B$5,"Year",'Population Migration by State'!$C$3)</f>
        <v>558786</v>
      </c>
      <c r="DG251" s="92"/>
      <c r="DH251" s="105"/>
      <c r="DI251" s="105"/>
      <c r="DJ251" s="105"/>
      <c r="DK251" s="105"/>
      <c r="DL251" s="105"/>
      <c r="DM251" s="105"/>
      <c r="DN251" s="105"/>
      <c r="DO251" s="105"/>
      <c r="DP251" s="105"/>
      <c r="DQ251" s="105"/>
      <c r="DR251" s="105"/>
      <c r="DS251" s="105"/>
      <c r="DT251" s="105"/>
      <c r="DU251" s="105"/>
      <c r="DV251" s="105"/>
      <c r="DW251" s="105"/>
      <c r="DX251" s="105"/>
      <c r="DY251" s="105"/>
      <c r="DZ251" s="105"/>
      <c r="EA251" s="105"/>
      <c r="EB251" s="105"/>
      <c r="EC251" s="105"/>
      <c r="ED251" s="105"/>
      <c r="EE251" s="105"/>
      <c r="EF251" s="105"/>
      <c r="EG251" s="105"/>
      <c r="EH251" s="105"/>
      <c r="EI251" s="105"/>
      <c r="EJ251" s="105"/>
      <c r="EK251" s="105"/>
      <c r="EL251" s="105"/>
      <c r="EM251" s="105"/>
      <c r="EN251" s="105"/>
      <c r="EO251" s="105"/>
      <c r="EP251" s="105"/>
      <c r="EQ251" s="56"/>
      <c r="ER251" s="56"/>
      <c r="ES251" s="56"/>
      <c r="ET251" s="56"/>
      <c r="EU251" s="56"/>
      <c r="EV251" s="56"/>
      <c r="EW251" s="105"/>
      <c r="EX251" s="105"/>
      <c r="EY251" s="105"/>
      <c r="EZ251" s="105"/>
      <c r="FA251" s="105"/>
      <c r="FB251" s="105"/>
      <c r="FC251" s="105"/>
      <c r="FD251" s="105"/>
      <c r="FE251" s="105"/>
      <c r="FF251" s="105"/>
      <c r="FG251" s="105"/>
      <c r="FH251" s="105"/>
      <c r="FI251" s="105"/>
      <c r="FJ251" s="105"/>
      <c r="FK251" s="105"/>
      <c r="FL251" s="105"/>
      <c r="FM251" s="105"/>
      <c r="FN251" s="105"/>
      <c r="FO251" s="105"/>
      <c r="FP251" s="56"/>
      <c r="FQ251" s="56"/>
      <c r="FR251" s="56"/>
      <c r="FS251" s="56"/>
      <c r="FT251" s="56"/>
      <c r="FU251" s="56"/>
      <c r="FV251" s="56"/>
      <c r="FW251" s="56"/>
      <c r="FX251" s="56"/>
      <c r="FY251" s="56"/>
      <c r="FZ251" s="56"/>
      <c r="GA251" s="56"/>
      <c r="GB251" s="56"/>
      <c r="GC251" s="56"/>
      <c r="GD251" s="56"/>
      <c r="GE251" s="56"/>
      <c r="GF251" s="56"/>
      <c r="GG251" s="56"/>
      <c r="GH251" s="56"/>
      <c r="GI251" s="56"/>
      <c r="GJ251" s="56"/>
      <c r="GK251" s="56"/>
      <c r="GL251" s="56"/>
      <c r="GM251" s="56"/>
      <c r="GN251" s="56"/>
      <c r="GO251" s="56"/>
      <c r="GP251" s="56"/>
      <c r="GQ251" s="56"/>
      <c r="GR251" s="56"/>
      <c r="GS251" s="56"/>
      <c r="GT251" s="56"/>
      <c r="GU251" s="56"/>
      <c r="GV251" s="56"/>
      <c r="GW251" s="56"/>
      <c r="GX251" s="56"/>
      <c r="GY251" s="56"/>
      <c r="GZ251" s="56"/>
      <c r="HA251" s="56"/>
      <c r="HB251" s="56"/>
      <c r="HC251" s="56"/>
      <c r="HD251" s="56"/>
      <c r="HE251" s="56"/>
      <c r="HF251" s="56"/>
      <c r="HG251" s="56"/>
      <c r="HH251" s="217"/>
    </row>
    <row r="252" spans="2:216" ht="15.75" thickBot="1" x14ac:dyDescent="0.3">
      <c r="B252" s="221"/>
      <c r="C252" s="56"/>
      <c r="D252" s="92"/>
      <c r="E252" s="105"/>
      <c r="F252" s="99"/>
      <c r="G252" s="103">
        <f>GETPIVOTDATA(" Alaska",'Population Migration by State'!$B$5,"Year",'Population Migration by State'!$C$3)</f>
        <v>33440</v>
      </c>
      <c r="H252" s="105">
        <f>GETPIVOTDATA(" Alaska",'Population Migration by State'!$B$5,"Year",'Population Migration by State'!$C$3)</f>
        <v>33440</v>
      </c>
      <c r="I252" s="105">
        <f>GETPIVOTDATA(" Alaska",'Population Migration by State'!$B$5,"Year",'Population Migration by State'!$C$3)</f>
        <v>33440</v>
      </c>
      <c r="J252" s="105">
        <f>GETPIVOTDATA(" Alaska",'Population Migration by State'!$B$5,"Year",'Population Migration by State'!$C$3)</f>
        <v>33440</v>
      </c>
      <c r="K252" s="105">
        <f>GETPIVOTDATA(" Alaska",'Population Migration by State'!$B$5,"Year",'Population Migration by State'!$C$3)</f>
        <v>33440</v>
      </c>
      <c r="L252" s="105">
        <f>GETPIVOTDATA(" Alaska",'Population Migration by State'!$B$5,"Year",'Population Migration by State'!$C$3)</f>
        <v>33440</v>
      </c>
      <c r="M252" s="105">
        <f>GETPIVOTDATA(" Alaska",'Population Migration by State'!$B$5,"Year",'Population Migration by State'!$C$3)</f>
        <v>33440</v>
      </c>
      <c r="N252" s="105">
        <f>GETPIVOTDATA(" Alaska",'Population Migration by State'!$B$5,"Year",'Population Migration by State'!$C$3)</f>
        <v>33440</v>
      </c>
      <c r="O252" s="105">
        <f>GETPIVOTDATA(" Alaska",'Population Migration by State'!$B$5,"Year",'Population Migration by State'!$C$3)</f>
        <v>33440</v>
      </c>
      <c r="P252" s="105">
        <f>GETPIVOTDATA(" Alaska",'Population Migration by State'!$B$5,"Year",'Population Migration by State'!$C$3)</f>
        <v>33440</v>
      </c>
      <c r="Q252" s="105">
        <f>GETPIVOTDATA(" Alaska",'Population Migration by State'!$B$5,"Year",'Population Migration by State'!$C$3)</f>
        <v>33440</v>
      </c>
      <c r="R252" s="105">
        <f>GETPIVOTDATA(" Alaska",'Population Migration by State'!$B$5,"Year",'Population Migration by State'!$C$3)</f>
        <v>33440</v>
      </c>
      <c r="S252" s="105">
        <f>GETPIVOTDATA(" Alaska",'Population Migration by State'!$B$5,"Year",'Population Migration by State'!$C$3)</f>
        <v>33440</v>
      </c>
      <c r="T252" s="105">
        <f>GETPIVOTDATA(" Alaska",'Population Migration by State'!$B$5,"Year",'Population Migration by State'!$C$3)</f>
        <v>33440</v>
      </c>
      <c r="U252" s="105">
        <f>GETPIVOTDATA(" Alaska",'Population Migration by State'!$B$5,"Year",'Population Migration by State'!$C$3)</f>
        <v>33440</v>
      </c>
      <c r="V252" s="105">
        <f>GETPIVOTDATA(" Alaska",'Population Migration by State'!$B$5,"Year",'Population Migration by State'!$C$3)</f>
        <v>33440</v>
      </c>
      <c r="W252" s="105">
        <f>GETPIVOTDATA(" Alaska",'Population Migration by State'!$B$5,"Year",'Population Migration by State'!$C$3)</f>
        <v>33440</v>
      </c>
      <c r="X252" s="114">
        <f>GETPIVOTDATA(" Alaska",'Population Migration by State'!$B$5,"Year",'Population Migration by State'!$C$3)</f>
        <v>33440</v>
      </c>
      <c r="AT252" s="56"/>
      <c r="AU252" s="56"/>
      <c r="AV252" s="56"/>
      <c r="AW252" s="56"/>
      <c r="AX252" s="56"/>
      <c r="AY252" s="56"/>
      <c r="AZ252" s="56"/>
      <c r="BA252" s="56"/>
      <c r="BB252" s="56"/>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14"/>
      <c r="DA252" s="92">
        <f>GETPIVOTDATA(" Florida",'Population Migration by State'!$B$5,"Year",'Population Migration by State'!$C$3)</f>
        <v>558786</v>
      </c>
      <c r="DB252" s="105">
        <f>GETPIVOTDATA(" Florida",'Population Migration by State'!$B$5,"Year",'Population Migration by State'!$C$3)</f>
        <v>558786</v>
      </c>
      <c r="DC252" s="105">
        <f>GETPIVOTDATA(" Florida",'Population Migration by State'!$B$5,"Year",'Population Migration by State'!$C$3)</f>
        <v>558786</v>
      </c>
      <c r="DD252" s="105">
        <f>GETPIVOTDATA(" Florida",'Population Migration by State'!$B$5,"Year",'Population Migration by State'!$C$3)</f>
        <v>558786</v>
      </c>
      <c r="DE252" s="105">
        <f>GETPIVOTDATA(" Florida",'Population Migration by State'!$B$5,"Year",'Population Migration by State'!$C$3)</f>
        <v>558786</v>
      </c>
      <c r="DF252" s="105">
        <f>GETPIVOTDATA(" Florida",'Population Migration by State'!$B$5,"Year",'Population Migration by State'!$C$3)</f>
        <v>558786</v>
      </c>
      <c r="DG252" s="92"/>
      <c r="DH252" s="105"/>
      <c r="DI252" s="105"/>
      <c r="DJ252" s="105"/>
      <c r="DK252" s="105"/>
      <c r="DL252" s="105"/>
      <c r="DM252" s="105"/>
      <c r="DN252" s="105"/>
      <c r="DO252" s="105"/>
      <c r="DP252" s="105"/>
      <c r="DQ252" s="105"/>
      <c r="DR252" s="105"/>
      <c r="DS252" s="105"/>
      <c r="DT252" s="105"/>
      <c r="DU252" s="105"/>
      <c r="DV252" s="105"/>
      <c r="DW252" s="105"/>
      <c r="DX252" s="105"/>
      <c r="DY252" s="105"/>
      <c r="DZ252" s="105"/>
      <c r="EA252" s="105"/>
      <c r="EB252" s="105"/>
      <c r="EC252" s="105"/>
      <c r="ED252" s="105"/>
      <c r="EE252" s="105"/>
      <c r="EF252" s="105"/>
      <c r="EG252" s="105"/>
      <c r="EH252" s="105"/>
      <c r="EI252" s="105"/>
      <c r="EJ252" s="105"/>
      <c r="EK252" s="105"/>
      <c r="EL252" s="105"/>
      <c r="EM252" s="105"/>
      <c r="EN252" s="105"/>
      <c r="EO252" s="105"/>
      <c r="EP252" s="105"/>
      <c r="EQ252" s="56"/>
      <c r="ER252" s="56"/>
      <c r="ES252" s="56"/>
      <c r="ET252" s="56"/>
      <c r="EU252" s="56"/>
      <c r="EV252" s="56"/>
      <c r="EW252" s="105"/>
      <c r="EX252" s="105"/>
      <c r="EY252" s="105"/>
      <c r="EZ252" s="105"/>
      <c r="FA252" s="105"/>
      <c r="FB252" s="105"/>
      <c r="FC252" s="105"/>
      <c r="FD252" s="105"/>
      <c r="FE252" s="105"/>
      <c r="FF252" s="105"/>
      <c r="FG252" s="105"/>
      <c r="FH252" s="105"/>
      <c r="FI252" s="105"/>
      <c r="FJ252" s="105"/>
      <c r="FK252" s="105"/>
      <c r="FL252" s="105"/>
      <c r="FM252" s="105"/>
      <c r="FN252" s="105"/>
      <c r="FO252" s="105"/>
      <c r="FP252" s="56"/>
      <c r="FQ252" s="56"/>
      <c r="FR252" s="56"/>
      <c r="FS252" s="56"/>
      <c r="FT252" s="56"/>
      <c r="FU252" s="56"/>
      <c r="FV252" s="56"/>
      <c r="FW252" s="56"/>
      <c r="FX252" s="56"/>
      <c r="FY252" s="56"/>
      <c r="FZ252" s="56"/>
      <c r="GA252" s="56"/>
      <c r="GB252" s="56"/>
      <c r="GC252" s="56"/>
      <c r="GD252" s="56"/>
      <c r="GE252" s="56"/>
      <c r="GF252" s="56"/>
      <c r="GG252" s="56"/>
      <c r="GH252" s="56"/>
      <c r="GI252" s="56"/>
      <c r="GJ252" s="56"/>
      <c r="GK252" s="56"/>
      <c r="GL252" s="56"/>
      <c r="GM252" s="56"/>
      <c r="GN252" s="56"/>
      <c r="GO252" s="56"/>
      <c r="GP252" s="56"/>
      <c r="GQ252" s="56"/>
      <c r="GR252" s="56"/>
      <c r="GS252" s="56"/>
      <c r="GT252" s="56"/>
      <c r="GU252" s="56"/>
      <c r="GV252" s="56"/>
      <c r="GW252" s="56"/>
      <c r="GX252" s="56"/>
      <c r="GY252" s="56"/>
      <c r="GZ252" s="56"/>
      <c r="HA252" s="56"/>
      <c r="HB252" s="56"/>
      <c r="HC252" s="56"/>
      <c r="HD252" s="56"/>
      <c r="HE252" s="56"/>
      <c r="HF252" s="56"/>
      <c r="HG252" s="56"/>
      <c r="HH252" s="217"/>
    </row>
    <row r="253" spans="2:216" ht="15.75" thickTop="1" x14ac:dyDescent="0.25">
      <c r="B253" s="221"/>
      <c r="C253" s="56"/>
      <c r="D253" s="92"/>
      <c r="E253" s="105"/>
      <c r="F253" s="105"/>
      <c r="G253" s="105"/>
      <c r="H253" s="92">
        <f>GETPIVOTDATA(" Alaska",'Population Migration by State'!$B$5,"Year",'Population Migration by State'!$C$3)</f>
        <v>33440</v>
      </c>
      <c r="I253" s="105">
        <f>GETPIVOTDATA(" Alaska",'Population Migration by State'!$B$5,"Year",'Population Migration by State'!$C$3)</f>
        <v>33440</v>
      </c>
      <c r="J253" s="105">
        <f>GETPIVOTDATA(" Alaska",'Population Migration by State'!$B$5,"Year",'Population Migration by State'!$C$3)</f>
        <v>33440</v>
      </c>
      <c r="K253" s="105">
        <f>GETPIVOTDATA(" Alaska",'Population Migration by State'!$B$5,"Year",'Population Migration by State'!$C$3)</f>
        <v>33440</v>
      </c>
      <c r="L253" s="105">
        <f>GETPIVOTDATA(" Alaska",'Population Migration by State'!$B$5,"Year",'Population Migration by State'!$C$3)</f>
        <v>33440</v>
      </c>
      <c r="M253" s="105">
        <f>GETPIVOTDATA(" Alaska",'Population Migration by State'!$B$5,"Year",'Population Migration by State'!$C$3)</f>
        <v>33440</v>
      </c>
      <c r="N253" s="105">
        <f>GETPIVOTDATA(" Alaska",'Population Migration by State'!$B$5,"Year",'Population Migration by State'!$C$3)</f>
        <v>33440</v>
      </c>
      <c r="O253" s="105">
        <f>GETPIVOTDATA(" Alaska",'Population Migration by State'!$B$5,"Year",'Population Migration by State'!$C$3)</f>
        <v>33440</v>
      </c>
      <c r="P253" s="105">
        <f>GETPIVOTDATA(" Alaska",'Population Migration by State'!$B$5,"Year",'Population Migration by State'!$C$3)</f>
        <v>33440</v>
      </c>
      <c r="Q253" s="105">
        <f>GETPIVOTDATA(" Alaska",'Population Migration by State'!$B$5,"Year",'Population Migration by State'!$C$3)</f>
        <v>33440</v>
      </c>
      <c r="R253" s="105">
        <f>GETPIVOTDATA(" Alaska",'Population Migration by State'!$B$5,"Year",'Population Migration by State'!$C$3)</f>
        <v>33440</v>
      </c>
      <c r="S253" s="105">
        <f>GETPIVOTDATA(" Alaska",'Population Migration by State'!$B$5,"Year",'Population Migration by State'!$C$3)</f>
        <v>33440</v>
      </c>
      <c r="T253" s="105">
        <f>GETPIVOTDATA(" Alaska",'Population Migration by State'!$B$5,"Year",'Population Migration by State'!$C$3)</f>
        <v>33440</v>
      </c>
      <c r="U253" s="105">
        <f>GETPIVOTDATA(" Alaska",'Population Migration by State'!$B$5,"Year",'Population Migration by State'!$C$3)</f>
        <v>33440</v>
      </c>
      <c r="V253" s="105">
        <f>GETPIVOTDATA(" Alaska",'Population Migration by State'!$B$5,"Year",'Population Migration by State'!$C$3)</f>
        <v>33440</v>
      </c>
      <c r="W253" s="105">
        <f>GETPIVOTDATA(" Alaska",'Population Migration by State'!$B$5,"Year",'Population Migration by State'!$C$3)</f>
        <v>33440</v>
      </c>
      <c r="X253" s="114">
        <f>GETPIVOTDATA(" Alaska",'Population Migration by State'!$B$5,"Year",'Population Migration by State'!$C$3)</f>
        <v>33440</v>
      </c>
      <c r="AT253" s="56"/>
      <c r="AU253" s="56"/>
      <c r="AV253" s="56"/>
      <c r="AW253" s="56"/>
      <c r="AX253" s="56"/>
      <c r="AY253" s="56"/>
      <c r="AZ253" s="56"/>
      <c r="BA253" s="56"/>
      <c r="BB253" s="56"/>
      <c r="BC253" s="105"/>
      <c r="BD253" s="105"/>
      <c r="BE253" s="105"/>
      <c r="BF253" s="105"/>
      <c r="BG253" s="105"/>
      <c r="BH253" s="105"/>
      <c r="BI253" s="105"/>
      <c r="BJ253" s="105"/>
      <c r="BK253" s="105"/>
      <c r="BL253" s="105"/>
      <c r="BM253" s="105"/>
      <c r="BN253" s="105"/>
      <c r="BO253" s="105"/>
      <c r="BP253" s="105"/>
      <c r="BQ253" s="105"/>
      <c r="BR253" s="105"/>
      <c r="BS253" s="105"/>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14"/>
      <c r="DA253" s="92">
        <f>GETPIVOTDATA(" Florida",'Population Migration by State'!$B$5,"Year",'Population Migration by State'!$C$3)</f>
        <v>558786</v>
      </c>
      <c r="DB253" s="105">
        <f>GETPIVOTDATA(" Florida",'Population Migration by State'!$B$5,"Year",'Population Migration by State'!$C$3)</f>
        <v>558786</v>
      </c>
      <c r="DC253" s="105">
        <f>GETPIVOTDATA(" Florida",'Population Migration by State'!$B$5,"Year",'Population Migration by State'!$C$3)</f>
        <v>558786</v>
      </c>
      <c r="DD253" s="105">
        <f>GETPIVOTDATA(" Florida",'Population Migration by State'!$B$5,"Year",'Population Migration by State'!$C$3)</f>
        <v>558786</v>
      </c>
      <c r="DE253" s="105">
        <f>GETPIVOTDATA(" Florida",'Population Migration by State'!$B$5,"Year",'Population Migration by State'!$C$3)</f>
        <v>558786</v>
      </c>
      <c r="DF253" s="105">
        <f>GETPIVOTDATA(" Florida",'Population Migration by State'!$B$5,"Year",'Population Migration by State'!$C$3)</f>
        <v>558786</v>
      </c>
      <c r="DG253" s="92"/>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105"/>
      <c r="ED253" s="105"/>
      <c r="EE253" s="105"/>
      <c r="EF253" s="105"/>
      <c r="EG253" s="105"/>
      <c r="EH253" s="105"/>
      <c r="EI253" s="105"/>
      <c r="EJ253" s="105"/>
      <c r="EK253" s="105"/>
      <c r="EL253" s="105"/>
      <c r="EM253" s="105"/>
      <c r="EN253" s="105"/>
      <c r="EO253" s="105"/>
      <c r="EP253" s="105"/>
      <c r="EQ253" s="56"/>
      <c r="ER253" s="56"/>
      <c r="ES253" s="56"/>
      <c r="ET253" s="56"/>
      <c r="EU253" s="56"/>
      <c r="EV253" s="56"/>
      <c r="EW253" s="105"/>
      <c r="EX253" s="105"/>
      <c r="EY253" s="105"/>
      <c r="EZ253" s="105"/>
      <c r="FA253" s="105"/>
      <c r="FB253" s="105"/>
      <c r="FC253" s="105"/>
      <c r="FD253" s="105"/>
      <c r="FE253" s="105"/>
      <c r="FF253" s="105"/>
      <c r="FG253" s="105"/>
      <c r="FH253" s="105"/>
      <c r="FI253" s="105"/>
      <c r="FJ253" s="105"/>
      <c r="FK253" s="105"/>
      <c r="FL253" s="105"/>
      <c r="FM253" s="105"/>
      <c r="FN253" s="105"/>
      <c r="FO253" s="105"/>
      <c r="FP253" s="56"/>
      <c r="FQ253" s="56"/>
      <c r="FR253" s="56"/>
      <c r="FS253" s="56"/>
      <c r="FT253" s="56"/>
      <c r="FU253" s="56"/>
      <c r="FV253" s="56"/>
      <c r="FW253" s="56"/>
      <c r="FX253" s="56"/>
      <c r="FY253" s="56"/>
      <c r="FZ253" s="56"/>
      <c r="GA253" s="56"/>
      <c r="GB253" s="56"/>
      <c r="GC253" s="56"/>
      <c r="GD253" s="56"/>
      <c r="GE253" s="56"/>
      <c r="GF253" s="56"/>
      <c r="GG253" s="56"/>
      <c r="GH253" s="56"/>
      <c r="GI253" s="56"/>
      <c r="GJ253" s="56"/>
      <c r="GK253" s="56"/>
      <c r="GL253" s="56"/>
      <c r="GM253" s="56"/>
      <c r="GN253" s="56"/>
      <c r="GO253" s="56"/>
      <c r="GP253" s="56"/>
      <c r="GQ253" s="56"/>
      <c r="GR253" s="56"/>
      <c r="GS253" s="56"/>
      <c r="GT253" s="56"/>
      <c r="GU253" s="56"/>
      <c r="GV253" s="56"/>
      <c r="GW253" s="56"/>
      <c r="GX253" s="56"/>
      <c r="GY253" s="56"/>
      <c r="GZ253" s="56"/>
      <c r="HA253" s="56"/>
      <c r="HB253" s="56"/>
      <c r="HC253" s="56"/>
      <c r="HD253" s="56"/>
      <c r="HE253" s="56"/>
      <c r="HF253" s="56"/>
      <c r="HG253" s="56"/>
      <c r="HH253" s="217"/>
    </row>
    <row r="254" spans="2:216" ht="15.75" thickBot="1" x14ac:dyDescent="0.3">
      <c r="B254" s="221"/>
      <c r="C254" s="56"/>
      <c r="D254" s="92"/>
      <c r="E254" s="105"/>
      <c r="F254" s="105"/>
      <c r="G254" s="105"/>
      <c r="H254" s="99"/>
      <c r="I254" s="103">
        <f>GETPIVOTDATA(" Alaska",'Population Migration by State'!$B$5,"Year",'Population Migration by State'!$C$3)</f>
        <v>33440</v>
      </c>
      <c r="J254" s="105">
        <f>GETPIVOTDATA(" Alaska",'Population Migration by State'!$B$5,"Year",'Population Migration by State'!$C$3)</f>
        <v>33440</v>
      </c>
      <c r="K254" s="105">
        <f>GETPIVOTDATA(" Alaska",'Population Migration by State'!$B$5,"Year",'Population Migration by State'!$C$3)</f>
        <v>33440</v>
      </c>
      <c r="L254" s="105">
        <f>GETPIVOTDATA(" Alaska",'Population Migration by State'!$B$5,"Year",'Population Migration by State'!$C$3)</f>
        <v>33440</v>
      </c>
      <c r="M254" s="105">
        <f>GETPIVOTDATA(" Alaska",'Population Migration by State'!$B$5,"Year",'Population Migration by State'!$C$3)</f>
        <v>33440</v>
      </c>
      <c r="N254" s="105">
        <f>GETPIVOTDATA(" Alaska",'Population Migration by State'!$B$5,"Year",'Population Migration by State'!$C$3)</f>
        <v>33440</v>
      </c>
      <c r="O254" s="105">
        <f>GETPIVOTDATA(" Alaska",'Population Migration by State'!$B$5,"Year",'Population Migration by State'!$C$3)</f>
        <v>33440</v>
      </c>
      <c r="P254" s="105">
        <f>GETPIVOTDATA(" Alaska",'Population Migration by State'!$B$5,"Year",'Population Migration by State'!$C$3)</f>
        <v>33440</v>
      </c>
      <c r="Q254" s="105">
        <f>GETPIVOTDATA(" Alaska",'Population Migration by State'!$B$5,"Year",'Population Migration by State'!$C$3)</f>
        <v>33440</v>
      </c>
      <c r="R254" s="105">
        <f>GETPIVOTDATA(" Alaska",'Population Migration by State'!$B$5,"Year",'Population Migration by State'!$C$3)</f>
        <v>33440</v>
      </c>
      <c r="S254" s="105">
        <f>GETPIVOTDATA(" Alaska",'Population Migration by State'!$B$5,"Year",'Population Migration by State'!$C$3)</f>
        <v>33440</v>
      </c>
      <c r="T254" s="105">
        <f>GETPIVOTDATA(" Alaska",'Population Migration by State'!$B$5,"Year",'Population Migration by State'!$C$3)</f>
        <v>33440</v>
      </c>
      <c r="U254" s="105">
        <f>GETPIVOTDATA(" Alaska",'Population Migration by State'!$B$5,"Year",'Population Migration by State'!$C$3)</f>
        <v>33440</v>
      </c>
      <c r="V254" s="105">
        <f>GETPIVOTDATA(" Alaska",'Population Migration by State'!$B$5,"Year",'Population Migration by State'!$C$3)</f>
        <v>33440</v>
      </c>
      <c r="W254" s="105">
        <f>GETPIVOTDATA(" Alaska",'Population Migration by State'!$B$5,"Year",'Population Migration by State'!$C$3)</f>
        <v>33440</v>
      </c>
      <c r="X254" s="114">
        <f>GETPIVOTDATA(" Alaska",'Population Migration by State'!$B$5,"Year",'Population Migration by State'!$C$3)</f>
        <v>33440</v>
      </c>
      <c r="AT254" s="56"/>
      <c r="AU254" s="56"/>
      <c r="AV254" s="56"/>
      <c r="AW254" s="56"/>
      <c r="AX254" s="56"/>
      <c r="AY254" s="56"/>
      <c r="AZ254" s="56"/>
      <c r="BA254" s="56"/>
      <c r="BB254" s="56"/>
      <c r="BC254" s="105"/>
      <c r="BD254" s="105"/>
      <c r="BE254" s="105"/>
      <c r="BF254" s="105"/>
      <c r="BG254" s="105"/>
      <c r="BH254" s="105"/>
      <c r="BI254" s="105"/>
      <c r="BJ254" s="105"/>
      <c r="BK254" s="105"/>
      <c r="BL254" s="105"/>
      <c r="BM254" s="105"/>
      <c r="BN254" s="105"/>
      <c r="BO254" s="105"/>
      <c r="BP254" s="105"/>
      <c r="BQ254" s="105"/>
      <c r="BR254" s="105"/>
      <c r="BS254" s="105"/>
      <c r="BT254" s="105"/>
      <c r="BU254" s="105"/>
      <c r="BV254" s="105"/>
      <c r="BW254" s="105"/>
      <c r="BX254" s="105"/>
      <c r="BY254" s="105"/>
      <c r="BZ254" s="105"/>
      <c r="CA254" s="105"/>
      <c r="CB254" s="105"/>
      <c r="CC254" s="105"/>
      <c r="CD254" s="105"/>
      <c r="CE254" s="105"/>
      <c r="CF254" s="105"/>
      <c r="CG254" s="105"/>
      <c r="CH254" s="105"/>
      <c r="CI254" s="105"/>
      <c r="CJ254" s="105"/>
      <c r="CK254" s="105"/>
      <c r="CL254" s="105"/>
      <c r="CM254" s="105"/>
      <c r="CN254" s="105"/>
      <c r="CO254" s="105"/>
      <c r="CP254" s="105"/>
      <c r="CQ254" s="105"/>
      <c r="CR254" s="105"/>
      <c r="CS254" s="105"/>
      <c r="CT254" s="105"/>
      <c r="CU254" s="105"/>
      <c r="CV254" s="105"/>
      <c r="CW254" s="105"/>
      <c r="CX254" s="105"/>
      <c r="CY254" s="105"/>
      <c r="CZ254" s="114"/>
      <c r="DA254" s="92">
        <f>GETPIVOTDATA(" Florida",'Population Migration by State'!$B$5,"Year",'Population Migration by State'!$C$3)</f>
        <v>558786</v>
      </c>
      <c r="DB254" s="105">
        <f>GETPIVOTDATA(" Florida",'Population Migration by State'!$B$5,"Year",'Population Migration by State'!$C$3)</f>
        <v>558786</v>
      </c>
      <c r="DC254" s="105">
        <f>GETPIVOTDATA(" Florida",'Population Migration by State'!$B$5,"Year",'Population Migration by State'!$C$3)</f>
        <v>558786</v>
      </c>
      <c r="DD254" s="105">
        <f>GETPIVOTDATA(" Florida",'Population Migration by State'!$B$5,"Year",'Population Migration by State'!$C$3)</f>
        <v>558786</v>
      </c>
      <c r="DE254" s="105">
        <f>GETPIVOTDATA(" Florida",'Population Migration by State'!$B$5,"Year",'Population Migration by State'!$C$3)</f>
        <v>558786</v>
      </c>
      <c r="DF254" s="105">
        <f>GETPIVOTDATA(" Florida",'Population Migration by State'!$B$5,"Year",'Population Migration by State'!$C$3)</f>
        <v>558786</v>
      </c>
      <c r="DG254" s="92"/>
      <c r="DH254" s="105"/>
      <c r="DI254" s="105"/>
      <c r="DJ254" s="105"/>
      <c r="DK254" s="105"/>
      <c r="DL254" s="105"/>
      <c r="DM254" s="105"/>
      <c r="DN254" s="105"/>
      <c r="DO254" s="105"/>
      <c r="DP254" s="105"/>
      <c r="DQ254" s="105"/>
      <c r="DR254" s="105"/>
      <c r="DS254" s="105"/>
      <c r="DT254" s="105"/>
      <c r="DU254" s="105"/>
      <c r="DV254" s="105"/>
      <c r="EM254" s="105"/>
      <c r="EN254" s="105"/>
      <c r="EO254" s="105"/>
      <c r="EP254" s="105"/>
      <c r="EQ254" s="56"/>
      <c r="ER254" s="56"/>
      <c r="ES254" s="56"/>
      <c r="ET254" s="56"/>
      <c r="EU254" s="56"/>
      <c r="EV254" s="56"/>
      <c r="EW254" s="105"/>
      <c r="EX254" s="105"/>
      <c r="EY254" s="105"/>
      <c r="EZ254" s="105"/>
      <c r="FA254" s="105"/>
      <c r="FB254" s="105"/>
      <c r="FC254" s="105"/>
      <c r="FD254" s="105"/>
      <c r="FE254" s="105"/>
      <c r="FF254" s="105"/>
      <c r="FG254" s="105"/>
      <c r="FH254" s="105"/>
      <c r="FI254" s="105"/>
      <c r="FJ254" s="105"/>
      <c r="FK254" s="105"/>
      <c r="FL254" s="105"/>
      <c r="FM254" s="105"/>
      <c r="FN254" s="105"/>
      <c r="FO254" s="105"/>
      <c r="FP254" s="56"/>
      <c r="FQ254" s="56"/>
      <c r="FR254" s="56"/>
      <c r="FS254" s="56"/>
      <c r="FT254" s="56"/>
      <c r="FU254" s="56"/>
      <c r="FV254" s="56"/>
      <c r="FW254" s="56"/>
      <c r="FX254" s="56"/>
      <c r="FY254" s="56"/>
      <c r="FZ254" s="56"/>
      <c r="GA254" s="56"/>
      <c r="GB254" s="56"/>
      <c r="GC254" s="56"/>
      <c r="GD254" s="56"/>
      <c r="GE254" s="56"/>
      <c r="GF254" s="56"/>
      <c r="GG254" s="56"/>
      <c r="GH254" s="56"/>
      <c r="GI254" s="56"/>
      <c r="GJ254" s="56"/>
      <c r="GK254" s="56"/>
      <c r="GL254" s="56"/>
      <c r="GM254" s="56"/>
      <c r="GN254" s="56"/>
      <c r="GO254" s="56"/>
      <c r="GP254" s="56"/>
      <c r="GQ254" s="56"/>
      <c r="GR254" s="56"/>
      <c r="GS254" s="56"/>
      <c r="GT254" s="56"/>
      <c r="GU254" s="56"/>
      <c r="GV254" s="56"/>
      <c r="GW254" s="56"/>
      <c r="GX254" s="56"/>
      <c r="GY254" s="56"/>
      <c r="GZ254" s="56"/>
      <c r="HA254" s="56"/>
      <c r="HB254" s="56"/>
      <c r="HC254" s="56"/>
      <c r="HD254" s="56"/>
      <c r="HE254" s="56"/>
      <c r="HF254" s="56"/>
      <c r="HG254" s="56"/>
      <c r="HH254" s="217"/>
    </row>
    <row r="255" spans="2:216" ht="15.75" customHeight="1" thickTop="1" thickBot="1" x14ac:dyDescent="0.3">
      <c r="B255" s="221"/>
      <c r="C255" s="56"/>
      <c r="D255" s="92"/>
      <c r="E255" s="105"/>
      <c r="F255" s="105"/>
      <c r="G255" s="105"/>
      <c r="H255" s="105"/>
      <c r="I255" s="105"/>
      <c r="J255" s="99"/>
      <c r="K255" s="103">
        <f>GETPIVOTDATA(" Alaska",'Population Migration by State'!$B$5,"Year",'Population Migration by State'!$C$3)</f>
        <v>33440</v>
      </c>
      <c r="L255" s="105">
        <f>GETPIVOTDATA(" Alaska",'Population Migration by State'!$B$5,"Year",'Population Migration by State'!$C$3)</f>
        <v>33440</v>
      </c>
      <c r="M255" s="105">
        <f>GETPIVOTDATA(" Alaska",'Population Migration by State'!$B$5,"Year",'Population Migration by State'!$C$3)</f>
        <v>33440</v>
      </c>
      <c r="N255" s="105">
        <f>GETPIVOTDATA(" Alaska",'Population Migration by State'!$B$5,"Year",'Population Migration by State'!$C$3)</f>
        <v>33440</v>
      </c>
      <c r="O255" s="105">
        <f>GETPIVOTDATA(" Alaska",'Population Migration by State'!$B$5,"Year",'Population Migration by State'!$C$3)</f>
        <v>33440</v>
      </c>
      <c r="P255" s="105">
        <f>GETPIVOTDATA(" Alaska",'Population Migration by State'!$B$5,"Year",'Population Migration by State'!$C$3)</f>
        <v>33440</v>
      </c>
      <c r="Q255" s="105">
        <f>GETPIVOTDATA(" Alaska",'Population Migration by State'!$B$5,"Year",'Population Migration by State'!$C$3)</f>
        <v>33440</v>
      </c>
      <c r="R255" s="105">
        <f>GETPIVOTDATA(" Alaska",'Population Migration by State'!$B$5,"Year",'Population Migration by State'!$C$3)</f>
        <v>33440</v>
      </c>
      <c r="S255" s="105">
        <f>GETPIVOTDATA(" Alaska",'Population Migration by State'!$B$5,"Year",'Population Migration by State'!$C$3)</f>
        <v>33440</v>
      </c>
      <c r="T255" s="105">
        <f>GETPIVOTDATA(" Alaska",'Population Migration by State'!$B$5,"Year",'Population Migration by State'!$C$3)</f>
        <v>33440</v>
      </c>
      <c r="U255" s="105">
        <f>GETPIVOTDATA(" Alaska",'Population Migration by State'!$B$5,"Year",'Population Migration by State'!$C$3)</f>
        <v>33440</v>
      </c>
      <c r="V255" s="105">
        <f>GETPIVOTDATA(" Alaska",'Population Migration by State'!$B$5,"Year",'Population Migration by State'!$C$3)</f>
        <v>33440</v>
      </c>
      <c r="W255" s="105">
        <f>GETPIVOTDATA(" Alaska",'Population Migration by State'!$B$5,"Year",'Population Migration by State'!$C$3)</f>
        <v>33440</v>
      </c>
      <c r="X255" s="114">
        <f>GETPIVOTDATA(" Alaska",'Population Migration by State'!$B$5,"Year",'Population Migration by State'!$C$3)</f>
        <v>33440</v>
      </c>
      <c r="AT255" s="56"/>
      <c r="AU255" s="56"/>
      <c r="AV255" s="56"/>
      <c r="AW255" s="56"/>
      <c r="AX255" s="56"/>
      <c r="AY255" s="56"/>
      <c r="AZ255" s="56"/>
      <c r="BA255" s="56"/>
      <c r="BB255" s="56"/>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14"/>
      <c r="DA255" s="92">
        <f>GETPIVOTDATA(" Florida",'Population Migration by State'!$B$5,"Year",'Population Migration by State'!$C$3)</f>
        <v>558786</v>
      </c>
      <c r="DB255" s="105">
        <f>GETPIVOTDATA(" Florida",'Population Migration by State'!$B$5,"Year",'Population Migration by State'!$C$3)</f>
        <v>558786</v>
      </c>
      <c r="DC255" s="105">
        <f>GETPIVOTDATA(" Florida",'Population Migration by State'!$B$5,"Year",'Population Migration by State'!$C$3)</f>
        <v>558786</v>
      </c>
      <c r="DD255" s="105">
        <f>GETPIVOTDATA(" Florida",'Population Migration by State'!$B$5,"Year",'Population Migration by State'!$C$3)</f>
        <v>558786</v>
      </c>
      <c r="DE255" s="105">
        <f>GETPIVOTDATA(" Florida",'Population Migration by State'!$B$5,"Year",'Population Migration by State'!$C$3)</f>
        <v>558786</v>
      </c>
      <c r="DF255" s="105">
        <f>GETPIVOTDATA(" Florida",'Population Migration by State'!$B$5,"Year",'Population Migration by State'!$C$3)</f>
        <v>558786</v>
      </c>
      <c r="DG255" s="92"/>
      <c r="DH255" s="105"/>
      <c r="DI255" s="105"/>
      <c r="DJ255" s="105"/>
      <c r="DK255" s="105"/>
      <c r="DL255" s="105"/>
      <c r="DM255" s="105"/>
      <c r="DN255" s="105"/>
      <c r="DO255" s="105"/>
      <c r="DP255" s="105"/>
      <c r="DQ255" s="105"/>
      <c r="DR255" s="105"/>
      <c r="DS255" s="105"/>
      <c r="DT255" s="105"/>
      <c r="DU255" s="105"/>
      <c r="DV255" s="105"/>
      <c r="EM255" s="105"/>
      <c r="EN255" s="105"/>
      <c r="EO255" s="105"/>
      <c r="EP255" s="105"/>
      <c r="EQ255" s="56"/>
      <c r="ER255" s="56"/>
      <c r="ES255" s="56"/>
      <c r="ET255" s="56"/>
      <c r="EU255" s="56"/>
      <c r="EV255" s="56"/>
      <c r="EW255" s="105"/>
      <c r="EX255" s="105"/>
      <c r="EY255" s="105"/>
      <c r="EZ255" s="105"/>
      <c r="FA255" s="105"/>
      <c r="FB255" s="105"/>
      <c r="FC255" s="105"/>
      <c r="FD255" s="105"/>
      <c r="FE255" s="105"/>
      <c r="FF255" s="105"/>
      <c r="FG255" s="105"/>
      <c r="FH255" s="105"/>
      <c r="FI255" s="105"/>
      <c r="FJ255" s="105"/>
      <c r="FK255" s="105"/>
      <c r="FL255" s="105"/>
      <c r="FM255" s="105"/>
      <c r="FN255" s="105"/>
      <c r="FO255" s="105"/>
      <c r="FP255" s="56"/>
      <c r="FQ255" s="56"/>
      <c r="FR255" s="56"/>
      <c r="FS255" s="56"/>
      <c r="FT255" s="56"/>
      <c r="FU255" s="56"/>
      <c r="FV255" s="56"/>
      <c r="FW255" s="56"/>
      <c r="FX255" s="56"/>
      <c r="FY255" s="56"/>
      <c r="FZ255" s="56"/>
      <c r="GA255" s="56"/>
      <c r="GB255" s="56"/>
      <c r="GC255" s="56"/>
      <c r="GD255" s="56"/>
      <c r="GE255" s="56"/>
      <c r="GF255" s="56"/>
      <c r="GG255" s="56"/>
      <c r="GH255" s="56"/>
      <c r="GI255" s="56"/>
      <c r="GJ255" s="56"/>
      <c r="GK255" s="56"/>
      <c r="GL255" s="56"/>
      <c r="GM255" s="56"/>
      <c r="GN255" s="56"/>
      <c r="GO255" s="56"/>
      <c r="GP255" s="56"/>
      <c r="GQ255" s="56"/>
      <c r="GR255" s="56"/>
      <c r="GS255" s="56"/>
      <c r="GT255" s="56"/>
      <c r="GU255" s="56"/>
      <c r="GV255" s="56"/>
      <c r="GW255" s="56"/>
      <c r="GX255" s="56"/>
      <c r="GY255" s="56"/>
      <c r="GZ255" s="56"/>
      <c r="HA255" s="56"/>
      <c r="HB255" s="56"/>
      <c r="HC255" s="56"/>
      <c r="HD255" s="56"/>
      <c r="HE255" s="56"/>
      <c r="HF255" s="56"/>
      <c r="HG255" s="56"/>
      <c r="HH255" s="217"/>
    </row>
    <row r="256" spans="2:216" ht="15.75" customHeight="1" thickTop="1" x14ac:dyDescent="0.25">
      <c r="B256" s="221"/>
      <c r="C256" s="56"/>
      <c r="D256" s="92"/>
      <c r="E256" s="105"/>
      <c r="F256" s="105"/>
      <c r="G256" s="105"/>
      <c r="H256" s="105"/>
      <c r="I256" s="105"/>
      <c r="J256" s="105"/>
      <c r="K256" s="97"/>
      <c r="L256" s="105">
        <f>GETPIVOTDATA(" Alaska",'Population Migration by State'!$B$5,"Year",'Population Migration by State'!$C$3)</f>
        <v>33440</v>
      </c>
      <c r="M256" s="105">
        <f>GETPIVOTDATA(" Alaska",'Population Migration by State'!$B$5,"Year",'Population Migration by State'!$C$3)</f>
        <v>33440</v>
      </c>
      <c r="N256" s="105">
        <f>GETPIVOTDATA(" Alaska",'Population Migration by State'!$B$5,"Year",'Population Migration by State'!$C$3)</f>
        <v>33440</v>
      </c>
      <c r="O256" s="105">
        <f>GETPIVOTDATA(" Alaska",'Population Migration by State'!$B$5,"Year",'Population Migration by State'!$C$3)</f>
        <v>33440</v>
      </c>
      <c r="P256" s="105">
        <f>GETPIVOTDATA(" Alaska",'Population Migration by State'!$B$5,"Year",'Population Migration by State'!$C$3)</f>
        <v>33440</v>
      </c>
      <c r="Q256" s="105">
        <f>GETPIVOTDATA(" Alaska",'Population Migration by State'!$B$5,"Year",'Population Migration by State'!$C$3)</f>
        <v>33440</v>
      </c>
      <c r="R256" s="105">
        <f>GETPIVOTDATA(" Alaska",'Population Migration by State'!$B$5,"Year",'Population Migration by State'!$C$3)</f>
        <v>33440</v>
      </c>
      <c r="S256" s="105">
        <f>GETPIVOTDATA(" Alaska",'Population Migration by State'!$B$5,"Year",'Population Migration by State'!$C$3)</f>
        <v>33440</v>
      </c>
      <c r="T256" s="105">
        <f>GETPIVOTDATA(" Alaska",'Population Migration by State'!$B$5,"Year",'Population Migration by State'!$C$3)</f>
        <v>33440</v>
      </c>
      <c r="U256" s="105">
        <f>GETPIVOTDATA(" Alaska",'Population Migration by State'!$B$5,"Year",'Population Migration by State'!$C$3)</f>
        <v>33440</v>
      </c>
      <c r="V256" s="105">
        <f>GETPIVOTDATA(" Alaska",'Population Migration by State'!$B$5,"Year",'Population Migration by State'!$C$3)</f>
        <v>33440</v>
      </c>
      <c r="W256" s="105">
        <f>GETPIVOTDATA(" Alaska",'Population Migration by State'!$B$5,"Year",'Population Migration by State'!$C$3)</f>
        <v>33440</v>
      </c>
      <c r="X256" s="114">
        <f>GETPIVOTDATA(" Alaska",'Population Migration by State'!$B$5,"Year",'Population Migration by State'!$C$3)</f>
        <v>33440</v>
      </c>
      <c r="AT256" s="56"/>
      <c r="AU256" s="56"/>
      <c r="AV256" s="56"/>
      <c r="AW256" s="56"/>
      <c r="AX256" s="56"/>
      <c r="AY256" s="56"/>
      <c r="AZ256" s="56"/>
      <c r="BA256" s="56"/>
      <c r="BB256" s="56"/>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14"/>
      <c r="DA256" s="92">
        <f>GETPIVOTDATA(" Florida",'Population Migration by State'!$B$5,"Year",'Population Migration by State'!$C$3)</f>
        <v>558786</v>
      </c>
      <c r="DB256" s="105">
        <f>GETPIVOTDATA(" Florida",'Population Migration by State'!$B$5,"Year",'Population Migration by State'!$C$3)</f>
        <v>558786</v>
      </c>
      <c r="DC256" s="105">
        <f>GETPIVOTDATA(" Florida",'Population Migration by State'!$B$5,"Year",'Population Migration by State'!$C$3)</f>
        <v>558786</v>
      </c>
      <c r="DD256" s="105">
        <f>GETPIVOTDATA(" Florida",'Population Migration by State'!$B$5,"Year",'Population Migration by State'!$C$3)</f>
        <v>558786</v>
      </c>
      <c r="DE256" s="105">
        <f>GETPIVOTDATA(" Florida",'Population Migration by State'!$B$5,"Year",'Population Migration by State'!$C$3)</f>
        <v>558786</v>
      </c>
      <c r="DF256" s="105">
        <f>GETPIVOTDATA(" Florida",'Population Migration by State'!$B$5,"Year",'Population Migration by State'!$C$3)</f>
        <v>558786</v>
      </c>
      <c r="DG256" s="92"/>
      <c r="DH256" s="105"/>
      <c r="DI256" s="105"/>
      <c r="DJ256" s="105"/>
      <c r="DK256" s="105"/>
      <c r="DL256" s="105"/>
      <c r="DM256" s="105"/>
      <c r="DN256" s="105"/>
      <c r="DO256" s="105"/>
      <c r="DP256" s="105"/>
      <c r="DQ256" s="105"/>
      <c r="DR256" s="105"/>
      <c r="DS256" s="105"/>
      <c r="DT256" s="105"/>
      <c r="DU256" s="105"/>
      <c r="DV256" s="105"/>
      <c r="EM256" s="105"/>
      <c r="EN256" s="105"/>
      <c r="EO256" s="105"/>
      <c r="EP256" s="105"/>
      <c r="EQ256" s="56"/>
      <c r="ER256" s="56"/>
      <c r="ES256" s="56"/>
      <c r="ET256" s="56"/>
      <c r="EU256" s="56"/>
      <c r="EV256" s="56"/>
      <c r="EW256" s="105"/>
      <c r="EX256" s="105"/>
      <c r="EY256" s="105"/>
      <c r="EZ256" s="105"/>
      <c r="FA256" s="105"/>
      <c r="FB256" s="105"/>
      <c r="FC256" s="105"/>
      <c r="FD256" s="105"/>
      <c r="FE256" s="105"/>
      <c r="FF256" s="105"/>
      <c r="FG256" s="105"/>
      <c r="FH256" s="105"/>
      <c r="FI256" s="105"/>
      <c r="FJ256" s="105"/>
      <c r="FK256" s="105"/>
      <c r="FL256" s="105"/>
      <c r="FM256" s="105"/>
      <c r="FN256" s="105"/>
      <c r="FO256" s="105"/>
      <c r="FP256" s="56"/>
      <c r="FQ256" s="56"/>
      <c r="FR256" s="56"/>
      <c r="FS256" s="56"/>
      <c r="FT256" s="56"/>
      <c r="FU256" s="56"/>
      <c r="FV256" s="56"/>
      <c r="FW256" s="56"/>
      <c r="FX256" s="56"/>
      <c r="FY256" s="56"/>
      <c r="FZ256" s="56"/>
      <c r="GA256" s="56"/>
      <c r="GB256" s="56"/>
      <c r="GC256" s="56"/>
      <c r="GD256" s="56"/>
      <c r="GE256" s="56"/>
      <c r="GF256" s="56"/>
      <c r="GG256" s="56"/>
      <c r="GH256" s="56"/>
      <c r="GI256" s="56"/>
      <c r="GJ256" s="56"/>
      <c r="GK256" s="56"/>
      <c r="GL256" s="56"/>
      <c r="GM256" s="56"/>
      <c r="GN256" s="56"/>
      <c r="GO256" s="56"/>
      <c r="GP256" s="56"/>
      <c r="GQ256" s="56"/>
      <c r="GR256" s="56"/>
      <c r="GS256" s="56"/>
      <c r="GT256" s="56"/>
      <c r="GU256" s="56"/>
      <c r="GV256" s="56"/>
      <c r="GW256" s="56"/>
      <c r="GX256" s="56"/>
      <c r="GY256" s="56"/>
      <c r="GZ256" s="56"/>
      <c r="HA256" s="56"/>
      <c r="HB256" s="56"/>
      <c r="HC256" s="56"/>
      <c r="HD256" s="56"/>
      <c r="HE256" s="56"/>
      <c r="HF256" s="56"/>
      <c r="HG256" s="56"/>
      <c r="HH256" s="217"/>
    </row>
    <row r="257" spans="2:216" ht="15.75" customHeight="1" thickBot="1" x14ac:dyDescent="0.3">
      <c r="B257" s="221"/>
      <c r="C257" s="56"/>
      <c r="D257" s="92"/>
      <c r="E257" s="105"/>
      <c r="F257" s="105"/>
      <c r="G257" s="105"/>
      <c r="H257" s="105"/>
      <c r="I257" s="105"/>
      <c r="J257" s="105"/>
      <c r="K257" s="92">
        <f>GETPIVOTDATA(" Alaska",'Population Migration by State'!$B$5,"Year",'Population Migration by State'!$C$3)</f>
        <v>33440</v>
      </c>
      <c r="L257" s="105">
        <f>GETPIVOTDATA(" Alaska",'Population Migration by State'!$B$5,"Year",'Population Migration by State'!$C$3)</f>
        <v>33440</v>
      </c>
      <c r="M257" s="105">
        <f>GETPIVOTDATA(" Alaska",'Population Migration by State'!$B$5,"Year",'Population Migration by State'!$C$3)</f>
        <v>33440</v>
      </c>
      <c r="N257" s="105">
        <f>GETPIVOTDATA(" Alaska",'Population Migration by State'!$B$5,"Year",'Population Migration by State'!$C$3)</f>
        <v>33440</v>
      </c>
      <c r="O257" s="105">
        <f>GETPIVOTDATA(" Alaska",'Population Migration by State'!$B$5,"Year",'Population Migration by State'!$C$3)</f>
        <v>33440</v>
      </c>
      <c r="P257" s="105">
        <f>GETPIVOTDATA(" Alaska",'Population Migration by State'!$B$5,"Year",'Population Migration by State'!$C$3)</f>
        <v>33440</v>
      </c>
      <c r="Q257" s="105">
        <f>GETPIVOTDATA(" Alaska",'Population Migration by State'!$B$5,"Year",'Population Migration by State'!$C$3)</f>
        <v>33440</v>
      </c>
      <c r="R257" s="105">
        <f>GETPIVOTDATA(" Alaska",'Population Migration by State'!$B$5,"Year",'Population Migration by State'!$C$3)</f>
        <v>33440</v>
      </c>
      <c r="S257" s="105">
        <f>GETPIVOTDATA(" Alaska",'Population Migration by State'!$B$5,"Year",'Population Migration by State'!$C$3)</f>
        <v>33440</v>
      </c>
      <c r="T257" s="105">
        <f>GETPIVOTDATA(" Alaska",'Population Migration by State'!$B$5,"Year",'Population Migration by State'!$C$3)</f>
        <v>33440</v>
      </c>
      <c r="U257" s="105">
        <f>GETPIVOTDATA(" Alaska",'Population Migration by State'!$B$5,"Year",'Population Migration by State'!$C$3)</f>
        <v>33440</v>
      </c>
      <c r="V257" s="105">
        <f>GETPIVOTDATA(" Alaska",'Population Migration by State'!$B$5,"Year",'Population Migration by State'!$C$3)</f>
        <v>33440</v>
      </c>
      <c r="W257" s="105">
        <f>GETPIVOTDATA(" Alaska",'Population Migration by State'!$B$5,"Year",'Population Migration by State'!$C$3)</f>
        <v>33440</v>
      </c>
      <c r="X257" s="114">
        <f>GETPIVOTDATA(" Alaska",'Population Migration by State'!$B$5,"Year",'Population Migration by State'!$C$3)</f>
        <v>33440</v>
      </c>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14"/>
      <c r="DA257" s="92">
        <f>GETPIVOTDATA(" Florida",'Population Migration by State'!$B$5,"Year",'Population Migration by State'!$C$3)</f>
        <v>558786</v>
      </c>
      <c r="DB257" s="105">
        <f>GETPIVOTDATA(" Florida",'Population Migration by State'!$B$5,"Year",'Population Migration by State'!$C$3)</f>
        <v>558786</v>
      </c>
      <c r="DC257" s="105">
        <f>GETPIVOTDATA(" Florida",'Population Migration by State'!$B$5,"Year",'Population Migration by State'!$C$3)</f>
        <v>558786</v>
      </c>
      <c r="DD257" s="105">
        <f>GETPIVOTDATA(" Florida",'Population Migration by State'!$B$5,"Year",'Population Migration by State'!$C$3)</f>
        <v>558786</v>
      </c>
      <c r="DE257" s="105">
        <f>GETPIVOTDATA(" Florida",'Population Migration by State'!$B$5,"Year",'Population Migration by State'!$C$3)</f>
        <v>558786</v>
      </c>
      <c r="DF257" s="105">
        <f>GETPIVOTDATA(" Florida",'Population Migration by State'!$B$5,"Year",'Population Migration by State'!$C$3)</f>
        <v>558786</v>
      </c>
      <c r="DG257" s="99"/>
      <c r="DH257" s="105"/>
      <c r="DI257" s="105"/>
      <c r="DJ257" s="105"/>
      <c r="DK257" s="105"/>
      <c r="DL257" s="105"/>
      <c r="DM257" s="105"/>
      <c r="DN257" s="105"/>
      <c r="DO257" s="105"/>
      <c r="DP257" s="105"/>
      <c r="DQ257" s="105"/>
      <c r="DR257" s="105"/>
      <c r="DS257" s="105"/>
      <c r="DT257" s="105"/>
      <c r="DU257" s="105"/>
      <c r="DV257" s="105"/>
      <c r="EM257" s="105"/>
      <c r="EN257" s="105"/>
      <c r="EO257" s="105"/>
      <c r="EP257" s="105"/>
      <c r="EQ257" s="56"/>
      <c r="ER257" s="56"/>
      <c r="ES257" s="56"/>
      <c r="ET257" s="56"/>
      <c r="EU257" s="56"/>
      <c r="EV257" s="56"/>
      <c r="EW257" s="105"/>
      <c r="EX257" s="105"/>
      <c r="EY257" s="105"/>
      <c r="EZ257" s="105"/>
      <c r="FA257" s="105"/>
      <c r="FB257" s="105"/>
      <c r="FC257" s="105"/>
      <c r="FD257" s="105"/>
      <c r="FE257" s="105"/>
      <c r="FF257" s="105"/>
      <c r="FG257" s="105"/>
      <c r="FH257" s="105"/>
      <c r="FI257" s="105"/>
      <c r="FJ257" s="105"/>
      <c r="FK257" s="105"/>
      <c r="FL257" s="105"/>
      <c r="FM257" s="105"/>
      <c r="FN257" s="105"/>
      <c r="FO257" s="105"/>
      <c r="FP257" s="56"/>
      <c r="FQ257" s="56"/>
      <c r="FR257" s="56"/>
      <c r="FS257" s="56"/>
      <c r="FT257" s="56"/>
      <c r="FU257" s="56"/>
      <c r="FV257" s="56"/>
      <c r="FW257" s="56"/>
      <c r="FX257" s="56"/>
      <c r="FY257" s="56"/>
      <c r="FZ257" s="56"/>
      <c r="GA257" s="56"/>
      <c r="GB257" s="56"/>
      <c r="GC257" s="56"/>
      <c r="GD257" s="56"/>
      <c r="GE257" s="56"/>
      <c r="GF257" s="56"/>
      <c r="GG257" s="56"/>
      <c r="GH257" s="56"/>
      <c r="GI257" s="56"/>
      <c r="GJ257" s="56"/>
      <c r="GK257" s="56"/>
      <c r="GL257" s="56"/>
      <c r="GM257" s="56"/>
      <c r="GN257" s="56"/>
      <c r="GO257" s="56"/>
      <c r="GP257" s="56"/>
      <c r="GQ257" s="56"/>
      <c r="GR257" s="56"/>
      <c r="GS257" s="56"/>
      <c r="GT257" s="56"/>
      <c r="GU257" s="56"/>
      <c r="GV257" s="56"/>
      <c r="GW257" s="56"/>
      <c r="GX257" s="56"/>
      <c r="GY257" s="56"/>
      <c r="GZ257" s="56"/>
      <c r="HA257" s="56"/>
      <c r="HB257" s="56"/>
      <c r="HC257" s="56"/>
      <c r="HD257" s="56"/>
      <c r="HE257" s="56"/>
      <c r="HF257" s="56"/>
      <c r="HG257" s="56"/>
      <c r="HH257" s="217"/>
    </row>
    <row r="258" spans="2:216" ht="15" customHeight="1" thickTop="1" thickBot="1" x14ac:dyDescent="0.3">
      <c r="B258" s="221"/>
      <c r="C258" s="56"/>
      <c r="D258" s="92"/>
      <c r="E258" s="105"/>
      <c r="F258" s="105"/>
      <c r="G258" s="105"/>
      <c r="H258" s="105"/>
      <c r="I258" s="105"/>
      <c r="J258" s="105"/>
      <c r="K258" s="92">
        <f>GETPIVOTDATA(" Alaska",'Population Migration by State'!$B$5,"Year",'Population Migration by State'!$C$3)</f>
        <v>33440</v>
      </c>
      <c r="L258" s="105">
        <f>GETPIVOTDATA(" Alaska",'Population Migration by State'!$B$5,"Year",'Population Migration by State'!$C$3)</f>
        <v>33440</v>
      </c>
      <c r="M258" s="105">
        <f>GETPIVOTDATA(" Alaska",'Population Migration by State'!$B$5,"Year",'Population Migration by State'!$C$3)</f>
        <v>33440</v>
      </c>
      <c r="N258" s="105">
        <f>GETPIVOTDATA(" Alaska",'Population Migration by State'!$B$5,"Year",'Population Migration by State'!$C$3)</f>
        <v>33440</v>
      </c>
      <c r="O258" s="105">
        <f>GETPIVOTDATA(" Alaska",'Population Migration by State'!$B$5,"Year",'Population Migration by State'!$C$3)</f>
        <v>33440</v>
      </c>
      <c r="P258" s="105">
        <f>GETPIVOTDATA(" Alaska",'Population Migration by State'!$B$5,"Year",'Population Migration by State'!$C$3)</f>
        <v>33440</v>
      </c>
      <c r="Q258" s="105">
        <f>GETPIVOTDATA(" Alaska",'Population Migration by State'!$B$5,"Year",'Population Migration by State'!$C$3)</f>
        <v>33440</v>
      </c>
      <c r="R258" s="97"/>
      <c r="S258" s="101"/>
      <c r="T258" s="100"/>
      <c r="U258" s="105">
        <f>GETPIVOTDATA(" Alaska",'Population Migration by State'!$B$5,"Year",'Population Migration by State'!$C$3)</f>
        <v>33440</v>
      </c>
      <c r="V258" s="105">
        <f>GETPIVOTDATA(" Alaska",'Population Migration by State'!$B$5,"Year",'Population Migration by State'!$C$3)</f>
        <v>33440</v>
      </c>
      <c r="W258" s="105">
        <f>GETPIVOTDATA(" Alaska",'Population Migration by State'!$B$5,"Year",'Population Migration by State'!$C$3)</f>
        <v>33440</v>
      </c>
      <c r="X258" s="114">
        <f>GETPIVOTDATA(" Alaska",'Population Migration by State'!$B$5,"Year",'Population Migration by State'!$C$3)</f>
        <v>33440</v>
      </c>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14"/>
      <c r="DA258" s="92">
        <f>GETPIVOTDATA(" Florida",'Population Migration by State'!$B$5,"Year",'Population Migration by State'!$C$3)</f>
        <v>558786</v>
      </c>
      <c r="DB258" s="105">
        <f>GETPIVOTDATA(" Florida",'Population Migration by State'!$B$5,"Year",'Population Migration by State'!$C$3)</f>
        <v>558786</v>
      </c>
      <c r="DC258" s="105">
        <f>GETPIVOTDATA(" Florida",'Population Migration by State'!$B$5,"Year",'Population Migration by State'!$C$3)</f>
        <v>558786</v>
      </c>
      <c r="DD258" s="105">
        <f>GETPIVOTDATA(" Florida",'Population Migration by State'!$B$5,"Year",'Population Migration by State'!$C$3)</f>
        <v>558786</v>
      </c>
      <c r="DE258" s="105">
        <f>GETPIVOTDATA(" Florida",'Population Migration by State'!$B$5,"Year",'Population Migration by State'!$C$3)</f>
        <v>558786</v>
      </c>
      <c r="DF258" s="105">
        <f>GETPIVOTDATA(" Florida",'Population Migration by State'!$B$5,"Year",'Population Migration by State'!$C$3)</f>
        <v>558786</v>
      </c>
      <c r="DG258" s="105">
        <f>GETPIVOTDATA(" Florida",'Population Migration by State'!$B$5,"Year",'Population Migration by State'!$C$3)</f>
        <v>558786</v>
      </c>
      <c r="DH258" s="92"/>
      <c r="DI258" s="105"/>
      <c r="DJ258" s="105"/>
      <c r="DK258" s="105"/>
      <c r="DL258" s="105"/>
      <c r="DM258" s="105"/>
      <c r="DN258" s="105"/>
      <c r="DO258" s="105"/>
      <c r="DP258" s="105"/>
      <c r="DQ258" s="105"/>
      <c r="DR258" s="105"/>
      <c r="DS258" s="105"/>
      <c r="DT258" s="105"/>
      <c r="DU258" s="105"/>
      <c r="DV258" s="105"/>
      <c r="EM258" s="105"/>
      <c r="EN258" s="105"/>
      <c r="EO258" s="105"/>
      <c r="EP258" s="105"/>
      <c r="EQ258" s="56"/>
      <c r="ER258" s="56"/>
      <c r="ES258" s="56"/>
      <c r="ET258" s="56"/>
      <c r="EU258" s="56"/>
      <c r="EV258" s="56"/>
      <c r="EW258" s="105"/>
      <c r="EX258" s="105"/>
      <c r="EY258" s="105"/>
      <c r="EZ258" s="105"/>
      <c r="FA258" s="105"/>
      <c r="FB258" s="105"/>
      <c r="FC258" s="105"/>
      <c r="FD258" s="105"/>
      <c r="FE258" s="105"/>
      <c r="FF258" s="105"/>
      <c r="FG258" s="105"/>
      <c r="FH258" s="105"/>
      <c r="FI258" s="105"/>
      <c r="FJ258" s="105"/>
      <c r="FK258" s="105"/>
      <c r="FL258" s="105"/>
      <c r="FM258" s="105"/>
      <c r="FN258" s="105"/>
      <c r="FO258" s="105"/>
      <c r="FP258" s="56"/>
      <c r="FQ258" s="56"/>
      <c r="FR258" s="56"/>
      <c r="FS258" s="56"/>
      <c r="FT258" s="56"/>
      <c r="FU258" s="56"/>
      <c r="FV258" s="56"/>
      <c r="FW258" s="56"/>
      <c r="FX258" s="56"/>
      <c r="FY258" s="56"/>
      <c r="FZ258" s="56"/>
      <c r="GA258" s="56"/>
      <c r="GB258" s="56"/>
      <c r="GC258" s="56"/>
      <c r="GD258" s="56"/>
      <c r="GE258" s="56"/>
      <c r="GF258" s="56"/>
      <c r="GG258" s="56"/>
      <c r="GH258" s="56"/>
      <c r="GI258" s="56"/>
      <c r="GJ258" s="56"/>
      <c r="GK258" s="56"/>
      <c r="GL258" s="56"/>
      <c r="GM258" s="56"/>
      <c r="GN258" s="56"/>
      <c r="GO258" s="56"/>
      <c r="GP258" s="56"/>
      <c r="GQ258" s="56"/>
      <c r="GR258" s="56"/>
      <c r="GS258" s="56"/>
      <c r="GT258" s="56"/>
      <c r="GU258" s="56"/>
      <c r="GV258" s="56"/>
      <c r="GW258" s="56"/>
      <c r="GX258" s="56"/>
      <c r="GY258" s="56"/>
      <c r="GZ258" s="56"/>
      <c r="HA258" s="56"/>
      <c r="HB258" s="56"/>
      <c r="HC258" s="56"/>
      <c r="HD258" s="56"/>
      <c r="HE258" s="56"/>
      <c r="HF258" s="56"/>
      <c r="HG258" s="56"/>
      <c r="HH258" s="217"/>
    </row>
    <row r="259" spans="2:216" ht="15" customHeight="1" thickTop="1" thickBot="1" x14ac:dyDescent="0.3">
      <c r="B259" s="221"/>
      <c r="C259" s="56"/>
      <c r="D259" s="92"/>
      <c r="E259" s="105"/>
      <c r="F259" s="105"/>
      <c r="G259" s="105"/>
      <c r="H259" s="105"/>
      <c r="I259" s="105"/>
      <c r="J259" s="97"/>
      <c r="K259" s="105">
        <f>GETPIVOTDATA(" Alaska",'Population Migration by State'!$B$5,"Year",'Population Migration by State'!$C$3)</f>
        <v>33440</v>
      </c>
      <c r="L259" s="105">
        <f>GETPIVOTDATA(" Alaska",'Population Migration by State'!$B$5,"Year",'Population Migration by State'!$C$3)</f>
        <v>33440</v>
      </c>
      <c r="M259" s="105">
        <f>GETPIVOTDATA(" Alaska",'Population Migration by State'!$B$5,"Year",'Population Migration by State'!$C$3)</f>
        <v>33440</v>
      </c>
      <c r="N259" s="105">
        <f>GETPIVOTDATA(" Alaska",'Population Migration by State'!$B$5,"Year",'Population Migration by State'!$C$3)</f>
        <v>33440</v>
      </c>
      <c r="O259" s="105">
        <f>GETPIVOTDATA(" Alaska",'Population Migration by State'!$B$5,"Year",'Population Migration by State'!$C$3)</f>
        <v>33440</v>
      </c>
      <c r="P259" s="105">
        <f>GETPIVOTDATA(" Alaska",'Population Migration by State'!$B$5,"Year",'Population Migration by State'!$C$3)</f>
        <v>33440</v>
      </c>
      <c r="Q259" s="95"/>
      <c r="R259" s="105"/>
      <c r="S259" s="105"/>
      <c r="T259" s="97"/>
      <c r="U259" s="105">
        <f>GETPIVOTDATA(" Alaska",'Population Migration by State'!$B$5,"Year",'Population Migration by State'!$C$3)</f>
        <v>33440</v>
      </c>
      <c r="V259" s="105">
        <f>GETPIVOTDATA(" Alaska",'Population Migration by State'!$B$5,"Year",'Population Migration by State'!$C$3)</f>
        <v>33440</v>
      </c>
      <c r="W259" s="105">
        <f>GETPIVOTDATA(" Alaska",'Population Migration by State'!$B$5,"Year",'Population Migration by State'!$C$3)</f>
        <v>33440</v>
      </c>
      <c r="X259" s="114">
        <f>GETPIVOTDATA(" Alaska",'Population Migration by State'!$B$5,"Year",'Population Migration by State'!$C$3)</f>
        <v>33440</v>
      </c>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5"/>
      <c r="CY259" s="105"/>
      <c r="CZ259" s="105"/>
      <c r="DA259" s="92">
        <f>GETPIVOTDATA(" Florida",'Population Migration by State'!$B$5,"Year",'Population Migration by State'!$C$3)</f>
        <v>558786</v>
      </c>
      <c r="DB259" s="105">
        <f>GETPIVOTDATA(" Florida",'Population Migration by State'!$B$5,"Year",'Population Migration by State'!$C$3)</f>
        <v>558786</v>
      </c>
      <c r="DC259" s="105">
        <f>GETPIVOTDATA(" Florida",'Population Migration by State'!$B$5,"Year",'Population Migration by State'!$C$3)</f>
        <v>558786</v>
      </c>
      <c r="DD259" s="105">
        <f>GETPIVOTDATA(" Florida",'Population Migration by State'!$B$5,"Year",'Population Migration by State'!$C$3)</f>
        <v>558786</v>
      </c>
      <c r="DE259" s="105">
        <f>GETPIVOTDATA(" Florida",'Population Migration by State'!$B$5,"Year",'Population Migration by State'!$C$3)</f>
        <v>558786</v>
      </c>
      <c r="DF259" s="105">
        <f>GETPIVOTDATA(" Florida",'Population Migration by State'!$B$5,"Year",'Population Migration by State'!$C$3)</f>
        <v>558786</v>
      </c>
      <c r="DG259" s="105">
        <f>GETPIVOTDATA(" Florida",'Population Migration by State'!$B$5,"Year",'Population Migration by State'!$C$3)</f>
        <v>558786</v>
      </c>
      <c r="DH259" s="92"/>
      <c r="DI259" s="105"/>
      <c r="DJ259" s="105"/>
      <c r="DK259" s="105"/>
      <c r="DL259" s="105"/>
      <c r="DM259" s="105"/>
      <c r="DN259" s="105"/>
      <c r="DO259" s="105"/>
      <c r="DP259" s="105"/>
      <c r="DQ259" s="105"/>
      <c r="DR259" s="105"/>
      <c r="DS259" s="105"/>
      <c r="DT259" s="105"/>
      <c r="DU259" s="105"/>
      <c r="DV259" s="105"/>
      <c r="EM259" s="105"/>
      <c r="EN259" s="105"/>
      <c r="EO259" s="105"/>
      <c r="EP259" s="105"/>
      <c r="EQ259" s="56"/>
      <c r="ER259" s="56"/>
      <c r="ES259" s="56"/>
      <c r="ET259" s="56"/>
      <c r="EU259" s="56"/>
      <c r="EV259" s="56"/>
      <c r="EW259" s="105"/>
      <c r="EX259" s="105"/>
      <c r="EY259" s="105"/>
      <c r="EZ259" s="105"/>
      <c r="FA259" s="105"/>
      <c r="FB259" s="105"/>
      <c r="FC259" s="105"/>
      <c r="FD259" s="105"/>
      <c r="FE259" s="105"/>
      <c r="FF259" s="105"/>
      <c r="FG259" s="105"/>
      <c r="FH259" s="105"/>
      <c r="FI259" s="105"/>
      <c r="FJ259" s="105"/>
      <c r="FK259" s="105"/>
      <c r="FL259" s="105"/>
      <c r="FM259" s="105"/>
      <c r="FN259" s="105"/>
      <c r="FO259" s="105"/>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217"/>
    </row>
    <row r="260" spans="2:216" ht="15" customHeight="1" thickBot="1" x14ac:dyDescent="0.3">
      <c r="B260" s="221"/>
      <c r="C260" s="56"/>
      <c r="D260" s="92"/>
      <c r="E260" s="105"/>
      <c r="F260" s="105"/>
      <c r="G260" s="105"/>
      <c r="H260" s="105"/>
      <c r="I260" s="105"/>
      <c r="J260" s="92">
        <f>GETPIVOTDATA(" Alaska",'Population Migration by State'!$B$5,"Year",'Population Migration by State'!$C$3)</f>
        <v>33440</v>
      </c>
      <c r="K260" s="105">
        <f>GETPIVOTDATA(" Alaska",'Population Migration by State'!$B$5,"Year",'Population Migration by State'!$C$3)</f>
        <v>33440</v>
      </c>
      <c r="L260" s="105">
        <f>GETPIVOTDATA(" Alaska",'Population Migration by State'!$B$5,"Year",'Population Migration by State'!$C$3)</f>
        <v>33440</v>
      </c>
      <c r="M260" s="105">
        <f>GETPIVOTDATA(" Alaska",'Population Migration by State'!$B$5,"Year",'Population Migration by State'!$C$3)</f>
        <v>33440</v>
      </c>
      <c r="N260" s="105">
        <f>GETPIVOTDATA(" Alaska",'Population Migration by State'!$B$5,"Year",'Population Migration by State'!$C$3)</f>
        <v>33440</v>
      </c>
      <c r="O260" s="105">
        <f>GETPIVOTDATA(" Alaska",'Population Migration by State'!$B$5,"Year",'Population Migration by State'!$C$3)</f>
        <v>33440</v>
      </c>
      <c r="P260" s="97"/>
      <c r="Q260" s="105"/>
      <c r="R260" s="105"/>
      <c r="S260" s="97"/>
      <c r="T260" s="105">
        <f>GETPIVOTDATA(" Alaska",'Population Migration by State'!$B$5,"Year",'Population Migration by State'!$C$3)</f>
        <v>33440</v>
      </c>
      <c r="U260" s="105">
        <f>GETPIVOTDATA(" Alaska",'Population Migration by State'!$B$5,"Year",'Population Migration by State'!$C$3)</f>
        <v>33440</v>
      </c>
      <c r="V260" s="105">
        <f>GETPIVOTDATA(" Alaska",'Population Migration by State'!$B$5,"Year",'Population Migration by State'!$C$3)</f>
        <v>33440</v>
      </c>
      <c r="W260" s="105">
        <f>GETPIVOTDATA(" Alaska",'Population Migration by State'!$B$5,"Year",'Population Migration by State'!$C$3)</f>
        <v>33440</v>
      </c>
      <c r="X260" s="114">
        <f>GETPIVOTDATA(" Alaska",'Population Migration by State'!$B$5,"Year",'Population Migration by State'!$C$3)</f>
        <v>33440</v>
      </c>
      <c r="AT260" s="105"/>
      <c r="AU260" s="105"/>
      <c r="AV260" s="105"/>
      <c r="AW260" s="105"/>
      <c r="AX260" s="187"/>
      <c r="AY260" s="187"/>
      <c r="AZ260" s="187"/>
      <c r="BA260" s="187"/>
      <c r="BB260" s="187"/>
      <c r="BC260" s="187"/>
      <c r="BD260" s="187"/>
      <c r="BE260" s="187"/>
      <c r="BF260" s="187"/>
      <c r="BG260" s="188"/>
      <c r="BH260" s="134" t="s">
        <v>185</v>
      </c>
      <c r="BI260" s="135"/>
      <c r="BJ260" s="135"/>
      <c r="BK260" s="135"/>
      <c r="BL260" s="135"/>
      <c r="BM260" s="135"/>
      <c r="BN260" s="135"/>
      <c r="BO260" s="135"/>
      <c r="BP260" s="135"/>
      <c r="BQ260" s="135"/>
      <c r="BR260" s="136" t="s">
        <v>186</v>
      </c>
      <c r="BS260" s="137"/>
      <c r="BT260" s="137"/>
      <c r="BU260" s="137"/>
      <c r="BV260" s="137"/>
      <c r="BW260" s="137"/>
      <c r="BX260" s="137"/>
      <c r="BY260" s="137"/>
      <c r="BZ260" s="137"/>
      <c r="CA260" s="138"/>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92">
        <f>GETPIVOTDATA(" Florida",'Population Migration by State'!$B$5,"Year",'Population Migration by State'!$C$3)</f>
        <v>558786</v>
      </c>
      <c r="DB260" s="105">
        <f>GETPIVOTDATA(" Florida",'Population Migration by State'!$B$5,"Year",'Population Migration by State'!$C$3)</f>
        <v>558786</v>
      </c>
      <c r="DC260" s="105">
        <f>GETPIVOTDATA(" Florida",'Population Migration by State'!$B$5,"Year",'Population Migration by State'!$C$3)</f>
        <v>558786</v>
      </c>
      <c r="DD260" s="105">
        <f>GETPIVOTDATA(" Florida",'Population Migration by State'!$B$5,"Year",'Population Migration by State'!$C$3)</f>
        <v>558786</v>
      </c>
      <c r="DE260" s="105">
        <f>GETPIVOTDATA(" Florida",'Population Migration by State'!$B$5,"Year",'Population Migration by State'!$C$3)</f>
        <v>558786</v>
      </c>
      <c r="DF260" s="105">
        <f>GETPIVOTDATA(" Florida",'Population Migration by State'!$B$5,"Year",'Population Migration by State'!$C$3)</f>
        <v>558786</v>
      </c>
      <c r="DG260" s="105">
        <f>GETPIVOTDATA(" Florida",'Population Migration by State'!$B$5,"Year",'Population Migration by State'!$C$3)</f>
        <v>558786</v>
      </c>
      <c r="DH260" s="92"/>
      <c r="DI260" s="105"/>
      <c r="DJ260" s="105"/>
      <c r="DK260" s="105"/>
      <c r="DL260" s="105"/>
      <c r="DM260" s="105"/>
      <c r="DN260" s="105"/>
      <c r="DO260" s="105"/>
      <c r="DP260" s="105"/>
      <c r="DQ260" s="105"/>
      <c r="DR260" s="105"/>
      <c r="DS260" s="105"/>
      <c r="DT260" s="105"/>
      <c r="DU260" s="105"/>
      <c r="DV260" s="105"/>
      <c r="EM260" s="105"/>
      <c r="EN260" s="105"/>
      <c r="EO260" s="105"/>
      <c r="EP260" s="105"/>
      <c r="EQ260" s="56"/>
      <c r="ER260" s="56"/>
      <c r="ES260" s="56"/>
      <c r="ET260" s="56"/>
      <c r="EU260" s="56"/>
      <c r="EV260" s="56"/>
      <c r="EW260" s="105"/>
      <c r="EX260" s="105"/>
      <c r="EY260" s="105"/>
      <c r="EZ260" s="105"/>
      <c r="FA260" s="105"/>
      <c r="FB260" s="105"/>
      <c r="FC260" s="105"/>
      <c r="FD260" s="105"/>
      <c r="FE260" s="105"/>
      <c r="FF260" s="105"/>
      <c r="FG260" s="105"/>
      <c r="FH260" s="105"/>
      <c r="FI260" s="105"/>
      <c r="FJ260" s="105"/>
      <c r="FK260" s="105"/>
      <c r="FL260" s="105"/>
      <c r="FM260" s="105"/>
      <c r="FN260" s="105"/>
      <c r="FO260" s="105"/>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56"/>
      <c r="GR260" s="56"/>
      <c r="GS260" s="56"/>
      <c r="GT260" s="56"/>
      <c r="GU260" s="56"/>
      <c r="GV260" s="56"/>
      <c r="GW260" s="56"/>
      <c r="GX260" s="56"/>
      <c r="GY260" s="56"/>
      <c r="GZ260" s="56"/>
      <c r="HA260" s="56"/>
      <c r="HB260" s="56"/>
      <c r="HC260" s="56"/>
      <c r="HD260" s="56"/>
      <c r="HE260" s="56"/>
      <c r="HF260" s="56"/>
      <c r="HG260" s="56"/>
      <c r="HH260" s="217"/>
    </row>
    <row r="261" spans="2:216" ht="15" customHeight="1" thickTop="1" x14ac:dyDescent="0.25">
      <c r="B261" s="221"/>
      <c r="C261" s="56"/>
      <c r="D261" s="92"/>
      <c r="E261" s="105"/>
      <c r="F261" s="105"/>
      <c r="G261" s="105"/>
      <c r="H261" s="105"/>
      <c r="I261" s="105"/>
      <c r="J261" s="92">
        <f>GETPIVOTDATA(" Alaska",'Population Migration by State'!$B$5,"Year",'Population Migration by State'!$C$3)</f>
        <v>33440</v>
      </c>
      <c r="K261" s="105">
        <f>GETPIVOTDATA(" Alaska",'Population Migration by State'!$B$5,"Year",'Population Migration by State'!$C$3)</f>
        <v>33440</v>
      </c>
      <c r="L261" s="105">
        <f>GETPIVOTDATA(" Alaska",'Population Migration by State'!$B$5,"Year",'Population Migration by State'!$C$3)</f>
        <v>33440</v>
      </c>
      <c r="M261" s="105">
        <f>GETPIVOTDATA(" Alaska",'Population Migration by State'!$B$5,"Year",'Population Migration by State'!$C$3)</f>
        <v>33440</v>
      </c>
      <c r="N261" s="105">
        <f>GETPIVOTDATA(" Alaska",'Population Migration by State'!$B$5,"Year",'Population Migration by State'!$C$3)</f>
        <v>33440</v>
      </c>
      <c r="O261" s="95"/>
      <c r="P261" s="105"/>
      <c r="Q261" s="105"/>
      <c r="R261" s="105"/>
      <c r="S261" s="92">
        <f>GETPIVOTDATA(" Alaska",'Population Migration by State'!$B$5,"Year",'Population Migration by State'!$C$3)</f>
        <v>33440</v>
      </c>
      <c r="T261" s="105">
        <f>GETPIVOTDATA(" Alaska",'Population Migration by State'!$B$5,"Year",'Population Migration by State'!$C$3)</f>
        <v>33440</v>
      </c>
      <c r="U261" s="105">
        <f>GETPIVOTDATA(" Alaska",'Population Migration by State'!$B$5,"Year",'Population Migration by State'!$C$3)</f>
        <v>33440</v>
      </c>
      <c r="V261" s="105">
        <f>GETPIVOTDATA(" Alaska",'Population Migration by State'!$B$5,"Year",'Population Migration by State'!$C$3)</f>
        <v>33440</v>
      </c>
      <c r="W261" s="105">
        <f>GETPIVOTDATA(" Alaska",'Population Migration by State'!$B$5,"Year",'Population Migration by State'!$C$3)</f>
        <v>33440</v>
      </c>
      <c r="X261" s="114">
        <f>GETPIVOTDATA(" Alaska",'Population Migration by State'!$B$5,"Year",'Population Migration by State'!$C$3)</f>
        <v>33440</v>
      </c>
      <c r="AT261" s="105"/>
      <c r="AU261" s="105"/>
      <c r="AV261" s="105"/>
      <c r="AW261" s="105"/>
      <c r="AX261" s="187"/>
      <c r="AY261" s="187"/>
      <c r="AZ261" s="187"/>
      <c r="BA261" s="187"/>
      <c r="BB261" s="187"/>
      <c r="BC261" s="187"/>
      <c r="BD261" s="187"/>
      <c r="BE261" s="187"/>
      <c r="BF261" s="187"/>
      <c r="BG261" s="188"/>
      <c r="BH261" s="139"/>
      <c r="BI261" s="140"/>
      <c r="BJ261" s="140"/>
      <c r="BK261" s="140"/>
      <c r="BL261" s="140"/>
      <c r="BM261" s="140"/>
      <c r="BN261" s="140"/>
      <c r="BO261" s="140"/>
      <c r="BP261" s="140"/>
      <c r="BQ261" s="140"/>
      <c r="BR261" s="141"/>
      <c r="BS261" s="142"/>
      <c r="BT261" s="142"/>
      <c r="BU261" s="142"/>
      <c r="BV261" s="142"/>
      <c r="BW261" s="142"/>
      <c r="BX261" s="142"/>
      <c r="BY261" s="142"/>
      <c r="BZ261" s="142"/>
      <c r="CA261" s="143"/>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92">
        <f>GETPIVOTDATA(" Florida",'Population Migration by State'!$B$5,"Year",'Population Migration by State'!$C$3)</f>
        <v>558786</v>
      </c>
      <c r="DB261" s="105">
        <f>GETPIVOTDATA(" Florida",'Population Migration by State'!$B$5,"Year",'Population Migration by State'!$C$3)</f>
        <v>558786</v>
      </c>
      <c r="DC261" s="105">
        <f>GETPIVOTDATA(" Florida",'Population Migration by State'!$B$5,"Year",'Population Migration by State'!$C$3)</f>
        <v>558786</v>
      </c>
      <c r="DD261" s="105">
        <f>GETPIVOTDATA(" Florida",'Population Migration by State'!$B$5,"Year",'Population Migration by State'!$C$3)</f>
        <v>558786</v>
      </c>
      <c r="DE261" s="105">
        <f>GETPIVOTDATA(" Florida",'Population Migration by State'!$B$5,"Year",'Population Migration by State'!$C$3)</f>
        <v>558786</v>
      </c>
      <c r="DF261" s="105">
        <f>GETPIVOTDATA(" Florida",'Population Migration by State'!$B$5,"Year",'Population Migration by State'!$C$3)</f>
        <v>558786</v>
      </c>
      <c r="DG261" s="105">
        <f>GETPIVOTDATA(" Florida",'Population Migration by State'!$B$5,"Year",'Population Migration by State'!$C$3)</f>
        <v>558786</v>
      </c>
      <c r="DH261" s="92"/>
      <c r="DI261" s="105"/>
      <c r="DJ261" s="105"/>
      <c r="DK261" s="105"/>
      <c r="DL261" s="105"/>
      <c r="DM261" s="105"/>
      <c r="DN261" s="105"/>
      <c r="DO261" s="105"/>
      <c r="DP261" s="105"/>
      <c r="DQ261" s="105"/>
      <c r="DR261" s="105"/>
      <c r="DS261" s="105"/>
      <c r="DT261" s="105"/>
      <c r="DU261" s="105"/>
      <c r="DV261" s="105"/>
      <c r="EM261" s="105"/>
      <c r="EN261" s="105"/>
      <c r="EO261" s="105"/>
      <c r="EP261" s="105"/>
      <c r="EQ261" s="56"/>
      <c r="ER261" s="56"/>
      <c r="ES261" s="56"/>
      <c r="ET261" s="56"/>
      <c r="EU261" s="56"/>
      <c r="EV261" s="56"/>
      <c r="EW261" s="105"/>
      <c r="EX261" s="105"/>
      <c r="EY261" s="105"/>
      <c r="EZ261" s="105"/>
      <c r="FA261" s="105"/>
      <c r="FB261" s="105"/>
      <c r="FC261" s="105"/>
      <c r="FD261" s="105"/>
      <c r="FE261" s="105"/>
      <c r="FF261" s="105"/>
      <c r="FG261" s="105"/>
      <c r="FH261" s="105"/>
      <c r="FI261" s="105"/>
      <c r="FJ261" s="105"/>
      <c r="FK261" s="105"/>
      <c r="FL261" s="105"/>
      <c r="FM261" s="105"/>
      <c r="FN261" s="105"/>
      <c r="FO261" s="105"/>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56"/>
      <c r="GR261" s="56"/>
      <c r="GS261" s="56"/>
      <c r="GT261" s="56"/>
      <c r="GU261" s="56"/>
      <c r="GV261" s="56"/>
      <c r="GW261" s="56"/>
      <c r="GX261" s="56"/>
      <c r="GY261" s="56"/>
      <c r="GZ261" s="56"/>
      <c r="HA261" s="56"/>
      <c r="HB261" s="56"/>
      <c r="HC261" s="56"/>
      <c r="HD261" s="56"/>
      <c r="HE261" s="56"/>
      <c r="HF261" s="56"/>
      <c r="HG261" s="56"/>
      <c r="HH261" s="217"/>
    </row>
    <row r="262" spans="2:216" ht="15" customHeight="1" thickBot="1" x14ac:dyDescent="0.3">
      <c r="B262" s="221"/>
      <c r="C262" s="56"/>
      <c r="D262" s="92"/>
      <c r="E262" s="105"/>
      <c r="F262" s="105"/>
      <c r="G262" s="105"/>
      <c r="H262" s="105"/>
      <c r="I262" s="97"/>
      <c r="J262" s="105">
        <f>GETPIVOTDATA(" Alaska",'Population Migration by State'!$B$5,"Year",'Population Migration by State'!$C$3)</f>
        <v>33440</v>
      </c>
      <c r="K262" s="105">
        <f>GETPIVOTDATA(" Alaska",'Population Migration by State'!$B$5,"Year",'Population Migration by State'!$C$3)</f>
        <v>33440</v>
      </c>
      <c r="L262" s="105">
        <f>GETPIVOTDATA(" Alaska",'Population Migration by State'!$B$5,"Year",'Population Migration by State'!$C$3)</f>
        <v>33440</v>
      </c>
      <c r="M262" s="105">
        <f>GETPIVOTDATA(" Alaska",'Population Migration by State'!$B$5,"Year",'Population Migration by State'!$C$3)</f>
        <v>33440</v>
      </c>
      <c r="N262" s="97"/>
      <c r="O262" s="105"/>
      <c r="P262" s="105"/>
      <c r="Q262" s="105"/>
      <c r="R262" s="105"/>
      <c r="S262" s="92">
        <f>GETPIVOTDATA(" Alaska",'Population Migration by State'!$B$5,"Year",'Population Migration by State'!$C$3)</f>
        <v>33440</v>
      </c>
      <c r="T262" s="105">
        <f>GETPIVOTDATA(" Alaska",'Population Migration by State'!$B$5,"Year",'Population Migration by State'!$C$3)</f>
        <v>33440</v>
      </c>
      <c r="U262" s="105">
        <f>GETPIVOTDATA(" Alaska",'Population Migration by State'!$B$5,"Year",'Population Migration by State'!$C$3)</f>
        <v>33440</v>
      </c>
      <c r="V262" s="105">
        <f>GETPIVOTDATA(" Alaska",'Population Migration by State'!$B$5,"Year",'Population Migration by State'!$C$3)</f>
        <v>33440</v>
      </c>
      <c r="W262" s="105">
        <f>GETPIVOTDATA(" Alaska",'Population Migration by State'!$B$5,"Year",'Population Migration by State'!$C$3)</f>
        <v>33440</v>
      </c>
      <c r="X262" s="114">
        <f>GETPIVOTDATA(" Alaska",'Population Migration by State'!$B$5,"Year",'Population Migration by State'!$C$3)</f>
        <v>33440</v>
      </c>
      <c r="AT262" s="105"/>
      <c r="AU262" s="105"/>
      <c r="AV262" s="105"/>
      <c r="AW262" s="105"/>
      <c r="AX262" s="187"/>
      <c r="AY262" s="187"/>
      <c r="AZ262" s="187"/>
      <c r="BA262" s="187"/>
      <c r="BB262" s="187"/>
      <c r="BC262" s="187"/>
      <c r="BD262" s="187"/>
      <c r="BE262" s="187"/>
      <c r="BF262" s="187"/>
      <c r="BG262" s="188"/>
      <c r="BH262" s="139"/>
      <c r="BI262" s="140"/>
      <c r="BJ262" s="140"/>
      <c r="BK262" s="140"/>
      <c r="BL262" s="140"/>
      <c r="BM262" s="140"/>
      <c r="BN262" s="140"/>
      <c r="BO262" s="140"/>
      <c r="BP262" s="140"/>
      <c r="BQ262" s="140"/>
      <c r="BR262" s="141"/>
      <c r="BS262" s="142"/>
      <c r="BT262" s="142"/>
      <c r="BU262" s="142"/>
      <c r="BV262" s="142"/>
      <c r="BW262" s="142"/>
      <c r="BX262" s="142"/>
      <c r="BY262" s="142"/>
      <c r="BZ262" s="142"/>
      <c r="CA262" s="143"/>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92">
        <f>GETPIVOTDATA(" Florida",'Population Migration by State'!$B$5,"Year",'Population Migration by State'!$C$3)</f>
        <v>558786</v>
      </c>
      <c r="DB262" s="105">
        <f>GETPIVOTDATA(" Florida",'Population Migration by State'!$B$5,"Year",'Population Migration by State'!$C$3)</f>
        <v>558786</v>
      </c>
      <c r="DC262" s="105">
        <f>GETPIVOTDATA(" Florida",'Population Migration by State'!$B$5,"Year",'Population Migration by State'!$C$3)</f>
        <v>558786</v>
      </c>
      <c r="DD262" s="105">
        <f>GETPIVOTDATA(" Florida",'Population Migration by State'!$B$5,"Year",'Population Migration by State'!$C$3)</f>
        <v>558786</v>
      </c>
      <c r="DE262" s="105">
        <f>GETPIVOTDATA(" Florida",'Population Migration by State'!$B$5,"Year",'Population Migration by State'!$C$3)</f>
        <v>558786</v>
      </c>
      <c r="DF262" s="105">
        <f>GETPIVOTDATA(" Florida",'Population Migration by State'!$B$5,"Year",'Population Migration by State'!$C$3)</f>
        <v>558786</v>
      </c>
      <c r="DG262" s="105">
        <f>GETPIVOTDATA(" Florida",'Population Migration by State'!$B$5,"Year",'Population Migration by State'!$C$3)</f>
        <v>558786</v>
      </c>
      <c r="DH262" s="92"/>
      <c r="DI262" s="105"/>
      <c r="DJ262" s="105"/>
      <c r="DK262" s="105"/>
      <c r="DL262" s="105"/>
      <c r="DM262" s="105"/>
      <c r="DN262" s="105"/>
      <c r="DO262" s="105"/>
      <c r="DP262" s="105"/>
      <c r="DQ262" s="105"/>
      <c r="DR262" s="105"/>
      <c r="DS262" s="105"/>
      <c r="DT262" s="105"/>
      <c r="DU262" s="105"/>
      <c r="DV262" s="105"/>
      <c r="EM262" s="105"/>
      <c r="EN262" s="105"/>
      <c r="EO262" s="105"/>
      <c r="EP262" s="105"/>
      <c r="EQ262" s="56"/>
      <c r="ER262" s="56"/>
      <c r="ES262" s="56"/>
      <c r="ET262" s="56"/>
      <c r="EU262" s="56"/>
      <c r="EV262" s="56"/>
      <c r="EW262" s="105"/>
      <c r="EX262" s="105"/>
      <c r="EY262" s="105"/>
      <c r="EZ262" s="105"/>
      <c r="FA262" s="105"/>
      <c r="FB262" s="105"/>
      <c r="FC262" s="105"/>
      <c r="FD262" s="105"/>
      <c r="FE262" s="105"/>
      <c r="FF262" s="105"/>
      <c r="FG262" s="105"/>
      <c r="FH262" s="105"/>
      <c r="FI262" s="105"/>
      <c r="FJ262" s="105"/>
      <c r="FK262" s="105"/>
      <c r="FL262" s="105"/>
      <c r="FM262" s="105"/>
      <c r="FN262" s="105"/>
      <c r="FO262" s="105"/>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217"/>
    </row>
    <row r="263" spans="2:216" ht="15" customHeight="1" thickTop="1" thickBot="1" x14ac:dyDescent="0.3">
      <c r="B263" s="221"/>
      <c r="C263" s="56"/>
      <c r="D263" s="92"/>
      <c r="E263" s="105"/>
      <c r="F263" s="105"/>
      <c r="G263" s="105"/>
      <c r="H263" s="105"/>
      <c r="I263" s="92">
        <f>GETPIVOTDATA(" Alaska",'Population Migration by State'!$B$5,"Year",'Population Migration by State'!$C$3)</f>
        <v>33440</v>
      </c>
      <c r="J263" s="105">
        <f>GETPIVOTDATA(" Alaska",'Population Migration by State'!$B$5,"Year",'Population Migration by State'!$C$3)</f>
        <v>33440</v>
      </c>
      <c r="K263" s="105">
        <f>GETPIVOTDATA(" Alaska",'Population Migration by State'!$B$5,"Year",'Population Migration by State'!$C$3)</f>
        <v>33440</v>
      </c>
      <c r="L263" s="105">
        <f>GETPIVOTDATA(" Alaska",'Population Migration by State'!$B$5,"Year",'Population Migration by State'!$C$3)</f>
        <v>33440</v>
      </c>
      <c r="M263" s="95"/>
      <c r="N263" s="105"/>
      <c r="O263" s="105"/>
      <c r="P263" s="105"/>
      <c r="Q263" s="105"/>
      <c r="R263" s="97"/>
      <c r="S263" s="105">
        <f>GETPIVOTDATA(" Alaska",'Population Migration by State'!$B$5,"Year",'Population Migration by State'!$C$3)</f>
        <v>33440</v>
      </c>
      <c r="T263" s="105">
        <f>GETPIVOTDATA(" Alaska",'Population Migration by State'!$B$5,"Year",'Population Migration by State'!$C$3)</f>
        <v>33440</v>
      </c>
      <c r="U263" s="103">
        <f>GETPIVOTDATA(" Alaska",'Population Migration by State'!$B$5,"Year",'Population Migration by State'!$C$3)</f>
        <v>33440</v>
      </c>
      <c r="V263" s="105">
        <f>GETPIVOTDATA(" Alaska",'Population Migration by State'!$B$5,"Year",'Population Migration by State'!$C$3)</f>
        <v>33440</v>
      </c>
      <c r="W263" s="105">
        <f>GETPIVOTDATA(" Alaska",'Population Migration by State'!$B$5,"Year",'Population Migration by State'!$C$3)</f>
        <v>33440</v>
      </c>
      <c r="X263" s="114">
        <f>GETPIVOTDATA(" Alaska",'Population Migration by State'!$B$5,"Year",'Population Migration by State'!$C$3)</f>
        <v>33440</v>
      </c>
      <c r="AT263" s="105"/>
      <c r="AU263" s="105"/>
      <c r="AV263" s="105"/>
      <c r="AW263" s="105"/>
      <c r="AX263" s="187"/>
      <c r="AY263" s="187"/>
      <c r="AZ263" s="187"/>
      <c r="BA263" s="187"/>
      <c r="BB263" s="187"/>
      <c r="BC263" s="187"/>
      <c r="BD263" s="187"/>
      <c r="BE263" s="187"/>
      <c r="BF263" s="187"/>
      <c r="BG263" s="188"/>
      <c r="BH263" s="139"/>
      <c r="BI263" s="140"/>
      <c r="BJ263" s="140"/>
      <c r="BK263" s="140"/>
      <c r="BL263" s="140"/>
      <c r="BM263" s="140"/>
      <c r="BN263" s="140"/>
      <c r="BO263" s="140"/>
      <c r="BP263" s="140"/>
      <c r="BQ263" s="140"/>
      <c r="BR263" s="141"/>
      <c r="BS263" s="142"/>
      <c r="BT263" s="142"/>
      <c r="BU263" s="142"/>
      <c r="BV263" s="142"/>
      <c r="BW263" s="142"/>
      <c r="BX263" s="142"/>
      <c r="BY263" s="142"/>
      <c r="BZ263" s="142"/>
      <c r="CA263" s="143"/>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99"/>
      <c r="DB263" s="105">
        <f>GETPIVOTDATA(" Florida",'Population Migration by State'!$B$5,"Year",'Population Migration by State'!$C$3)</f>
        <v>558786</v>
      </c>
      <c r="DC263" s="105">
        <f>GETPIVOTDATA(" Florida",'Population Migration by State'!$B$5,"Year",'Population Migration by State'!$C$3)</f>
        <v>558786</v>
      </c>
      <c r="DD263" s="105">
        <f>GETPIVOTDATA(" Florida",'Population Migration by State'!$B$5,"Year",'Population Migration by State'!$C$3)</f>
        <v>558786</v>
      </c>
      <c r="DE263" s="105">
        <f>GETPIVOTDATA(" Florida",'Population Migration by State'!$B$5,"Year",'Population Migration by State'!$C$3)</f>
        <v>558786</v>
      </c>
      <c r="DF263" s="105">
        <f>GETPIVOTDATA(" Florida",'Population Migration by State'!$B$5,"Year",'Population Migration by State'!$C$3)</f>
        <v>558786</v>
      </c>
      <c r="DG263" s="105">
        <f>GETPIVOTDATA(" Florida",'Population Migration by State'!$B$5,"Year",'Population Migration by State'!$C$3)</f>
        <v>558786</v>
      </c>
      <c r="DH263" s="92"/>
      <c r="DI263" s="105"/>
      <c r="DJ263" s="105"/>
      <c r="DK263" s="105"/>
      <c r="DL263" s="105"/>
      <c r="DM263" s="105"/>
      <c r="DN263" s="105"/>
      <c r="DO263" s="105"/>
      <c r="DP263" s="105"/>
      <c r="DQ263" s="105"/>
      <c r="DR263" s="105"/>
      <c r="DS263" s="105"/>
      <c r="DT263" s="105"/>
      <c r="DU263" s="105"/>
      <c r="DV263" s="105"/>
      <c r="EM263" s="105"/>
      <c r="EN263" s="105"/>
      <c r="EO263" s="105"/>
      <c r="EP263" s="105"/>
      <c r="EQ263" s="56"/>
      <c r="ER263" s="56"/>
      <c r="ES263" s="56"/>
      <c r="ET263" s="56"/>
      <c r="EU263" s="56"/>
      <c r="EV263" s="56"/>
      <c r="EW263" s="105"/>
      <c r="EX263" s="105"/>
      <c r="EY263" s="105"/>
      <c r="EZ263" s="105"/>
      <c r="FA263" s="105"/>
      <c r="FB263" s="105"/>
      <c r="FC263" s="105"/>
      <c r="FD263" s="105"/>
      <c r="FE263" s="105"/>
      <c r="FF263" s="105"/>
      <c r="FG263" s="105"/>
      <c r="FH263" s="105"/>
      <c r="FI263" s="105"/>
      <c r="FJ263" s="105"/>
      <c r="FK263" s="105"/>
      <c r="FL263" s="105"/>
      <c r="FM263" s="105"/>
      <c r="FN263" s="105"/>
      <c r="FO263" s="105"/>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217"/>
    </row>
    <row r="264" spans="2:216" ht="15" customHeight="1" thickTop="1" thickBot="1" x14ac:dyDescent="0.3">
      <c r="B264" s="221"/>
      <c r="C264" s="56"/>
      <c r="D264" s="92"/>
      <c r="E264" s="105"/>
      <c r="F264" s="105"/>
      <c r="G264" s="105"/>
      <c r="H264" s="97"/>
      <c r="I264" s="105">
        <f>GETPIVOTDATA(" Alaska",'Population Migration by State'!$B$5,"Year",'Population Migration by State'!$C$3)</f>
        <v>33440</v>
      </c>
      <c r="J264" s="105">
        <f>GETPIVOTDATA(" Alaska",'Population Migration by State'!$B$5,"Year",'Population Migration by State'!$C$3)</f>
        <v>33440</v>
      </c>
      <c r="K264" s="105">
        <f>GETPIVOTDATA(" Alaska",'Population Migration by State'!$B$5,"Year",'Population Migration by State'!$C$3)</f>
        <v>33440</v>
      </c>
      <c r="L264" s="97"/>
      <c r="M264" s="105"/>
      <c r="N264" s="105"/>
      <c r="O264" s="105"/>
      <c r="P264" s="105"/>
      <c r="Q264" s="105"/>
      <c r="R264" s="92">
        <f>GETPIVOTDATA(" Alaska",'Population Migration by State'!$B$5,"Year",'Population Migration by State'!$C$3)</f>
        <v>33440</v>
      </c>
      <c r="S264" s="105">
        <f>GETPIVOTDATA(" Alaska",'Population Migration by State'!$B$5,"Year",'Population Migration by State'!$C$3)</f>
        <v>33440</v>
      </c>
      <c r="T264" s="97"/>
      <c r="U264" s="105"/>
      <c r="V264" s="99"/>
      <c r="W264" s="105">
        <f>GETPIVOTDATA(" Alaska",'Population Migration by State'!$B$5,"Year",'Population Migration by State'!$C$3)</f>
        <v>33440</v>
      </c>
      <c r="X264" s="114">
        <f>GETPIVOTDATA(" Alaska",'Population Migration by State'!$B$5,"Year",'Population Migration by State'!$C$3)</f>
        <v>33440</v>
      </c>
      <c r="AT264" s="105"/>
      <c r="AU264" s="105"/>
      <c r="AV264" s="105"/>
      <c r="AW264" s="105"/>
      <c r="AX264" s="187"/>
      <c r="AY264" s="187"/>
      <c r="AZ264" s="187"/>
      <c r="BA264" s="187"/>
      <c r="BB264" s="187"/>
      <c r="BC264" s="187"/>
      <c r="BD264" s="187"/>
      <c r="BE264" s="187"/>
      <c r="BF264" s="187"/>
      <c r="BG264" s="188"/>
      <c r="BH264" s="139"/>
      <c r="BI264" s="140"/>
      <c r="BJ264" s="140"/>
      <c r="BK264" s="140"/>
      <c r="BL264" s="140"/>
      <c r="BM264" s="140"/>
      <c r="BN264" s="140"/>
      <c r="BO264" s="140"/>
      <c r="BP264" s="140"/>
      <c r="BQ264" s="140"/>
      <c r="BR264" s="141"/>
      <c r="BS264" s="142"/>
      <c r="BT264" s="142"/>
      <c r="BU264" s="142"/>
      <c r="BV264" s="142"/>
      <c r="BW264" s="142"/>
      <c r="BX264" s="142"/>
      <c r="BY264" s="142"/>
      <c r="BZ264" s="142"/>
      <c r="CA264" s="143"/>
      <c r="CB264" s="105"/>
      <c r="CC264" s="105"/>
      <c r="CD264" s="105"/>
      <c r="CE264" s="105"/>
      <c r="CF264" s="105"/>
      <c r="CG264" s="105"/>
      <c r="CH264" s="105"/>
      <c r="CI264" s="105"/>
      <c r="CJ264" s="105"/>
      <c r="CK264" s="105"/>
      <c r="CL264" s="105"/>
      <c r="CM264" s="105"/>
      <c r="CN264" s="105"/>
      <c r="CO264" s="105"/>
      <c r="CP264" s="105"/>
      <c r="CQ264" s="105"/>
      <c r="CR264" s="105"/>
      <c r="CS264" s="105"/>
      <c r="CT264" s="105"/>
      <c r="CU264" s="105"/>
      <c r="CV264" s="105"/>
      <c r="CW264" s="105"/>
      <c r="CX264" s="105"/>
      <c r="CY264" s="105"/>
      <c r="CZ264" s="105"/>
      <c r="DA264" s="105"/>
      <c r="DB264" s="92">
        <f>GETPIVOTDATA(" Florida",'Population Migration by State'!$B$5,"Year",'Population Migration by State'!$C$3)</f>
        <v>558786</v>
      </c>
      <c r="DC264" s="105">
        <f>GETPIVOTDATA(" Florida",'Population Migration by State'!$B$5,"Year",'Population Migration by State'!$C$3)</f>
        <v>558786</v>
      </c>
      <c r="DD264" s="105">
        <f>GETPIVOTDATA(" Florida",'Population Migration by State'!$B$5,"Year",'Population Migration by State'!$C$3)</f>
        <v>558786</v>
      </c>
      <c r="DE264" s="105">
        <f>GETPIVOTDATA(" Florida",'Population Migration by State'!$B$5,"Year",'Population Migration by State'!$C$3)</f>
        <v>558786</v>
      </c>
      <c r="DF264" s="105">
        <f>GETPIVOTDATA(" Florida",'Population Migration by State'!$B$5,"Year",'Population Migration by State'!$C$3)</f>
        <v>558786</v>
      </c>
      <c r="DG264" s="105">
        <f>GETPIVOTDATA(" Florida",'Population Migration by State'!$B$5,"Year",'Population Migration by State'!$C$3)</f>
        <v>558786</v>
      </c>
      <c r="DH264" s="92"/>
      <c r="DI264" s="105"/>
      <c r="DJ264" s="105"/>
      <c r="DK264" s="105"/>
      <c r="DL264" s="105"/>
      <c r="DM264" s="105"/>
      <c r="DN264" s="105"/>
      <c r="DO264" s="105"/>
      <c r="DP264" s="105"/>
      <c r="DQ264" s="105"/>
      <c r="DR264" s="105"/>
      <c r="DS264" s="105"/>
      <c r="DT264" s="105"/>
      <c r="DU264" s="105"/>
      <c r="DV264" s="105"/>
      <c r="EM264" s="105"/>
      <c r="EN264" s="105"/>
      <c r="EO264" s="105"/>
      <c r="EP264" s="105"/>
      <c r="EQ264" s="56"/>
      <c r="ER264" s="56"/>
      <c r="ES264" s="56"/>
      <c r="ET264" s="56"/>
      <c r="EU264" s="56"/>
      <c r="EV264" s="56"/>
      <c r="EW264" s="105"/>
      <c r="EX264" s="105"/>
      <c r="EY264" s="105"/>
      <c r="EZ264" s="105"/>
      <c r="FA264" s="105"/>
      <c r="FB264" s="105"/>
      <c r="FC264" s="105"/>
      <c r="FD264" s="105"/>
      <c r="FE264" s="105"/>
      <c r="FF264" s="105"/>
      <c r="FG264" s="105"/>
      <c r="FH264" s="105"/>
      <c r="FI264" s="105"/>
      <c r="FJ264" s="105"/>
      <c r="FK264" s="105"/>
      <c r="FL264" s="105"/>
      <c r="FM264" s="105"/>
      <c r="FN264" s="105"/>
      <c r="FO264" s="105"/>
      <c r="FP264" s="56"/>
      <c r="FQ264" s="56"/>
      <c r="FR264" s="56"/>
      <c r="FS264" s="56"/>
      <c r="FT264" s="56"/>
      <c r="FU264" s="56"/>
      <c r="FV264" s="56"/>
      <c r="FW264" s="56"/>
      <c r="FX264" s="56"/>
      <c r="FY264" s="56"/>
      <c r="FZ264" s="56"/>
      <c r="GA264" s="56"/>
      <c r="GB264" s="56"/>
      <c r="GC264" s="56"/>
      <c r="GD264" s="56"/>
      <c r="GE264" s="56"/>
      <c r="GF264" s="56"/>
      <c r="GG264" s="56"/>
      <c r="GH264" s="56"/>
      <c r="GI264" s="56"/>
      <c r="GJ264" s="56"/>
      <c r="GK264" s="56"/>
      <c r="GL264" s="56"/>
      <c r="GM264" s="56"/>
      <c r="GN264" s="56"/>
      <c r="GO264" s="56"/>
      <c r="GP264" s="56"/>
      <c r="GQ264" s="56"/>
      <c r="GR264" s="56"/>
      <c r="GS264" s="56"/>
      <c r="GT264" s="56"/>
      <c r="GU264" s="56"/>
      <c r="GV264" s="56"/>
      <c r="GW264" s="56"/>
      <c r="GX264" s="56"/>
      <c r="GY264" s="56"/>
      <c r="GZ264" s="56"/>
      <c r="HA264" s="56"/>
      <c r="HB264" s="56"/>
      <c r="HC264" s="56"/>
      <c r="HD264" s="56"/>
      <c r="HE264" s="56"/>
      <c r="HF264" s="56"/>
      <c r="HG264" s="56"/>
      <c r="HH264" s="217"/>
    </row>
    <row r="265" spans="2:216" ht="15" customHeight="1" thickTop="1" x14ac:dyDescent="0.25">
      <c r="B265" s="221"/>
      <c r="C265" s="56"/>
      <c r="D265" s="92"/>
      <c r="E265" s="105"/>
      <c r="F265" s="105"/>
      <c r="G265" s="105"/>
      <c r="H265" s="92">
        <f>GETPIVOTDATA(" Alaska",'Population Migration by State'!$B$5,"Year",'Population Migration by State'!$C$3)</f>
        <v>33440</v>
      </c>
      <c r="I265" s="105">
        <f>GETPIVOTDATA(" Alaska",'Population Migration by State'!$B$5,"Year",'Population Migration by State'!$C$3)</f>
        <v>33440</v>
      </c>
      <c r="J265" s="105">
        <f>GETPIVOTDATA(" Alaska",'Population Migration by State'!$B$5,"Year",'Population Migration by State'!$C$3)</f>
        <v>33440</v>
      </c>
      <c r="K265" s="95"/>
      <c r="L265" s="105"/>
      <c r="M265" s="105"/>
      <c r="N265" s="106">
        <f>GETPIVOTDATA(" Alaska",'Population Migration by State'!$B$5,"Year",'Population Migration by State'!$C$3)</f>
        <v>33440</v>
      </c>
      <c r="O265" s="92"/>
      <c r="P265" s="105"/>
      <c r="Q265" s="105"/>
      <c r="R265" s="92">
        <f>GETPIVOTDATA(" Alaska",'Population Migration by State'!$B$5,"Year",'Population Migration by State'!$C$3)</f>
        <v>33440</v>
      </c>
      <c r="S265" s="97"/>
      <c r="T265" s="105"/>
      <c r="U265" s="105"/>
      <c r="V265" s="105"/>
      <c r="W265" s="99"/>
      <c r="X265" s="114">
        <f>GETPIVOTDATA(" Alaska",'Population Migration by State'!$B$5,"Year",'Population Migration by State'!$C$3)</f>
        <v>33440</v>
      </c>
      <c r="AT265" s="105"/>
      <c r="AU265" s="105"/>
      <c r="AV265" s="105"/>
      <c r="AW265" s="105"/>
      <c r="AX265" s="187"/>
      <c r="AY265" s="187"/>
      <c r="AZ265" s="187"/>
      <c r="BA265" s="187"/>
      <c r="BB265" s="187"/>
      <c r="BC265" s="187"/>
      <c r="BD265" s="187"/>
      <c r="BE265" s="187"/>
      <c r="BF265" s="187"/>
      <c r="BG265" s="188"/>
      <c r="BH265" s="139"/>
      <c r="BI265" s="140"/>
      <c r="BJ265" s="140"/>
      <c r="BK265" s="140"/>
      <c r="BL265" s="140"/>
      <c r="BM265" s="140"/>
      <c r="BN265" s="140"/>
      <c r="BO265" s="140"/>
      <c r="BP265" s="140"/>
      <c r="BQ265" s="140"/>
      <c r="BR265" s="141"/>
      <c r="BS265" s="142"/>
      <c r="BT265" s="142"/>
      <c r="BU265" s="142"/>
      <c r="BV265" s="142"/>
      <c r="BW265" s="142"/>
      <c r="BX265" s="142"/>
      <c r="BY265" s="142"/>
      <c r="BZ265" s="142"/>
      <c r="CA265" s="143"/>
      <c r="CB265" s="105"/>
      <c r="CC265" s="105"/>
      <c r="CD265" s="105"/>
      <c r="CE265" s="105"/>
      <c r="CF265" s="105"/>
      <c r="CG265" s="105"/>
      <c r="CH265" s="105"/>
      <c r="CI265" s="105"/>
      <c r="CJ265" s="105"/>
      <c r="CK265" s="105"/>
      <c r="CL265" s="105"/>
      <c r="CM265" s="105"/>
      <c r="CN265" s="105"/>
      <c r="CO265" s="105"/>
      <c r="CP265" s="105"/>
      <c r="CQ265" s="105"/>
      <c r="CR265" s="105"/>
      <c r="CS265" s="105"/>
      <c r="CT265" s="105"/>
      <c r="CU265" s="105"/>
      <c r="CV265" s="105"/>
      <c r="CW265" s="105"/>
      <c r="CX265" s="105"/>
      <c r="CY265" s="105"/>
      <c r="CZ265" s="105"/>
      <c r="DA265" s="105"/>
      <c r="DB265" s="92">
        <f>GETPIVOTDATA(" Florida",'Population Migration by State'!$B$5,"Year",'Population Migration by State'!$C$3)</f>
        <v>558786</v>
      </c>
      <c r="DC265" s="105">
        <f>GETPIVOTDATA(" Florida",'Population Migration by State'!$B$5,"Year",'Population Migration by State'!$C$3)</f>
        <v>558786</v>
      </c>
      <c r="DD265" s="105">
        <f>GETPIVOTDATA(" Florida",'Population Migration by State'!$B$5,"Year",'Population Migration by State'!$C$3)</f>
        <v>558786</v>
      </c>
      <c r="DE265" s="105">
        <f>GETPIVOTDATA(" Florida",'Population Migration by State'!$B$5,"Year",'Population Migration by State'!$C$3)</f>
        <v>558786</v>
      </c>
      <c r="DF265" s="105">
        <f>GETPIVOTDATA(" Florida",'Population Migration by State'!$B$5,"Year",'Population Migration by State'!$C$3)</f>
        <v>558786</v>
      </c>
      <c r="DG265" s="105">
        <f>GETPIVOTDATA(" Florida",'Population Migration by State'!$B$5,"Year",'Population Migration by State'!$C$3)</f>
        <v>558786</v>
      </c>
      <c r="DH265" s="92"/>
      <c r="DI265" s="105"/>
      <c r="DJ265" s="105"/>
      <c r="DK265" s="105"/>
      <c r="DL265" s="105"/>
      <c r="DM265" s="105"/>
      <c r="DN265" s="105"/>
      <c r="DO265" s="105"/>
      <c r="DP265" s="105"/>
      <c r="DQ265" s="105"/>
      <c r="DR265" s="105"/>
      <c r="DS265" s="105"/>
      <c r="DT265" s="105"/>
      <c r="DU265" s="105"/>
      <c r="DV265" s="105"/>
      <c r="EM265" s="105"/>
      <c r="EN265" s="105"/>
      <c r="EO265" s="105"/>
      <c r="EP265" s="105"/>
      <c r="EQ265" s="56"/>
      <c r="ER265" s="56"/>
      <c r="ES265" s="56"/>
      <c r="ET265" s="56"/>
      <c r="EU265" s="56"/>
      <c r="EV265" s="56"/>
      <c r="EW265" s="105"/>
      <c r="EX265" s="105"/>
      <c r="EY265" s="105"/>
      <c r="EZ265" s="105"/>
      <c r="FA265" s="105"/>
      <c r="FB265" s="105"/>
      <c r="FC265" s="105"/>
      <c r="FD265" s="105"/>
      <c r="FE265" s="105"/>
      <c r="FF265" s="105"/>
      <c r="FG265" s="105"/>
      <c r="FH265" s="105"/>
      <c r="FI265" s="105"/>
      <c r="FJ265" s="105"/>
      <c r="FK265" s="105"/>
      <c r="FL265" s="105"/>
      <c r="FM265" s="105"/>
      <c r="FN265" s="105"/>
      <c r="FO265" s="105"/>
      <c r="FP265" s="56"/>
      <c r="FQ265" s="56"/>
      <c r="FR265" s="56"/>
      <c r="FS265" s="56"/>
      <c r="FT265" s="56"/>
      <c r="FU265" s="56"/>
      <c r="FV265" s="56"/>
      <c r="FW265" s="56"/>
      <c r="FX265" s="56"/>
      <c r="FY265" s="56"/>
      <c r="FZ265" s="56"/>
      <c r="GA265" s="56"/>
      <c r="GB265" s="56"/>
      <c r="GC265" s="56"/>
      <c r="GD265" s="56"/>
      <c r="GE265" s="56"/>
      <c r="GF265" s="56"/>
      <c r="GG265" s="56"/>
      <c r="GH265" s="56"/>
      <c r="GI265" s="56"/>
      <c r="GJ265" s="56"/>
      <c r="GK265" s="56"/>
      <c r="GL265" s="56"/>
      <c r="GM265" s="56"/>
      <c r="GN265" s="56"/>
      <c r="GO265" s="56"/>
      <c r="GP265" s="56"/>
      <c r="GQ265" s="56"/>
      <c r="GR265" s="56"/>
      <c r="GS265" s="56"/>
      <c r="GT265" s="56"/>
      <c r="GU265" s="56"/>
      <c r="GV265" s="56"/>
      <c r="GW265" s="56"/>
      <c r="GX265" s="56"/>
      <c r="GY265" s="56"/>
      <c r="GZ265" s="56"/>
      <c r="HA265" s="56"/>
      <c r="HB265" s="56"/>
      <c r="HC265" s="56"/>
      <c r="HD265" s="56"/>
      <c r="HE265" s="56"/>
      <c r="HF265" s="56"/>
      <c r="HG265" s="56"/>
      <c r="HH265" s="217"/>
    </row>
    <row r="266" spans="2:216" ht="15" customHeight="1" thickBot="1" x14ac:dyDescent="0.3">
      <c r="B266" s="221"/>
      <c r="C266" s="56"/>
      <c r="D266" s="92"/>
      <c r="E266" s="105"/>
      <c r="F266" s="105"/>
      <c r="G266" s="97"/>
      <c r="H266" s="105">
        <f>GETPIVOTDATA(" Alaska",'Population Migration by State'!$B$5,"Year",'Population Migration by State'!$C$3)</f>
        <v>33440</v>
      </c>
      <c r="I266" s="105">
        <f>GETPIVOTDATA(" Alaska",'Population Migration by State'!$B$5,"Year",'Population Migration by State'!$C$3)</f>
        <v>33440</v>
      </c>
      <c r="J266" s="97"/>
      <c r="K266" s="105"/>
      <c r="L266" s="105"/>
      <c r="M266" s="105"/>
      <c r="N266" s="92">
        <f>GETPIVOTDATA(" Alaska",'Population Migration by State'!$B$5,"Year",'Population Migration by State'!$C$3)</f>
        <v>33440</v>
      </c>
      <c r="O266" s="99"/>
      <c r="P266" s="105"/>
      <c r="Q266" s="105"/>
      <c r="R266" s="102"/>
      <c r="S266" s="105"/>
      <c r="T266" s="105"/>
      <c r="U266" s="105"/>
      <c r="V266" s="105"/>
      <c r="W266" s="105"/>
      <c r="X266" s="115"/>
      <c r="AT266" s="105"/>
      <c r="AU266" s="105"/>
      <c r="AV266" s="105"/>
      <c r="AW266" s="105"/>
      <c r="AX266" s="187"/>
      <c r="AY266" s="187"/>
      <c r="AZ266" s="187"/>
      <c r="BA266" s="187"/>
      <c r="BB266" s="187"/>
      <c r="BC266" s="187"/>
      <c r="BD266" s="187"/>
      <c r="BE266" s="187"/>
      <c r="BF266" s="187"/>
      <c r="BG266" s="188"/>
      <c r="BH266" s="139"/>
      <c r="BI266" s="140"/>
      <c r="BJ266" s="140"/>
      <c r="BK266" s="140"/>
      <c r="BL266" s="140"/>
      <c r="BM266" s="140"/>
      <c r="BN266" s="140"/>
      <c r="BO266" s="140"/>
      <c r="BP266" s="140"/>
      <c r="BQ266" s="140"/>
      <c r="BR266" s="141"/>
      <c r="BS266" s="142"/>
      <c r="BT266" s="142"/>
      <c r="BU266" s="142"/>
      <c r="BV266" s="142"/>
      <c r="BW266" s="142"/>
      <c r="BX266" s="142"/>
      <c r="BY266" s="142"/>
      <c r="BZ266" s="142"/>
      <c r="CA266" s="143"/>
      <c r="CB266" s="105"/>
      <c r="CC266" s="105"/>
      <c r="CD266" s="105"/>
      <c r="CE266" s="105"/>
      <c r="CF266" s="105"/>
      <c r="CG266" s="105"/>
      <c r="CH266" s="105"/>
      <c r="CI266" s="105"/>
      <c r="CJ266" s="105"/>
      <c r="CK266" s="105"/>
      <c r="CL266" s="105"/>
      <c r="CM266" s="105"/>
      <c r="CN266" s="105"/>
      <c r="CO266" s="105"/>
      <c r="CP266" s="105"/>
      <c r="CQ266" s="105"/>
      <c r="CR266" s="105"/>
      <c r="CS266" s="105"/>
      <c r="CT266" s="105"/>
      <c r="CU266" s="105"/>
      <c r="CV266" s="105"/>
      <c r="CW266" s="105"/>
      <c r="CX266" s="105"/>
      <c r="CY266" s="105"/>
      <c r="CZ266" s="105"/>
      <c r="DA266" s="105"/>
      <c r="DB266" s="92">
        <f>GETPIVOTDATA(" Florida",'Population Migration by State'!$B$5,"Year",'Population Migration by State'!$C$3)</f>
        <v>558786</v>
      </c>
      <c r="DC266" s="105">
        <f>GETPIVOTDATA(" Florida",'Population Migration by State'!$B$5,"Year",'Population Migration by State'!$C$3)</f>
        <v>558786</v>
      </c>
      <c r="DD266" s="105">
        <f>GETPIVOTDATA(" Florida",'Population Migration by State'!$B$5,"Year",'Population Migration by State'!$C$3)</f>
        <v>558786</v>
      </c>
      <c r="DE266" s="105">
        <f>GETPIVOTDATA(" Florida",'Population Migration by State'!$B$5,"Year",'Population Migration by State'!$C$3)</f>
        <v>558786</v>
      </c>
      <c r="DF266" s="105">
        <f>GETPIVOTDATA(" Florida",'Population Migration by State'!$B$5,"Year",'Population Migration by State'!$C$3)</f>
        <v>558786</v>
      </c>
      <c r="DG266" s="105">
        <f>GETPIVOTDATA(" Florida",'Population Migration by State'!$B$5,"Year",'Population Migration by State'!$C$3)</f>
        <v>558786</v>
      </c>
      <c r="DH266" s="92"/>
      <c r="DI266" s="105"/>
      <c r="DJ266" s="105"/>
      <c r="DK266" s="105"/>
      <c r="DL266" s="105"/>
      <c r="DM266" s="105"/>
      <c r="DN266" s="105"/>
      <c r="DO266" s="105"/>
      <c r="DP266" s="105"/>
      <c r="DQ266" s="105"/>
      <c r="DR266" s="105"/>
      <c r="DS266" s="105"/>
      <c r="DT266" s="105"/>
      <c r="DU266" s="105"/>
      <c r="DV266" s="105"/>
      <c r="EM266" s="105"/>
      <c r="EN266" s="105"/>
      <c r="EO266" s="105"/>
      <c r="EP266" s="105"/>
      <c r="EQ266" s="56"/>
      <c r="ER266" s="56"/>
      <c r="ES266" s="56"/>
      <c r="ET266" s="56"/>
      <c r="EU266" s="56"/>
      <c r="EV266" s="56"/>
      <c r="EW266" s="105"/>
      <c r="EX266" s="105"/>
      <c r="EY266" s="105"/>
      <c r="EZ266" s="105"/>
      <c r="FA266" s="105"/>
      <c r="FB266" s="105"/>
      <c r="FC266" s="105"/>
      <c r="FD266" s="105"/>
      <c r="FE266" s="105"/>
      <c r="FF266" s="105"/>
      <c r="FG266" s="105"/>
      <c r="FH266" s="105"/>
      <c r="FI266" s="105"/>
      <c r="FJ266" s="105"/>
      <c r="FK266" s="105"/>
      <c r="FL266" s="105"/>
      <c r="FM266" s="105"/>
      <c r="FN266" s="105"/>
      <c r="FO266" s="105"/>
      <c r="FP266" s="56"/>
      <c r="FQ266" s="56"/>
      <c r="FR266" s="56"/>
      <c r="FS266" s="56"/>
      <c r="FT266" s="56"/>
      <c r="FU266" s="56"/>
      <c r="FV266" s="56"/>
      <c r="FW266" s="56"/>
      <c r="FX266" s="56"/>
      <c r="FY266" s="56"/>
      <c r="FZ266" s="56"/>
      <c r="GA266" s="56"/>
      <c r="GB266" s="56"/>
      <c r="GC266" s="56"/>
      <c r="GD266" s="56"/>
      <c r="GE266" s="56"/>
      <c r="GF266" s="56"/>
      <c r="GG266" s="56"/>
      <c r="GH266" s="56"/>
      <c r="GI266" s="56"/>
      <c r="GJ266" s="56"/>
      <c r="GK266" s="56"/>
      <c r="GL266" s="56"/>
      <c r="GM266" s="56"/>
      <c r="GN266" s="56"/>
      <c r="GO266" s="56"/>
      <c r="GP266" s="56"/>
      <c r="GQ266" s="56"/>
      <c r="GR266" s="56"/>
      <c r="GS266" s="56"/>
      <c r="GT266" s="56"/>
      <c r="GU266" s="56"/>
      <c r="GV266" s="56"/>
      <c r="GW266" s="56"/>
      <c r="GX266" s="56"/>
      <c r="GY266" s="56"/>
      <c r="GZ266" s="56"/>
      <c r="HA266" s="56"/>
      <c r="HB266" s="56"/>
      <c r="HC266" s="56"/>
      <c r="HD266" s="56"/>
      <c r="HE266" s="56"/>
      <c r="HF266" s="56"/>
      <c r="HG266" s="56"/>
      <c r="HH266" s="217"/>
    </row>
    <row r="267" spans="2:216" ht="15.75" customHeight="1" thickTop="1" x14ac:dyDescent="0.25">
      <c r="B267" s="221"/>
      <c r="C267" s="56"/>
      <c r="D267" s="92"/>
      <c r="E267" s="105"/>
      <c r="F267" s="105"/>
      <c r="G267" s="92">
        <f>GETPIVOTDATA(" Alaska",'Population Migration by State'!$B$5,"Year",'Population Migration by State'!$C$3)</f>
        <v>33440</v>
      </c>
      <c r="H267" s="105">
        <f>GETPIVOTDATA(" Alaska",'Population Migration by State'!$B$5,"Year",'Population Migration by State'!$C$3)</f>
        <v>33440</v>
      </c>
      <c r="I267" s="95"/>
      <c r="J267" s="105"/>
      <c r="K267" s="105"/>
      <c r="L267" s="105"/>
      <c r="M267" s="97"/>
      <c r="N267" s="105">
        <f>GETPIVOTDATA(" Alaska",'Population Migration by State'!$B$5,"Year",'Population Migration by State'!$C$3)</f>
        <v>33440</v>
      </c>
      <c r="O267" s="105">
        <f>GETPIVOTDATA(" Alaska",'Population Migration by State'!$B$5,"Year",'Population Migration by State'!$C$3)</f>
        <v>33440</v>
      </c>
      <c r="P267" s="92"/>
      <c r="Q267" s="105"/>
      <c r="R267" s="105"/>
      <c r="S267" s="105"/>
      <c r="T267" s="105"/>
      <c r="U267" s="105"/>
      <c r="V267" s="105"/>
      <c r="W267" s="105"/>
      <c r="X267" s="114"/>
      <c r="AT267" s="105"/>
      <c r="AU267" s="105"/>
      <c r="AV267" s="105"/>
      <c r="AW267" s="105"/>
      <c r="AX267" s="187"/>
      <c r="AY267" s="187"/>
      <c r="AZ267" s="187"/>
      <c r="BA267" s="187"/>
      <c r="BB267" s="187"/>
      <c r="BC267" s="187"/>
      <c r="BD267" s="187"/>
      <c r="BE267" s="187"/>
      <c r="BF267" s="187"/>
      <c r="BG267" s="188"/>
      <c r="BH267" s="139"/>
      <c r="BI267" s="140"/>
      <c r="BJ267" s="140"/>
      <c r="BK267" s="140"/>
      <c r="BL267" s="140"/>
      <c r="BM267" s="140"/>
      <c r="BN267" s="140"/>
      <c r="BO267" s="140"/>
      <c r="BP267" s="140"/>
      <c r="BQ267" s="140"/>
      <c r="BR267" s="141"/>
      <c r="BS267" s="142"/>
      <c r="BT267" s="142"/>
      <c r="BU267" s="142"/>
      <c r="BV267" s="142"/>
      <c r="BW267" s="142"/>
      <c r="BX267" s="142"/>
      <c r="BY267" s="142"/>
      <c r="BZ267" s="142"/>
      <c r="CA267" s="143"/>
      <c r="CB267" s="105"/>
      <c r="CC267" s="105"/>
      <c r="CD267" s="105"/>
      <c r="CE267" s="105"/>
      <c r="CF267" s="105"/>
      <c r="CG267" s="105"/>
      <c r="CH267" s="105"/>
      <c r="CI267" s="105"/>
      <c r="CJ267" s="105"/>
      <c r="CK267" s="105"/>
      <c r="CL267" s="105"/>
      <c r="CM267" s="105"/>
      <c r="CN267" s="105"/>
      <c r="CO267" s="105"/>
      <c r="CP267" s="105"/>
      <c r="CQ267" s="105"/>
      <c r="CR267" s="105"/>
      <c r="CS267" s="105"/>
      <c r="CT267" s="105"/>
      <c r="CU267" s="105"/>
      <c r="CV267" s="105"/>
      <c r="CW267" s="105"/>
      <c r="CX267" s="105"/>
      <c r="CY267" s="105"/>
      <c r="CZ267" s="105"/>
      <c r="DA267" s="105"/>
      <c r="DB267" s="92">
        <f>GETPIVOTDATA(" Florida",'Population Migration by State'!$B$5,"Year",'Population Migration by State'!$C$3)</f>
        <v>558786</v>
      </c>
      <c r="DC267" s="105">
        <f>GETPIVOTDATA(" Florida",'Population Migration by State'!$B$5,"Year",'Population Migration by State'!$C$3)</f>
        <v>558786</v>
      </c>
      <c r="DD267" s="105">
        <f>GETPIVOTDATA(" Florida",'Population Migration by State'!$B$5,"Year",'Population Migration by State'!$C$3)</f>
        <v>558786</v>
      </c>
      <c r="DE267" s="105">
        <f>GETPIVOTDATA(" Florida",'Population Migration by State'!$B$5,"Year",'Population Migration by State'!$C$3)</f>
        <v>558786</v>
      </c>
      <c r="DF267" s="105">
        <f>GETPIVOTDATA(" Florida",'Population Migration by State'!$B$5,"Year",'Population Migration by State'!$C$3)</f>
        <v>558786</v>
      </c>
      <c r="DG267" s="105">
        <f>GETPIVOTDATA(" Florida",'Population Migration by State'!$B$5,"Year",'Population Migration by State'!$C$3)</f>
        <v>558786</v>
      </c>
      <c r="DH267" s="92"/>
      <c r="DI267" s="105"/>
      <c r="DJ267" s="105"/>
      <c r="DK267" s="105"/>
      <c r="DL267" s="105"/>
      <c r="DM267" s="105"/>
      <c r="DN267" s="105"/>
      <c r="DO267" s="105"/>
      <c r="DP267" s="105"/>
      <c r="DQ267" s="105"/>
      <c r="DR267" s="105"/>
      <c r="DS267" s="105"/>
      <c r="DT267" s="105"/>
      <c r="DU267" s="105"/>
      <c r="DV267" s="105"/>
      <c r="EM267" s="105"/>
      <c r="EN267" s="105"/>
      <c r="EO267" s="105"/>
      <c r="EP267" s="105"/>
      <c r="EQ267" s="56"/>
      <c r="ER267" s="56"/>
      <c r="ES267" s="56"/>
      <c r="ET267" s="56"/>
      <c r="EU267" s="56"/>
      <c r="EV267" s="56"/>
      <c r="EW267" s="105"/>
      <c r="EX267" s="105"/>
      <c r="EY267" s="105"/>
      <c r="EZ267" s="105"/>
      <c r="FA267" s="105"/>
      <c r="FB267" s="105"/>
      <c r="FC267" s="105"/>
      <c r="FD267" s="105"/>
      <c r="FE267" s="105"/>
      <c r="FF267" s="105"/>
      <c r="FG267" s="105"/>
      <c r="FH267" s="105"/>
      <c r="FI267" s="105"/>
      <c r="FJ267" s="105"/>
      <c r="FK267" s="105"/>
      <c r="FL267" s="105"/>
      <c r="FM267" s="105"/>
      <c r="FN267" s="105"/>
      <c r="FO267" s="105"/>
      <c r="FP267" s="56"/>
      <c r="FQ267" s="56"/>
      <c r="FR267" s="56"/>
      <c r="FS267" s="56"/>
      <c r="FT267" s="56"/>
      <c r="FU267" s="56"/>
      <c r="FV267" s="56"/>
      <c r="FW267" s="56"/>
      <c r="FX267" s="56"/>
      <c r="FY267" s="56"/>
      <c r="FZ267" s="56"/>
      <c r="GA267" s="56"/>
      <c r="GB267" s="56"/>
      <c r="GC267" s="56"/>
      <c r="GD267" s="56"/>
      <c r="GE267" s="56"/>
      <c r="GF267" s="56"/>
      <c r="GG267" s="56"/>
      <c r="GH267" s="56"/>
      <c r="GI267" s="56"/>
      <c r="GJ267" s="56"/>
      <c r="GK267" s="56"/>
      <c r="GL267" s="56"/>
      <c r="GM267" s="56"/>
      <c r="GN267" s="56"/>
      <c r="GO267" s="56"/>
      <c r="GP267" s="56"/>
      <c r="GQ267" s="56"/>
      <c r="GR267" s="56"/>
      <c r="GS267" s="56"/>
      <c r="GT267" s="56"/>
      <c r="GU267" s="56"/>
      <c r="GV267" s="56"/>
      <c r="GW267" s="56"/>
      <c r="GX267" s="56"/>
      <c r="GY267" s="56"/>
      <c r="GZ267" s="56"/>
      <c r="HA267" s="56"/>
      <c r="HB267" s="56"/>
      <c r="HC267" s="56"/>
      <c r="HD267" s="56"/>
      <c r="HE267" s="56"/>
      <c r="HF267" s="56"/>
      <c r="HG267" s="56"/>
      <c r="HH267" s="217"/>
    </row>
    <row r="268" spans="2:216" ht="15" customHeight="1" thickBot="1" x14ac:dyDescent="0.3">
      <c r="B268" s="221"/>
      <c r="C268" s="56"/>
      <c r="D268" s="92"/>
      <c r="E268" s="105"/>
      <c r="F268" s="97"/>
      <c r="G268" s="105">
        <f>GETPIVOTDATA(" Alaska",'Population Migration by State'!$B$5,"Year",'Population Migration by State'!$C$3)</f>
        <v>33440</v>
      </c>
      <c r="H268" s="97"/>
      <c r="I268" s="105"/>
      <c r="J268" s="105"/>
      <c r="K268" s="105"/>
      <c r="L268" s="105"/>
      <c r="M268" s="92">
        <f>GETPIVOTDATA(" Alaska",'Population Migration by State'!$B$5,"Year",'Population Migration by State'!$C$3)</f>
        <v>33440</v>
      </c>
      <c r="N268" s="105">
        <f>GETPIVOTDATA(" Alaska",'Population Migration by State'!$B$5,"Year",'Population Migration by State'!$C$3)</f>
        <v>33440</v>
      </c>
      <c r="O268" s="97"/>
      <c r="P268" s="105"/>
      <c r="Q268" s="105"/>
      <c r="R268" s="105"/>
      <c r="S268" s="105"/>
      <c r="T268" s="105"/>
      <c r="U268" s="105"/>
      <c r="V268" s="105"/>
      <c r="W268" s="105"/>
      <c r="X268" s="114"/>
      <c r="AT268" s="105"/>
      <c r="AU268" s="105"/>
      <c r="AV268" s="105"/>
      <c r="AW268" s="105"/>
      <c r="AX268" s="187"/>
      <c r="AY268" s="187"/>
      <c r="AZ268" s="187"/>
      <c r="BA268" s="187"/>
      <c r="BB268" s="187"/>
      <c r="BC268" s="187"/>
      <c r="BD268" s="187"/>
      <c r="BE268" s="187"/>
      <c r="BF268" s="187"/>
      <c r="BG268" s="188"/>
      <c r="BH268" s="139"/>
      <c r="BI268" s="140"/>
      <c r="BJ268" s="140"/>
      <c r="BK268" s="140"/>
      <c r="BL268" s="140"/>
      <c r="BM268" s="140"/>
      <c r="BN268" s="140"/>
      <c r="BO268" s="140"/>
      <c r="BP268" s="140"/>
      <c r="BQ268" s="140"/>
      <c r="BR268" s="141"/>
      <c r="BS268" s="142"/>
      <c r="BT268" s="142"/>
      <c r="BU268" s="142"/>
      <c r="BV268" s="142"/>
      <c r="BW268" s="142"/>
      <c r="BX268" s="142"/>
      <c r="BY268" s="142"/>
      <c r="BZ268" s="142"/>
      <c r="CA268" s="143"/>
      <c r="CB268" s="105"/>
      <c r="CC268" s="105"/>
      <c r="CD268" s="105"/>
      <c r="CE268" s="105"/>
      <c r="CF268" s="105"/>
      <c r="CG268" s="105"/>
      <c r="CH268" s="105"/>
      <c r="CI268" s="105"/>
      <c r="CJ268" s="105"/>
      <c r="CK268" s="105"/>
      <c r="CL268" s="105"/>
      <c r="CM268" s="105"/>
      <c r="CN268" s="105"/>
      <c r="CO268" s="105"/>
      <c r="CP268" s="105"/>
      <c r="CQ268" s="105"/>
      <c r="CR268" s="105"/>
      <c r="CS268" s="105"/>
      <c r="CT268" s="105"/>
      <c r="CU268" s="105"/>
      <c r="CV268" s="105"/>
      <c r="CW268" s="105"/>
      <c r="CX268" s="105"/>
      <c r="CY268" s="105"/>
      <c r="CZ268" s="105"/>
      <c r="DA268" s="105"/>
      <c r="DB268" s="92">
        <f>GETPIVOTDATA(" Florida",'Population Migration by State'!$B$5,"Year",'Population Migration by State'!$C$3)</f>
        <v>558786</v>
      </c>
      <c r="DC268" s="105">
        <f>GETPIVOTDATA(" Florida",'Population Migration by State'!$B$5,"Year",'Population Migration by State'!$C$3)</f>
        <v>558786</v>
      </c>
      <c r="DD268" s="105">
        <f>GETPIVOTDATA(" Florida",'Population Migration by State'!$B$5,"Year",'Population Migration by State'!$C$3)</f>
        <v>558786</v>
      </c>
      <c r="DE268" s="105">
        <f>GETPIVOTDATA(" Florida",'Population Migration by State'!$B$5,"Year",'Population Migration by State'!$C$3)</f>
        <v>558786</v>
      </c>
      <c r="DF268" s="105">
        <f>GETPIVOTDATA(" Florida",'Population Migration by State'!$B$5,"Year",'Population Migration by State'!$C$3)</f>
        <v>558786</v>
      </c>
      <c r="DG268" s="97"/>
      <c r="DH268" s="105"/>
      <c r="DI268" s="105"/>
      <c r="DJ268" s="105"/>
      <c r="DK268" s="105"/>
      <c r="DL268" s="105"/>
      <c r="DM268" s="105"/>
      <c r="DN268" s="105"/>
      <c r="DO268" s="105"/>
      <c r="DP268" s="105"/>
      <c r="DQ268" s="105"/>
      <c r="DR268" s="105"/>
      <c r="DS268" s="105"/>
      <c r="DT268" s="105"/>
      <c r="DU268" s="105"/>
      <c r="DV268" s="105"/>
      <c r="EM268" s="105"/>
      <c r="EN268" s="105"/>
      <c r="EO268" s="105"/>
      <c r="EP268" s="105"/>
      <c r="EQ268" s="56"/>
      <c r="ER268" s="56"/>
      <c r="ES268" s="56"/>
      <c r="ET268" s="56"/>
      <c r="EU268" s="56"/>
      <c r="EV268" s="56"/>
      <c r="EW268" s="105"/>
      <c r="EX268" s="105"/>
      <c r="EY268" s="105"/>
      <c r="EZ268" s="105"/>
      <c r="FA268" s="105"/>
      <c r="FB268" s="105"/>
      <c r="FC268" s="105"/>
      <c r="FD268" s="105"/>
      <c r="FE268" s="105"/>
      <c r="FF268" s="105"/>
      <c r="FG268" s="105"/>
      <c r="FH268" s="105"/>
      <c r="FI268" s="105"/>
      <c r="FJ268" s="105"/>
      <c r="FK268" s="105"/>
      <c r="FL268" s="105"/>
      <c r="FM268" s="105"/>
      <c r="FN268" s="105"/>
      <c r="FO268" s="105"/>
      <c r="FP268" s="56"/>
      <c r="FQ268" s="56"/>
      <c r="FR268" s="56"/>
      <c r="FS268" s="56"/>
      <c r="FT268" s="56"/>
      <c r="FU268" s="56"/>
      <c r="FV268" s="56"/>
      <c r="FW268" s="56"/>
      <c r="FX268" s="56"/>
      <c r="FY268" s="56"/>
      <c r="FZ268" s="56"/>
      <c r="GA268" s="56"/>
      <c r="GB268" s="56"/>
      <c r="GC268" s="56"/>
      <c r="GD268" s="56"/>
      <c r="GE268" s="56"/>
      <c r="GF268" s="56"/>
      <c r="GG268" s="56"/>
      <c r="GH268" s="56"/>
      <c r="GI268" s="56"/>
      <c r="GJ268" s="56"/>
      <c r="GK268" s="56"/>
      <c r="GL268" s="56"/>
      <c r="GM268" s="56"/>
      <c r="GN268" s="56"/>
      <c r="GO268" s="56"/>
      <c r="GP268" s="56"/>
      <c r="GQ268" s="56"/>
      <c r="GR268" s="56"/>
      <c r="GS268" s="56"/>
      <c r="GT268" s="56"/>
      <c r="GU268" s="56"/>
      <c r="GV268" s="56"/>
      <c r="GW268" s="56"/>
      <c r="GX268" s="56"/>
      <c r="GY268" s="56"/>
      <c r="GZ268" s="56"/>
      <c r="HA268" s="56"/>
      <c r="HB268" s="56"/>
      <c r="HC268" s="56"/>
      <c r="HD268" s="56"/>
      <c r="HE268" s="56"/>
      <c r="HF268" s="56"/>
      <c r="HG268" s="56"/>
      <c r="HH268" s="217"/>
    </row>
    <row r="269" spans="2:216" ht="15" customHeight="1" thickTop="1" x14ac:dyDescent="0.25">
      <c r="B269" s="221"/>
      <c r="C269" s="56"/>
      <c r="D269" s="92"/>
      <c r="E269" s="105"/>
      <c r="F269" s="92">
        <f>GETPIVOTDATA(" Alaska",'Population Migration by State'!$B$5,"Year",'Population Migration by State'!$C$3)</f>
        <v>33440</v>
      </c>
      <c r="G269" s="95"/>
      <c r="H269" s="105"/>
      <c r="I269" s="105"/>
      <c r="J269" s="105"/>
      <c r="K269" s="105"/>
      <c r="L269" s="105"/>
      <c r="M269" s="92">
        <f>GETPIVOTDATA(" Alaska",'Population Migration by State'!$B$5,"Year",'Population Migration by State'!$C$3)</f>
        <v>33440</v>
      </c>
      <c r="N269" s="97"/>
      <c r="O269" s="105"/>
      <c r="P269" s="105"/>
      <c r="Q269" s="105"/>
      <c r="R269" s="105"/>
      <c r="S269" s="105"/>
      <c r="T269" s="105"/>
      <c r="U269" s="105"/>
      <c r="V269" s="56"/>
      <c r="W269" s="56"/>
      <c r="X269" s="55"/>
      <c r="AT269" s="105"/>
      <c r="AU269" s="105"/>
      <c r="AV269" s="105"/>
      <c r="AW269" s="105"/>
      <c r="AX269" s="187"/>
      <c r="AY269" s="187"/>
      <c r="AZ269" s="187"/>
      <c r="BA269" s="187"/>
      <c r="BB269" s="187"/>
      <c r="BC269" s="187"/>
      <c r="BD269" s="187"/>
      <c r="BE269" s="187"/>
      <c r="BF269" s="187"/>
      <c r="BG269" s="188"/>
      <c r="BH269" s="139"/>
      <c r="BI269" s="140"/>
      <c r="BJ269" s="140"/>
      <c r="BK269" s="140"/>
      <c r="BL269" s="140"/>
      <c r="BM269" s="140"/>
      <c r="BN269" s="140"/>
      <c r="BO269" s="140"/>
      <c r="BP269" s="140"/>
      <c r="BQ269" s="140"/>
      <c r="BR269" s="141"/>
      <c r="BS269" s="142"/>
      <c r="BT269" s="142"/>
      <c r="BU269" s="142"/>
      <c r="BV269" s="142"/>
      <c r="BW269" s="142"/>
      <c r="BX269" s="142"/>
      <c r="BY269" s="142"/>
      <c r="BZ269" s="142"/>
      <c r="CA269" s="143"/>
      <c r="CB269" s="105"/>
      <c r="CC269" s="105"/>
      <c r="CD269" s="105"/>
      <c r="CE269" s="105"/>
      <c r="CF269" s="105"/>
      <c r="CG269" s="105"/>
      <c r="CH269" s="105"/>
      <c r="CI269" s="105"/>
      <c r="CJ269" s="105"/>
      <c r="CK269" s="105"/>
      <c r="CL269" s="105"/>
      <c r="CM269" s="105"/>
      <c r="CN269" s="105"/>
      <c r="CO269" s="105"/>
      <c r="CP269" s="105"/>
      <c r="CQ269" s="105"/>
      <c r="CR269" s="105"/>
      <c r="CS269" s="105"/>
      <c r="CT269" s="105"/>
      <c r="CU269" s="105"/>
      <c r="CV269" s="105"/>
      <c r="CW269" s="105"/>
      <c r="CX269" s="105"/>
      <c r="CY269" s="105"/>
      <c r="CZ269" s="105"/>
      <c r="DA269" s="105"/>
      <c r="DB269" s="92">
        <f>GETPIVOTDATA(" Florida",'Population Migration by State'!$B$5,"Year",'Population Migration by State'!$C$3)</f>
        <v>558786</v>
      </c>
      <c r="DC269" s="105">
        <f>GETPIVOTDATA(" Florida",'Population Migration by State'!$B$5,"Year",'Population Migration by State'!$C$3)</f>
        <v>558786</v>
      </c>
      <c r="DD269" s="105">
        <f>GETPIVOTDATA(" Florida",'Population Migration by State'!$B$5,"Year",'Population Migration by State'!$C$3)</f>
        <v>558786</v>
      </c>
      <c r="DE269" s="105">
        <f>GETPIVOTDATA(" Florida",'Population Migration by State'!$B$5,"Year",'Population Migration by State'!$C$3)</f>
        <v>558786</v>
      </c>
      <c r="DF269" s="105">
        <f>GETPIVOTDATA(" Florida",'Population Migration by State'!$B$5,"Year",'Population Migration by State'!$C$3)</f>
        <v>558786</v>
      </c>
      <c r="DG269" s="92"/>
      <c r="DH269" s="105"/>
      <c r="DI269" s="105"/>
      <c r="DJ269" s="105"/>
      <c r="DK269" s="105"/>
      <c r="DL269" s="105"/>
      <c r="DM269" s="105"/>
      <c r="DN269" s="105"/>
      <c r="DO269" s="105"/>
      <c r="DP269" s="105"/>
      <c r="DQ269" s="105"/>
      <c r="DR269" s="105"/>
      <c r="DS269" s="105"/>
      <c r="DT269" s="105"/>
      <c r="DU269" s="105"/>
      <c r="DV269" s="105"/>
      <c r="EM269" s="105"/>
      <c r="EN269" s="105"/>
      <c r="EO269" s="105"/>
      <c r="EP269" s="105"/>
      <c r="EQ269" s="56"/>
      <c r="ER269" s="56"/>
      <c r="ES269" s="56"/>
      <c r="ET269" s="56"/>
      <c r="EU269" s="56"/>
      <c r="EV269" s="56"/>
      <c r="EW269" s="105"/>
      <c r="EX269" s="105"/>
      <c r="EY269" s="105"/>
      <c r="EZ269" s="105"/>
      <c r="FA269" s="105"/>
      <c r="FB269" s="105"/>
      <c r="FC269" s="105"/>
      <c r="FD269" s="105"/>
      <c r="FE269" s="105"/>
      <c r="FF269" s="105"/>
      <c r="FG269" s="105"/>
      <c r="FH269" s="105"/>
      <c r="FI269" s="105"/>
      <c r="FJ269" s="105"/>
      <c r="FK269" s="105"/>
      <c r="FL269" s="105"/>
      <c r="FM269" s="105"/>
      <c r="FN269" s="105"/>
      <c r="FO269" s="105"/>
      <c r="FP269" s="56"/>
      <c r="FQ269" s="56"/>
      <c r="FR269" s="56"/>
      <c r="FS269" s="56"/>
      <c r="FT269" s="56"/>
      <c r="FU269" s="56"/>
      <c r="FV269" s="56"/>
      <c r="FW269" s="56"/>
      <c r="FX269" s="56"/>
      <c r="FY269" s="56"/>
      <c r="FZ269" s="56"/>
      <c r="GA269" s="56"/>
      <c r="GB269" s="56"/>
      <c r="GC269" s="56"/>
      <c r="GD269" s="56"/>
      <c r="GE269" s="56"/>
      <c r="GF269" s="56"/>
      <c r="GG269" s="56"/>
      <c r="GH269" s="56"/>
      <c r="GI269" s="56"/>
      <c r="GJ269" s="56"/>
      <c r="GK269" s="56"/>
      <c r="GL269" s="56"/>
      <c r="GM269" s="56"/>
      <c r="GN269" s="56"/>
      <c r="GO269" s="56"/>
      <c r="GP269" s="56"/>
      <c r="GQ269" s="56"/>
      <c r="GR269" s="56"/>
      <c r="GS269" s="56"/>
      <c r="GT269" s="56"/>
      <c r="GU269" s="56"/>
      <c r="GV269" s="56"/>
      <c r="GW269" s="56"/>
      <c r="GX269" s="56"/>
      <c r="GY269" s="56"/>
      <c r="GZ269" s="56"/>
      <c r="HA269" s="56"/>
      <c r="HB269" s="56"/>
      <c r="HC269" s="56"/>
      <c r="HD269" s="56"/>
      <c r="HE269" s="56"/>
      <c r="HF269" s="56"/>
      <c r="HG269" s="56"/>
      <c r="HH269" s="217"/>
    </row>
    <row r="270" spans="2:216" ht="15.75" customHeight="1" thickBot="1" x14ac:dyDescent="0.3">
      <c r="B270" s="221"/>
      <c r="C270" s="56"/>
      <c r="D270" s="92"/>
      <c r="E270" s="97"/>
      <c r="F270" s="97"/>
      <c r="G270" s="105"/>
      <c r="H270" s="105"/>
      <c r="I270" s="105"/>
      <c r="J270" s="105"/>
      <c r="K270" s="105"/>
      <c r="L270" s="105"/>
      <c r="M270" s="102"/>
      <c r="N270" s="105"/>
      <c r="O270" s="105"/>
      <c r="P270" s="105"/>
      <c r="Q270" s="105"/>
      <c r="R270" s="105"/>
      <c r="S270" s="105"/>
      <c r="T270" s="105"/>
      <c r="U270" s="105"/>
      <c r="V270" s="56"/>
      <c r="W270" s="56"/>
      <c r="X270" s="55"/>
      <c r="AT270" s="105"/>
      <c r="AU270" s="105"/>
      <c r="AV270" s="105"/>
      <c r="AW270" s="105"/>
      <c r="AX270" s="187"/>
      <c r="AY270" s="187"/>
      <c r="AZ270" s="187"/>
      <c r="BA270" s="187"/>
      <c r="BB270" s="187"/>
      <c r="BC270" s="187"/>
      <c r="BD270" s="187"/>
      <c r="BE270" s="187"/>
      <c r="BF270" s="187"/>
      <c r="BG270" s="188"/>
      <c r="BH270" s="139"/>
      <c r="BI270" s="140"/>
      <c r="BJ270" s="140"/>
      <c r="BK270" s="140"/>
      <c r="BL270" s="140"/>
      <c r="BM270" s="140"/>
      <c r="BN270" s="140"/>
      <c r="BO270" s="140"/>
      <c r="BP270" s="140"/>
      <c r="BQ270" s="140"/>
      <c r="BR270" s="141"/>
      <c r="BS270" s="142"/>
      <c r="BT270" s="142"/>
      <c r="BU270" s="142"/>
      <c r="BV270" s="142"/>
      <c r="BW270" s="142"/>
      <c r="BX270" s="142"/>
      <c r="BY270" s="142"/>
      <c r="BZ270" s="142"/>
      <c r="CA270" s="143"/>
      <c r="CB270" s="105"/>
      <c r="CC270" s="105"/>
      <c r="CD270" s="105"/>
      <c r="CE270" s="105"/>
      <c r="CF270" s="105"/>
      <c r="CG270" s="105"/>
      <c r="CH270" s="105"/>
      <c r="CI270" s="105"/>
      <c r="CJ270" s="105"/>
      <c r="CK270" s="105"/>
      <c r="CL270" s="105"/>
      <c r="CM270" s="105"/>
      <c r="CN270" s="105"/>
      <c r="CO270" s="105"/>
      <c r="CP270" s="105"/>
      <c r="CQ270" s="105"/>
      <c r="CR270" s="105"/>
      <c r="CS270" s="105"/>
      <c r="CT270" s="105"/>
      <c r="CU270" s="105"/>
      <c r="CV270" s="105"/>
      <c r="CW270" s="105"/>
      <c r="CX270" s="105"/>
      <c r="CY270" s="105"/>
      <c r="CZ270" s="105"/>
      <c r="DA270" s="105"/>
      <c r="DB270" s="92">
        <f>GETPIVOTDATA(" Florida",'Population Migration by State'!$B$5,"Year",'Population Migration by State'!$C$3)</f>
        <v>558786</v>
      </c>
      <c r="DC270" s="105">
        <f>GETPIVOTDATA(" Florida",'Population Migration by State'!$B$5,"Year",'Population Migration by State'!$C$3)</f>
        <v>558786</v>
      </c>
      <c r="DD270" s="105">
        <f>GETPIVOTDATA(" Florida",'Population Migration by State'!$B$5,"Year",'Population Migration by State'!$C$3)</f>
        <v>558786</v>
      </c>
      <c r="DE270" s="105">
        <f>GETPIVOTDATA(" Florida",'Population Migration by State'!$B$5,"Year",'Population Migration by State'!$C$3)</f>
        <v>558786</v>
      </c>
      <c r="DF270" s="105">
        <f>GETPIVOTDATA(" Florida",'Population Migration by State'!$B$5,"Year",'Population Migration by State'!$C$3)</f>
        <v>558786</v>
      </c>
      <c r="DG270" s="92"/>
      <c r="DH270" s="105"/>
      <c r="DI270" s="105"/>
      <c r="DJ270" s="105"/>
      <c r="DK270" s="105"/>
      <c r="DL270" s="105"/>
      <c r="DM270" s="105"/>
      <c r="DN270" s="105"/>
      <c r="DO270" s="105"/>
      <c r="DP270" s="105"/>
      <c r="DQ270" s="105"/>
      <c r="DR270" s="105"/>
      <c r="DS270" s="105"/>
      <c r="DT270" s="105"/>
      <c r="DU270" s="105"/>
      <c r="DV270" s="105"/>
      <c r="EM270" s="105"/>
      <c r="EN270" s="105"/>
      <c r="EO270" s="105"/>
      <c r="EP270" s="105"/>
      <c r="EQ270" s="56"/>
      <c r="ER270" s="56"/>
      <c r="ES270" s="56"/>
      <c r="ET270" s="56"/>
      <c r="EU270" s="56"/>
      <c r="EV270" s="56"/>
      <c r="EW270" s="105"/>
      <c r="EX270" s="105"/>
      <c r="EY270" s="105"/>
      <c r="EZ270" s="105"/>
      <c r="FA270" s="105"/>
      <c r="FB270" s="105"/>
      <c r="FC270" s="105"/>
      <c r="FD270" s="105"/>
      <c r="FE270" s="105"/>
      <c r="FF270" s="105"/>
      <c r="FG270" s="105"/>
      <c r="FH270" s="105"/>
      <c r="FI270" s="105"/>
      <c r="FJ270" s="105"/>
      <c r="FK270" s="105"/>
      <c r="FL270" s="105"/>
      <c r="FM270" s="105"/>
      <c r="FN270" s="105"/>
      <c r="FO270" s="105"/>
      <c r="FP270" s="56"/>
      <c r="FQ270" s="56"/>
      <c r="FR270" s="56"/>
      <c r="FS270" s="56"/>
      <c r="FT270" s="56"/>
      <c r="FU270" s="56"/>
      <c r="FV270" s="56"/>
      <c r="FW270" s="56"/>
      <c r="FX270" s="56"/>
      <c r="FY270" s="56"/>
      <c r="FZ270" s="56"/>
      <c r="GA270" s="56"/>
      <c r="GB270" s="56"/>
      <c r="GC270" s="56"/>
      <c r="GD270" s="56"/>
      <c r="GE270" s="56"/>
      <c r="GF270" s="56"/>
      <c r="GG270" s="56"/>
      <c r="GH270" s="56"/>
      <c r="GI270" s="56"/>
      <c r="GJ270" s="56"/>
      <c r="GK270" s="56"/>
      <c r="GL270" s="56"/>
      <c r="GM270" s="56"/>
      <c r="GN270" s="56"/>
      <c r="GO270" s="56"/>
      <c r="GP270" s="56"/>
      <c r="GQ270" s="56"/>
      <c r="GR270" s="56"/>
      <c r="GS270" s="56"/>
      <c r="GT270" s="56"/>
      <c r="GU270" s="56"/>
      <c r="GV270" s="56"/>
      <c r="GW270" s="56"/>
      <c r="GX270" s="56"/>
      <c r="GY270" s="56"/>
      <c r="GZ270" s="56"/>
      <c r="HA270" s="56"/>
      <c r="HB270" s="56"/>
      <c r="HC270" s="56"/>
      <c r="HD270" s="56"/>
      <c r="HE270" s="56"/>
      <c r="HF270" s="56"/>
      <c r="HG270" s="56"/>
      <c r="HH270" s="217"/>
    </row>
    <row r="271" spans="2:216" ht="15.75" customHeight="1" thickTop="1" x14ac:dyDescent="0.25">
      <c r="B271" s="221"/>
      <c r="C271" s="56"/>
      <c r="D271" s="118"/>
      <c r="E271" s="95"/>
      <c r="F271" s="105"/>
      <c r="G271" s="105"/>
      <c r="H271" s="105"/>
      <c r="I271" s="105"/>
      <c r="J271" s="105"/>
      <c r="K271" s="105"/>
      <c r="L271" s="105"/>
      <c r="M271" s="105"/>
      <c r="N271" s="105"/>
      <c r="O271" s="105"/>
      <c r="P271" s="105"/>
      <c r="Q271" s="105"/>
      <c r="R271" s="105"/>
      <c r="S271" s="105"/>
      <c r="T271" s="105"/>
      <c r="U271" s="105"/>
      <c r="V271" s="56"/>
      <c r="W271" s="56"/>
      <c r="X271" s="55"/>
      <c r="AT271" s="105"/>
      <c r="AU271" s="105"/>
      <c r="AV271" s="105"/>
      <c r="AW271" s="105"/>
      <c r="AX271" s="187"/>
      <c r="AY271" s="187"/>
      <c r="AZ271" s="187"/>
      <c r="BA271" s="187"/>
      <c r="BB271" s="187"/>
      <c r="BC271" s="187"/>
      <c r="BD271" s="187"/>
      <c r="BE271" s="187"/>
      <c r="BF271" s="187"/>
      <c r="BG271" s="188"/>
      <c r="BH271" s="139"/>
      <c r="BI271" s="140"/>
      <c r="BJ271" s="140"/>
      <c r="BK271" s="140"/>
      <c r="BL271" s="140"/>
      <c r="BM271" s="140"/>
      <c r="BN271" s="140"/>
      <c r="BO271" s="140"/>
      <c r="BP271" s="140"/>
      <c r="BQ271" s="140"/>
      <c r="BR271" s="141"/>
      <c r="BS271" s="142"/>
      <c r="BT271" s="142"/>
      <c r="BU271" s="142"/>
      <c r="BV271" s="142"/>
      <c r="BW271" s="142"/>
      <c r="BX271" s="142"/>
      <c r="BY271" s="142"/>
      <c r="BZ271" s="142"/>
      <c r="CA271" s="143"/>
      <c r="CB271" s="105"/>
      <c r="CC271" s="105"/>
      <c r="CD271" s="105"/>
      <c r="CE271" s="105"/>
      <c r="CF271" s="105"/>
      <c r="CG271" s="105"/>
      <c r="CH271" s="105"/>
      <c r="CI271" s="105"/>
      <c r="CJ271" s="105"/>
      <c r="CK271" s="105"/>
      <c r="CL271" s="105"/>
      <c r="CM271" s="105"/>
      <c r="CN271" s="105"/>
      <c r="CO271" s="105"/>
      <c r="CP271" s="105"/>
      <c r="CQ271" s="105"/>
      <c r="CR271" s="105"/>
      <c r="CS271" s="105"/>
      <c r="CT271" s="105"/>
      <c r="CU271" s="105"/>
      <c r="CV271" s="105"/>
      <c r="CW271" s="105"/>
      <c r="CX271" s="105"/>
      <c r="CY271" s="105"/>
      <c r="CZ271" s="105"/>
      <c r="DA271" s="105"/>
      <c r="DB271" s="92">
        <f>GETPIVOTDATA(" Florida",'Population Migration by State'!$B$5,"Year",'Population Migration by State'!$C$3)</f>
        <v>558786</v>
      </c>
      <c r="DC271" s="105">
        <f>GETPIVOTDATA(" Florida",'Population Migration by State'!$B$5,"Year",'Population Migration by State'!$C$3)</f>
        <v>558786</v>
      </c>
      <c r="DD271" s="105">
        <f>GETPIVOTDATA(" Florida",'Population Migration by State'!$B$5,"Year",'Population Migration by State'!$C$3)</f>
        <v>558786</v>
      </c>
      <c r="DE271" s="105">
        <f>GETPIVOTDATA(" Florida",'Population Migration by State'!$B$5,"Year",'Population Migration by State'!$C$3)</f>
        <v>558786</v>
      </c>
      <c r="DF271" s="105">
        <f>GETPIVOTDATA(" Florida",'Population Migration by State'!$B$5,"Year",'Population Migration by State'!$C$3)</f>
        <v>558786</v>
      </c>
      <c r="DG271" s="92"/>
      <c r="DH271" s="105"/>
      <c r="DI271" s="105"/>
      <c r="DJ271" s="105"/>
      <c r="DK271" s="105"/>
      <c r="DL271" s="105"/>
      <c r="DM271" s="105"/>
      <c r="DN271" s="105"/>
      <c r="DO271" s="105"/>
      <c r="DP271" s="105"/>
      <c r="DQ271" s="105"/>
      <c r="DR271" s="105"/>
      <c r="DS271" s="105"/>
      <c r="DT271" s="105"/>
      <c r="DU271" s="105"/>
      <c r="DV271" s="105"/>
      <c r="EM271" s="105"/>
      <c r="EN271" s="105"/>
      <c r="EO271" s="105"/>
      <c r="EP271" s="105"/>
      <c r="EQ271" s="56"/>
      <c r="ER271" s="56"/>
      <c r="ES271" s="56"/>
      <c r="ET271" s="56"/>
      <c r="EU271" s="56"/>
      <c r="EV271" s="56"/>
      <c r="EW271" s="105"/>
      <c r="EX271" s="105"/>
      <c r="EY271" s="105"/>
      <c r="EZ271" s="105"/>
      <c r="FA271" s="105"/>
      <c r="FB271" s="105"/>
      <c r="FC271" s="105"/>
      <c r="FD271" s="105"/>
      <c r="FE271" s="105"/>
      <c r="FF271" s="105"/>
      <c r="FG271" s="105"/>
      <c r="FH271" s="105"/>
      <c r="FI271" s="105"/>
      <c r="FJ271" s="105"/>
      <c r="FK271" s="105"/>
      <c r="FL271" s="105"/>
      <c r="FM271" s="105"/>
      <c r="FN271" s="105"/>
      <c r="FO271" s="105"/>
      <c r="FP271" s="56"/>
      <c r="FQ271" s="56"/>
      <c r="FR271" s="56"/>
      <c r="FS271" s="56"/>
      <c r="FT271" s="56"/>
      <c r="FU271" s="56"/>
      <c r="FV271" s="56"/>
      <c r="FW271" s="56"/>
      <c r="FX271" s="56"/>
      <c r="FY271" s="56"/>
      <c r="FZ271" s="56"/>
      <c r="GA271" s="56"/>
      <c r="GB271" s="56"/>
      <c r="GC271" s="56"/>
      <c r="GD271" s="56"/>
      <c r="GE271" s="56"/>
      <c r="GF271" s="56"/>
      <c r="GG271" s="56"/>
      <c r="GH271" s="56"/>
      <c r="GI271" s="56"/>
      <c r="GJ271" s="56"/>
      <c r="GK271" s="56"/>
      <c r="GL271" s="56"/>
      <c r="GM271" s="56"/>
      <c r="GN271" s="56"/>
      <c r="GO271" s="56"/>
      <c r="GP271" s="56"/>
      <c r="GQ271" s="56"/>
      <c r="GR271" s="56"/>
      <c r="GS271" s="56"/>
      <c r="GT271" s="56"/>
      <c r="GU271" s="56"/>
      <c r="GV271" s="56"/>
      <c r="GW271" s="56"/>
      <c r="GX271" s="56"/>
      <c r="GY271" s="56"/>
      <c r="GZ271" s="56"/>
      <c r="HA271" s="56"/>
      <c r="HB271" s="56"/>
      <c r="HC271" s="56"/>
      <c r="HD271" s="56"/>
      <c r="HE271" s="56"/>
      <c r="HF271" s="56"/>
      <c r="HG271" s="56"/>
      <c r="HH271" s="217"/>
    </row>
    <row r="272" spans="2:216" ht="15" customHeight="1" thickBot="1" x14ac:dyDescent="0.3">
      <c r="B272" s="221"/>
      <c r="C272" s="56"/>
      <c r="D272" s="102"/>
      <c r="E272" s="105"/>
      <c r="F272" s="105"/>
      <c r="G272" s="105"/>
      <c r="H272" s="105"/>
      <c r="I272" s="105"/>
      <c r="J272" s="105"/>
      <c r="K272" s="105"/>
      <c r="L272" s="105"/>
      <c r="M272" s="105"/>
      <c r="N272" s="105"/>
      <c r="O272" s="105"/>
      <c r="P272" s="105"/>
      <c r="Q272" s="105"/>
      <c r="R272" s="105"/>
      <c r="S272" s="105"/>
      <c r="T272" s="105"/>
      <c r="U272" s="105"/>
      <c r="V272" s="105"/>
      <c r="W272" s="105"/>
      <c r="X272" s="114"/>
      <c r="AT272" s="105"/>
      <c r="AU272" s="105"/>
      <c r="AV272" s="105"/>
      <c r="AW272" s="105"/>
      <c r="AX272" s="187"/>
      <c r="AY272" s="187"/>
      <c r="AZ272" s="187"/>
      <c r="BA272" s="187"/>
      <c r="BB272" s="187"/>
      <c r="BC272" s="187"/>
      <c r="BD272" s="187"/>
      <c r="BE272" s="187"/>
      <c r="BF272" s="187"/>
      <c r="BG272" s="188"/>
      <c r="BH272" s="144"/>
      <c r="BI272" s="145"/>
      <c r="BJ272" s="145"/>
      <c r="BK272" s="145"/>
      <c r="BL272" s="145"/>
      <c r="BM272" s="145"/>
      <c r="BN272" s="145"/>
      <c r="BO272" s="145"/>
      <c r="BP272" s="145"/>
      <c r="BQ272" s="145"/>
      <c r="BR272" s="146"/>
      <c r="BS272" s="147"/>
      <c r="BT272" s="147"/>
      <c r="BU272" s="147"/>
      <c r="BV272" s="147"/>
      <c r="BW272" s="147"/>
      <c r="BX272" s="147"/>
      <c r="BY272" s="147"/>
      <c r="BZ272" s="147"/>
      <c r="CA272" s="148"/>
      <c r="CB272" s="105"/>
      <c r="CC272" s="105"/>
      <c r="CD272" s="105"/>
      <c r="CE272" s="105"/>
      <c r="CF272" s="105"/>
      <c r="CG272" s="105"/>
      <c r="CH272" s="105"/>
      <c r="CI272" s="105"/>
      <c r="CJ272" s="105"/>
      <c r="CK272" s="105"/>
      <c r="CL272" s="105"/>
      <c r="CM272" s="105"/>
      <c r="CN272" s="105"/>
      <c r="CO272" s="105"/>
      <c r="CP272" s="105"/>
      <c r="CQ272" s="105"/>
      <c r="CR272" s="105"/>
      <c r="CS272" s="105"/>
      <c r="CT272" s="105"/>
      <c r="CU272" s="105"/>
      <c r="CV272" s="105"/>
      <c r="CW272" s="105"/>
      <c r="CX272" s="105"/>
      <c r="CY272" s="105"/>
      <c r="CZ272" s="105"/>
      <c r="DA272" s="105"/>
      <c r="DB272" s="92">
        <f>GETPIVOTDATA(" Florida",'Population Migration by State'!$B$5,"Year",'Population Migration by State'!$C$3)</f>
        <v>558786</v>
      </c>
      <c r="DC272" s="105">
        <f>GETPIVOTDATA(" Florida",'Population Migration by State'!$B$5,"Year",'Population Migration by State'!$C$3)</f>
        <v>558786</v>
      </c>
      <c r="DD272" s="105">
        <f>GETPIVOTDATA(" Florida",'Population Migration by State'!$B$5,"Year",'Population Migration by State'!$C$3)</f>
        <v>558786</v>
      </c>
      <c r="DE272" s="105">
        <f>GETPIVOTDATA(" Florida",'Population Migration by State'!$B$5,"Year",'Population Migration by State'!$C$3)</f>
        <v>558786</v>
      </c>
      <c r="DF272" s="105">
        <f>GETPIVOTDATA(" Florida",'Population Migration by State'!$B$5,"Year",'Population Migration by State'!$C$3)</f>
        <v>558786</v>
      </c>
      <c r="DG272" s="92"/>
      <c r="DH272" s="105"/>
      <c r="DI272" s="105"/>
      <c r="DJ272" s="105"/>
      <c r="DK272" s="105"/>
      <c r="DL272" s="105"/>
      <c r="DM272" s="105"/>
      <c r="DN272" s="105"/>
      <c r="DO272" s="105"/>
      <c r="DP272" s="105"/>
      <c r="DQ272" s="105"/>
      <c r="DR272" s="105"/>
      <c r="DS272" s="105"/>
      <c r="DT272" s="105"/>
      <c r="DU272" s="105"/>
      <c r="DV272" s="105"/>
      <c r="EM272" s="105"/>
      <c r="EN272" s="105"/>
      <c r="EO272" s="105"/>
      <c r="EP272" s="105"/>
      <c r="EQ272" s="56"/>
      <c r="ER272" s="56"/>
      <c r="ES272" s="56"/>
      <c r="ET272" s="56"/>
      <c r="EU272" s="56"/>
      <c r="EV272" s="56"/>
      <c r="EW272" s="105"/>
      <c r="EX272" s="105"/>
      <c r="EY272" s="105"/>
      <c r="EZ272" s="105"/>
      <c r="FA272" s="105"/>
      <c r="FB272" s="105"/>
      <c r="FC272" s="105"/>
      <c r="FD272" s="105"/>
      <c r="FE272" s="105"/>
      <c r="FF272" s="105"/>
      <c r="FG272" s="105"/>
      <c r="FH272" s="105"/>
      <c r="FI272" s="105"/>
      <c r="FJ272" s="105"/>
      <c r="FK272" s="105"/>
      <c r="FL272" s="105"/>
      <c r="FM272" s="105"/>
      <c r="FN272" s="105"/>
      <c r="FO272" s="105"/>
      <c r="FP272" s="56"/>
      <c r="FQ272" s="56"/>
      <c r="FR272" s="56"/>
      <c r="FS272" s="56"/>
      <c r="FT272" s="56"/>
      <c r="FU272" s="56"/>
      <c r="FV272" s="56"/>
      <c r="FW272" s="56"/>
      <c r="FX272" s="56"/>
      <c r="FY272" s="56"/>
      <c r="FZ272" s="56"/>
      <c r="GA272" s="56"/>
      <c r="GB272" s="56"/>
      <c r="GC272" s="56"/>
      <c r="GD272" s="56"/>
      <c r="GE272" s="56"/>
      <c r="GF272" s="56"/>
      <c r="GG272" s="56"/>
      <c r="GH272" s="56"/>
      <c r="GI272" s="56"/>
      <c r="GJ272" s="56"/>
      <c r="GK272" s="56"/>
      <c r="GL272" s="56"/>
      <c r="GM272" s="56"/>
      <c r="GN272" s="56"/>
      <c r="GO272" s="56"/>
      <c r="GP272" s="56"/>
      <c r="GQ272" s="56"/>
      <c r="GR272" s="56"/>
      <c r="GS272" s="56"/>
      <c r="GT272" s="56"/>
      <c r="GU272" s="56"/>
      <c r="GV272" s="56"/>
      <c r="GW272" s="56"/>
      <c r="GX272" s="56"/>
      <c r="GY272" s="56"/>
      <c r="GZ272" s="56"/>
      <c r="HA272" s="56"/>
      <c r="HB272" s="56"/>
      <c r="HC272" s="56"/>
      <c r="HD272" s="56"/>
      <c r="HE272" s="56"/>
      <c r="HF272" s="56"/>
      <c r="HG272" s="56"/>
      <c r="HH272" s="217"/>
    </row>
    <row r="273" spans="2:216" ht="15" customHeight="1" x14ac:dyDescent="0.25">
      <c r="B273" s="221"/>
      <c r="C273" s="56"/>
      <c r="D273" s="92"/>
      <c r="E273" s="105"/>
      <c r="F273" s="105"/>
      <c r="G273" s="105"/>
      <c r="H273" s="105"/>
      <c r="I273" s="105"/>
      <c r="J273" s="105"/>
      <c r="K273" s="105"/>
      <c r="L273" s="105"/>
      <c r="M273" s="105"/>
      <c r="N273" s="105"/>
      <c r="O273" s="105"/>
      <c r="P273" s="105"/>
      <c r="Q273" s="105"/>
      <c r="R273" s="105"/>
      <c r="S273" s="105"/>
      <c r="T273" s="105"/>
      <c r="U273" s="105"/>
      <c r="V273" s="105"/>
      <c r="W273" s="105"/>
      <c r="X273" s="114"/>
      <c r="AT273" s="105"/>
      <c r="AU273" s="105"/>
      <c r="AV273" s="105"/>
      <c r="AW273" s="105"/>
      <c r="AX273" s="105"/>
      <c r="AY273" s="105"/>
      <c r="AZ273" s="105"/>
      <c r="BA273" s="105"/>
      <c r="BB273" s="105"/>
      <c r="BC273" s="105"/>
      <c r="BD273" s="105"/>
      <c r="BE273" s="105"/>
      <c r="BF273" s="105"/>
      <c r="BG273" s="105"/>
      <c r="BH273" s="105"/>
      <c r="BI273" s="105"/>
      <c r="BJ273" s="105"/>
      <c r="BK273" s="105"/>
      <c r="BL273" s="105"/>
      <c r="BM273" s="105"/>
      <c r="BN273" s="105"/>
      <c r="BO273" s="105"/>
      <c r="BP273" s="105"/>
      <c r="BQ273" s="105"/>
      <c r="BR273" s="105"/>
      <c r="BS273" s="105"/>
      <c r="BT273" s="105"/>
      <c r="BU273" s="105"/>
      <c r="BV273" s="105"/>
      <c r="BW273" s="105"/>
      <c r="BX273" s="105"/>
      <c r="BY273" s="105"/>
      <c r="BZ273" s="105"/>
      <c r="CA273" s="105"/>
      <c r="CB273" s="105"/>
      <c r="CC273" s="105"/>
      <c r="CD273" s="105"/>
      <c r="CE273" s="105"/>
      <c r="CF273" s="105"/>
      <c r="CG273" s="105"/>
      <c r="CH273" s="105"/>
      <c r="CI273" s="105"/>
      <c r="CJ273" s="105"/>
      <c r="CK273" s="105"/>
      <c r="CL273" s="105"/>
      <c r="CM273" s="105"/>
      <c r="CN273" s="105"/>
      <c r="CO273" s="105"/>
      <c r="CP273" s="105"/>
      <c r="CQ273" s="105"/>
      <c r="CR273" s="105"/>
      <c r="CS273" s="105"/>
      <c r="CT273" s="105"/>
      <c r="CU273" s="105"/>
      <c r="CV273" s="105"/>
      <c r="CW273" s="105"/>
      <c r="CX273" s="105"/>
      <c r="CY273" s="105"/>
      <c r="CZ273" s="105"/>
      <c r="DA273" s="105"/>
      <c r="DB273" s="99"/>
      <c r="DC273" s="105">
        <f>GETPIVOTDATA(" Florida",'Population Migration by State'!$B$5,"Year",'Population Migration by State'!$C$3)</f>
        <v>558786</v>
      </c>
      <c r="DD273" s="105">
        <f>GETPIVOTDATA(" Florida",'Population Migration by State'!$B$5,"Year",'Population Migration by State'!$C$3)</f>
        <v>558786</v>
      </c>
      <c r="DE273" s="105">
        <f>GETPIVOTDATA(" Florida",'Population Migration by State'!$B$5,"Year",'Population Migration by State'!$C$3)</f>
        <v>558786</v>
      </c>
      <c r="DF273" s="105">
        <f>GETPIVOTDATA(" Florida",'Population Migration by State'!$B$5,"Year",'Population Migration by State'!$C$3)</f>
        <v>558786</v>
      </c>
      <c r="DG273" s="92"/>
      <c r="DH273" s="105"/>
      <c r="DI273" s="105"/>
      <c r="DJ273" s="105"/>
      <c r="DK273" s="105"/>
      <c r="DL273" s="105"/>
      <c r="DM273" s="105"/>
      <c r="DN273" s="105"/>
      <c r="DO273" s="105"/>
      <c r="DP273" s="105"/>
      <c r="DQ273" s="105"/>
      <c r="DR273" s="105"/>
      <c r="DS273" s="105"/>
      <c r="DT273" s="105"/>
      <c r="DU273" s="105"/>
      <c r="DV273" s="105"/>
      <c r="EM273" s="105"/>
      <c r="EN273" s="105"/>
      <c r="EO273" s="105"/>
      <c r="EP273" s="105"/>
      <c r="EQ273" s="56"/>
      <c r="ER273" s="56"/>
      <c r="ES273" s="56"/>
      <c r="ET273" s="56"/>
      <c r="EU273" s="56"/>
      <c r="EV273" s="56"/>
      <c r="EW273" s="105"/>
      <c r="EX273" s="105"/>
      <c r="EY273" s="105"/>
      <c r="EZ273" s="105"/>
      <c r="FA273" s="105"/>
      <c r="FB273" s="105"/>
      <c r="FC273" s="105"/>
      <c r="FD273" s="105"/>
      <c r="FE273" s="105"/>
      <c r="FF273" s="105"/>
      <c r="FG273" s="105"/>
      <c r="FH273" s="105"/>
      <c r="FI273" s="105"/>
      <c r="FJ273" s="105"/>
      <c r="FK273" s="105"/>
      <c r="FL273" s="105"/>
      <c r="FM273" s="105"/>
      <c r="FN273" s="105"/>
      <c r="FO273" s="105"/>
      <c r="FP273" s="56"/>
      <c r="FQ273" s="56"/>
      <c r="FR273" s="56"/>
      <c r="FS273" s="56"/>
      <c r="FT273" s="56"/>
      <c r="FU273" s="56"/>
      <c r="FV273" s="56"/>
      <c r="FW273" s="56"/>
      <c r="FX273" s="56"/>
      <c r="FY273" s="56"/>
      <c r="FZ273" s="56"/>
      <c r="GA273" s="56"/>
      <c r="GB273" s="56"/>
      <c r="GC273" s="56"/>
      <c r="GD273" s="56"/>
      <c r="GE273" s="56"/>
      <c r="GF273" s="56"/>
      <c r="GG273" s="56"/>
      <c r="GH273" s="56"/>
      <c r="GI273" s="56"/>
      <c r="GJ273" s="56"/>
      <c r="GK273" s="56"/>
      <c r="GL273" s="56"/>
      <c r="GM273" s="56"/>
      <c r="GN273" s="56"/>
      <c r="GO273" s="56"/>
      <c r="GP273" s="56"/>
      <c r="GQ273" s="56"/>
      <c r="GR273" s="56"/>
      <c r="GS273" s="56"/>
      <c r="GT273" s="56"/>
      <c r="GU273" s="56"/>
      <c r="GV273" s="56"/>
      <c r="GW273" s="56"/>
      <c r="GX273" s="56"/>
      <c r="GY273" s="56"/>
      <c r="GZ273" s="56"/>
      <c r="HA273" s="56"/>
      <c r="HB273" s="56"/>
      <c r="HC273" s="56"/>
      <c r="HD273" s="56"/>
      <c r="HE273" s="56"/>
      <c r="HF273" s="56"/>
      <c r="HG273" s="56"/>
      <c r="HH273" s="217"/>
    </row>
    <row r="274" spans="2:216" ht="15" customHeight="1" thickBot="1" x14ac:dyDescent="0.3">
      <c r="B274" s="221"/>
      <c r="C274" s="56"/>
      <c r="D274" s="92"/>
      <c r="E274" s="105"/>
      <c r="F274" s="105"/>
      <c r="G274" s="105"/>
      <c r="H274" s="105"/>
      <c r="I274" s="105"/>
      <c r="J274" s="105"/>
      <c r="K274" s="105"/>
      <c r="L274" s="105"/>
      <c r="M274" s="105"/>
      <c r="N274" s="105"/>
      <c r="O274" s="105"/>
      <c r="P274" s="105"/>
      <c r="Q274" s="105"/>
      <c r="R274" s="105"/>
      <c r="S274" s="105"/>
      <c r="T274" s="105"/>
      <c r="U274" s="105"/>
      <c r="V274" s="105"/>
      <c r="W274" s="105"/>
      <c r="X274" s="114"/>
      <c r="AT274" s="105"/>
      <c r="AU274" s="105"/>
      <c r="AV274" s="105"/>
      <c r="AW274" s="105"/>
      <c r="AX274" s="105"/>
      <c r="AY274" s="105"/>
      <c r="AZ274" s="105"/>
      <c r="BA274" s="105"/>
      <c r="BB274" s="105"/>
      <c r="BC274" s="105"/>
      <c r="BD274" s="105"/>
      <c r="BE274" s="105"/>
      <c r="BF274" s="105"/>
      <c r="BG274" s="105"/>
      <c r="BH274" s="105"/>
      <c r="BI274" s="105"/>
      <c r="BJ274" s="105"/>
      <c r="BK274" s="105"/>
      <c r="BL274" s="105"/>
      <c r="BM274" s="105"/>
      <c r="BN274" s="105"/>
      <c r="BO274" s="105"/>
      <c r="BP274" s="105"/>
      <c r="BQ274" s="105"/>
      <c r="BR274" s="105"/>
      <c r="BS274" s="105"/>
      <c r="BT274" s="105"/>
      <c r="BU274" s="105"/>
      <c r="BV274" s="105"/>
      <c r="BW274" s="105"/>
      <c r="BX274" s="105"/>
      <c r="BY274" s="105"/>
      <c r="BZ274" s="105"/>
      <c r="CA274" s="105"/>
      <c r="CB274" s="105"/>
      <c r="CC274" s="105"/>
      <c r="CD274" s="105"/>
      <c r="CE274" s="105"/>
      <c r="CF274" s="105"/>
      <c r="CG274" s="105"/>
      <c r="CH274" s="105"/>
      <c r="CI274" s="105"/>
      <c r="CJ274" s="105"/>
      <c r="CK274" s="105"/>
      <c r="CL274" s="105"/>
      <c r="CM274" s="105"/>
      <c r="CN274" s="105"/>
      <c r="CO274" s="105"/>
      <c r="CP274" s="105"/>
      <c r="CQ274" s="105"/>
      <c r="CR274" s="105"/>
      <c r="CS274" s="105"/>
      <c r="CT274" s="105"/>
      <c r="CU274" s="105"/>
      <c r="CV274" s="105"/>
      <c r="CW274" s="105"/>
      <c r="CX274" s="105"/>
      <c r="CY274" s="105"/>
      <c r="CZ274" s="105"/>
      <c r="DA274" s="105"/>
      <c r="DB274" s="105"/>
      <c r="DC274" s="92">
        <f>GETPIVOTDATA(" Florida",'Population Migration by State'!$B$5,"Year",'Population Migration by State'!$C$3)</f>
        <v>558786</v>
      </c>
      <c r="DD274" s="105">
        <f>GETPIVOTDATA(" Florida",'Population Migration by State'!$B$5,"Year",'Population Migration by State'!$C$3)</f>
        <v>558786</v>
      </c>
      <c r="DE274" s="105">
        <f>GETPIVOTDATA(" Florida",'Population Migration by State'!$B$5,"Year",'Population Migration by State'!$C$3)</f>
        <v>558786</v>
      </c>
      <c r="DF274" s="97"/>
      <c r="DG274" s="105"/>
      <c r="DH274" s="105"/>
      <c r="DI274" s="105"/>
      <c r="DJ274" s="105"/>
      <c r="DK274" s="105"/>
      <c r="DL274" s="105"/>
      <c r="DM274" s="105"/>
      <c r="DN274" s="105"/>
      <c r="DO274" s="105"/>
      <c r="DP274" s="105"/>
      <c r="DQ274" s="105"/>
      <c r="DR274" s="105"/>
      <c r="DS274" s="105"/>
      <c r="DT274" s="105"/>
      <c r="DU274" s="105"/>
      <c r="DV274" s="105"/>
      <c r="DW274" s="105"/>
      <c r="DX274" s="105"/>
      <c r="DY274" s="105"/>
      <c r="DZ274" s="105"/>
      <c r="EA274" s="105"/>
      <c r="EB274" s="105"/>
      <c r="EC274" s="105"/>
      <c r="ED274" s="105"/>
      <c r="EE274" s="105"/>
      <c r="EF274" s="105"/>
      <c r="EG274" s="105"/>
      <c r="EH274" s="105"/>
      <c r="EI274" s="105"/>
      <c r="EJ274" s="105"/>
      <c r="EK274" s="105"/>
      <c r="EL274" s="105"/>
      <c r="EM274" s="105"/>
      <c r="EN274" s="105"/>
      <c r="EO274" s="105"/>
      <c r="EP274" s="105"/>
      <c r="EQ274" s="56"/>
      <c r="ER274" s="56"/>
      <c r="ES274" s="56"/>
      <c r="ET274" s="56"/>
      <c r="EU274" s="56"/>
      <c r="EV274" s="56"/>
      <c r="EW274" s="105"/>
      <c r="EX274" s="105"/>
      <c r="EY274" s="105"/>
      <c r="EZ274" s="105"/>
      <c r="FA274" s="105"/>
      <c r="FB274" s="105"/>
      <c r="FC274" s="105"/>
      <c r="FD274" s="105"/>
      <c r="FE274" s="105"/>
      <c r="FF274" s="105"/>
      <c r="FG274" s="105"/>
      <c r="FH274" s="105"/>
      <c r="FI274" s="105"/>
      <c r="FJ274" s="105"/>
      <c r="FK274" s="105"/>
      <c r="FL274" s="105"/>
      <c r="FM274" s="105"/>
      <c r="FN274" s="105"/>
      <c r="FO274" s="105"/>
      <c r="FP274" s="56"/>
      <c r="FQ274" s="56"/>
      <c r="FR274" s="56"/>
      <c r="FS274" s="56"/>
      <c r="FT274" s="56"/>
      <c r="FU274" s="56"/>
      <c r="FV274" s="56"/>
      <c r="FW274" s="56"/>
      <c r="FX274" s="56"/>
      <c r="FY274" s="56"/>
      <c r="FZ274" s="56"/>
      <c r="GA274" s="56"/>
      <c r="GB274" s="56"/>
      <c r="GC274" s="56"/>
      <c r="GD274" s="56"/>
      <c r="GE274" s="56"/>
      <c r="GF274" s="56"/>
      <c r="GG274" s="56"/>
      <c r="GH274" s="56"/>
      <c r="GI274" s="56"/>
      <c r="GJ274" s="56"/>
      <c r="GK274" s="56"/>
      <c r="GL274" s="56"/>
      <c r="GM274" s="56"/>
      <c r="GN274" s="56"/>
      <c r="GO274" s="56"/>
      <c r="GP274" s="56"/>
      <c r="GQ274" s="56"/>
      <c r="GR274" s="56"/>
      <c r="GS274" s="56"/>
      <c r="GT274" s="56"/>
      <c r="GU274" s="56"/>
      <c r="GV274" s="56"/>
      <c r="GW274" s="56"/>
      <c r="GX274" s="56"/>
      <c r="GY274" s="56"/>
      <c r="GZ274" s="56"/>
      <c r="HA274" s="56"/>
      <c r="HB274" s="56"/>
      <c r="HC274" s="56"/>
      <c r="HD274" s="56"/>
      <c r="HE274" s="56"/>
      <c r="HF274" s="56"/>
      <c r="HG274" s="56"/>
      <c r="HH274" s="217"/>
    </row>
    <row r="275" spans="2:216" ht="15" customHeight="1" thickTop="1" x14ac:dyDescent="0.25">
      <c r="B275" s="221"/>
      <c r="C275" s="56"/>
      <c r="D275" s="92"/>
      <c r="E275" s="105"/>
      <c r="F275" s="105"/>
      <c r="G275" s="105"/>
      <c r="H275" s="105"/>
      <c r="I275" s="105"/>
      <c r="J275" s="105"/>
      <c r="K275" s="105"/>
      <c r="L275" s="105"/>
      <c r="M275" s="105"/>
      <c r="N275" s="105"/>
      <c r="O275" s="105"/>
      <c r="P275" s="105"/>
      <c r="Q275" s="105"/>
      <c r="R275" s="105"/>
      <c r="S275" s="105"/>
      <c r="T275" s="105"/>
      <c r="U275" s="105"/>
      <c r="V275" s="105"/>
      <c r="W275" s="105"/>
      <c r="X275" s="114"/>
      <c r="AT275" s="105"/>
      <c r="AU275" s="105"/>
      <c r="AV275" s="105"/>
      <c r="AW275" s="105"/>
      <c r="AX275" s="105"/>
      <c r="AY275" s="105"/>
      <c r="AZ275" s="105"/>
      <c r="BA275" s="105"/>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05"/>
      <c r="CD275" s="105"/>
      <c r="CE275" s="105"/>
      <c r="CF275" s="105"/>
      <c r="CG275" s="105"/>
      <c r="CH275" s="105"/>
      <c r="CI275" s="105"/>
      <c r="CJ275" s="105"/>
      <c r="CK275" s="105"/>
      <c r="CL275" s="105"/>
      <c r="CM275" s="105"/>
      <c r="CN275" s="105"/>
      <c r="CO275" s="105"/>
      <c r="CP275" s="105"/>
      <c r="CQ275" s="105"/>
      <c r="CR275" s="105"/>
      <c r="CS275" s="105"/>
      <c r="CT275" s="105"/>
      <c r="CU275" s="105"/>
      <c r="CV275" s="105"/>
      <c r="CW275" s="105"/>
      <c r="CX275" s="105"/>
      <c r="CY275" s="105"/>
      <c r="CZ275" s="105"/>
      <c r="DA275" s="105"/>
      <c r="DB275" s="105"/>
      <c r="DC275" s="101"/>
      <c r="DD275" s="99"/>
      <c r="DE275" s="105">
        <f>GETPIVOTDATA(" Florida",'Population Migration by State'!$B$5,"Year",'Population Migration by State'!$C$3)</f>
        <v>558786</v>
      </c>
      <c r="DF275" s="92"/>
      <c r="DG275" s="105"/>
      <c r="DH275" s="105"/>
      <c r="DI275" s="105"/>
      <c r="DJ275" s="105"/>
      <c r="DK275" s="105"/>
      <c r="DL275" s="105"/>
      <c r="DM275" s="105"/>
      <c r="DN275" s="105"/>
      <c r="DO275" s="105"/>
      <c r="DP275" s="105"/>
      <c r="DQ275" s="105"/>
      <c r="DR275" s="105"/>
      <c r="DS275" s="105"/>
      <c r="DT275" s="105"/>
      <c r="DU275" s="105"/>
      <c r="DV275" s="105"/>
      <c r="DW275" s="105"/>
      <c r="DX275" s="105"/>
      <c r="DY275" s="105"/>
      <c r="DZ275" s="105"/>
      <c r="EA275" s="105"/>
      <c r="EB275" s="105"/>
      <c r="EC275" s="105"/>
      <c r="ED275" s="105"/>
      <c r="EE275" s="105"/>
      <c r="EF275" s="105"/>
      <c r="EG275" s="105"/>
      <c r="EH275" s="105"/>
      <c r="EI275" s="105"/>
      <c r="EJ275" s="105"/>
      <c r="EK275" s="105"/>
      <c r="EL275" s="105"/>
      <c r="EM275" s="105"/>
      <c r="EN275" s="105"/>
      <c r="EO275" s="105"/>
      <c r="EP275" s="105"/>
      <c r="EQ275" s="56"/>
      <c r="ER275" s="56"/>
      <c r="ES275" s="56"/>
      <c r="ET275" s="56"/>
      <c r="EU275" s="56"/>
      <c r="EV275" s="56"/>
      <c r="EW275" s="105"/>
      <c r="EX275" s="105"/>
      <c r="EY275" s="105"/>
      <c r="EZ275" s="105"/>
      <c r="FA275" s="105"/>
      <c r="FB275" s="105"/>
      <c r="FC275" s="105"/>
      <c r="FD275" s="105"/>
      <c r="FE275" s="105"/>
      <c r="FF275" s="105"/>
      <c r="FG275" s="105"/>
      <c r="FH275" s="105"/>
      <c r="FI275" s="105"/>
      <c r="FJ275" s="105"/>
      <c r="FK275" s="105"/>
      <c r="FL275" s="105"/>
      <c r="FM275" s="105"/>
      <c r="FN275" s="105"/>
      <c r="FO275" s="105"/>
      <c r="FP275" s="56"/>
      <c r="FQ275" s="56"/>
      <c r="FR275" s="56"/>
      <c r="FS275" s="56"/>
      <c r="FT275" s="56"/>
      <c r="FU275" s="56"/>
      <c r="FV275" s="56"/>
      <c r="FW275" s="56"/>
      <c r="FX275" s="56"/>
      <c r="FY275" s="56"/>
      <c r="FZ275" s="56"/>
      <c r="GA275" s="56"/>
      <c r="GB275" s="56"/>
      <c r="GC275" s="56"/>
      <c r="GD275" s="56"/>
      <c r="GE275" s="56"/>
      <c r="GF275" s="56"/>
      <c r="GG275" s="56"/>
      <c r="GH275" s="56"/>
      <c r="GI275" s="56"/>
      <c r="GJ275" s="56"/>
      <c r="GK275" s="56"/>
      <c r="GL275" s="56"/>
      <c r="GM275" s="56"/>
      <c r="GN275" s="56"/>
      <c r="GO275" s="56"/>
      <c r="GP275" s="56"/>
      <c r="GQ275" s="56"/>
      <c r="GR275" s="56"/>
      <c r="GS275" s="56"/>
      <c r="GT275" s="56"/>
      <c r="GU275" s="56"/>
      <c r="GV275" s="56"/>
      <c r="GW275" s="56"/>
      <c r="GX275" s="56"/>
      <c r="GY275" s="56"/>
      <c r="GZ275" s="56"/>
      <c r="HA275" s="56"/>
      <c r="HB275" s="56"/>
      <c r="HC275" s="56"/>
      <c r="HD275" s="56"/>
      <c r="HE275" s="56"/>
      <c r="HF275" s="56"/>
      <c r="HG275" s="56"/>
      <c r="HH275" s="217"/>
    </row>
    <row r="276" spans="2:216" ht="15.75" customHeight="1" thickBot="1" x14ac:dyDescent="0.3">
      <c r="B276" s="221"/>
      <c r="C276" s="56"/>
      <c r="D276" s="107"/>
      <c r="E276" s="103"/>
      <c r="F276" s="103"/>
      <c r="G276" s="103"/>
      <c r="H276" s="103"/>
      <c r="I276" s="103"/>
      <c r="J276" s="103"/>
      <c r="K276" s="103"/>
      <c r="L276" s="103"/>
      <c r="M276" s="103"/>
      <c r="N276" s="103"/>
      <c r="O276" s="103"/>
      <c r="P276" s="103"/>
      <c r="Q276" s="103"/>
      <c r="R276" s="103"/>
      <c r="S276" s="103"/>
      <c r="T276" s="103"/>
      <c r="U276" s="103"/>
      <c r="V276" s="103"/>
      <c r="W276" s="103"/>
      <c r="X276" s="108"/>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c r="CU276" s="105"/>
      <c r="CV276" s="105"/>
      <c r="CW276" s="105"/>
      <c r="CX276" s="105"/>
      <c r="CY276" s="105"/>
      <c r="CZ276" s="105"/>
      <c r="DA276" s="105"/>
      <c r="DB276" s="105"/>
      <c r="DC276" s="105"/>
      <c r="DD276" s="105"/>
      <c r="DE276" s="96">
        <f>GETPIVOTDATA(" Florida",'Population Migration by State'!$B$5,"Year",'Population Migration by State'!$C$3)</f>
        <v>558786</v>
      </c>
      <c r="DF276" s="92"/>
      <c r="DG276" s="105"/>
      <c r="DH276" s="105"/>
      <c r="DI276" s="105"/>
      <c r="DJ276" s="105"/>
      <c r="DK276" s="105"/>
      <c r="DL276" s="105"/>
      <c r="DM276" s="105"/>
      <c r="DN276" s="105"/>
      <c r="DO276" s="105"/>
      <c r="DP276" s="105"/>
      <c r="DQ276" s="105"/>
      <c r="DR276" s="105"/>
      <c r="DS276" s="105"/>
      <c r="DT276" s="105"/>
      <c r="DU276" s="105"/>
      <c r="DV276" s="105"/>
      <c r="DW276" s="105"/>
      <c r="DX276" s="105"/>
      <c r="DY276" s="105"/>
      <c r="DZ276" s="105"/>
      <c r="EA276" s="105"/>
      <c r="EB276" s="105"/>
      <c r="EC276" s="105"/>
      <c r="ED276" s="105"/>
      <c r="EE276" s="105"/>
      <c r="EF276" s="105"/>
      <c r="EG276" s="105"/>
      <c r="EH276" s="105"/>
      <c r="EI276" s="105"/>
      <c r="EJ276" s="105"/>
      <c r="EK276" s="105"/>
      <c r="EL276" s="105"/>
      <c r="EM276" s="105"/>
      <c r="EN276" s="105"/>
      <c r="EO276" s="105"/>
      <c r="EP276" s="105"/>
      <c r="EQ276" s="56"/>
      <c r="ER276" s="56"/>
      <c r="ES276" s="56"/>
      <c r="ET276" s="56"/>
      <c r="EU276" s="56"/>
      <c r="EV276" s="56"/>
      <c r="EW276" s="105"/>
      <c r="EX276" s="105"/>
      <c r="EY276" s="105"/>
      <c r="EZ276" s="105"/>
      <c r="FA276" s="105"/>
      <c r="FB276" s="105"/>
      <c r="FC276" s="105"/>
      <c r="FD276" s="105"/>
      <c r="FE276" s="105"/>
      <c r="FF276" s="105"/>
      <c r="FG276" s="105"/>
      <c r="FH276" s="105"/>
      <c r="FI276" s="105"/>
      <c r="FJ276" s="105"/>
      <c r="FK276" s="105"/>
      <c r="FL276" s="105"/>
      <c r="FM276" s="105"/>
      <c r="FN276" s="105"/>
      <c r="FO276" s="105"/>
      <c r="FP276" s="56"/>
      <c r="FQ276" s="56"/>
      <c r="FR276" s="56"/>
      <c r="FS276" s="56"/>
      <c r="FT276" s="56"/>
      <c r="FU276" s="56"/>
      <c r="FV276" s="56"/>
      <c r="FW276" s="56"/>
      <c r="FX276" s="56"/>
      <c r="FY276" s="56"/>
      <c r="FZ276" s="56"/>
      <c r="GA276" s="56"/>
      <c r="GB276" s="56"/>
      <c r="GC276" s="56"/>
      <c r="GD276" s="56"/>
      <c r="GE276" s="56"/>
      <c r="GF276" s="56"/>
      <c r="GG276" s="56"/>
      <c r="GH276" s="56"/>
      <c r="GI276" s="56"/>
      <c r="GJ276" s="56"/>
      <c r="GK276" s="56"/>
      <c r="GL276" s="56"/>
      <c r="GM276" s="56"/>
      <c r="GN276" s="56"/>
      <c r="GO276" s="56"/>
      <c r="GP276" s="56"/>
      <c r="GQ276" s="56"/>
      <c r="GR276" s="56"/>
      <c r="GS276" s="56"/>
      <c r="GT276" s="56"/>
      <c r="GU276" s="56"/>
      <c r="GV276" s="56"/>
      <c r="GW276" s="56"/>
      <c r="GX276" s="56"/>
      <c r="GY276" s="56"/>
      <c r="GZ276" s="56"/>
      <c r="HA276" s="56"/>
      <c r="HB276" s="56"/>
      <c r="HC276" s="56"/>
      <c r="HD276" s="56"/>
      <c r="HE276" s="56"/>
      <c r="HF276" s="56"/>
      <c r="HG276" s="56"/>
      <c r="HH276" s="217"/>
    </row>
    <row r="277" spans="2:216" ht="15.75" thickTop="1" x14ac:dyDescent="0.25">
      <c r="B277" s="221"/>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c r="BG277" s="105"/>
      <c r="BH277" s="105"/>
      <c r="BI277" s="105"/>
      <c r="BJ277" s="105"/>
      <c r="BK277" s="105"/>
      <c r="BL277" s="105"/>
      <c r="BM277" s="105"/>
      <c r="BN277" s="105"/>
      <c r="BO277" s="105"/>
      <c r="BP277" s="105"/>
      <c r="BQ277" s="105"/>
      <c r="BR277" s="105"/>
      <c r="BS277" s="105"/>
      <c r="BT277" s="105"/>
      <c r="BU277" s="105"/>
      <c r="BV277" s="105"/>
      <c r="BW277" s="105"/>
      <c r="BX277" s="105"/>
      <c r="BY277" s="105"/>
      <c r="BZ277" s="105"/>
      <c r="CA277" s="105"/>
      <c r="CB277" s="105"/>
      <c r="CC277" s="105"/>
      <c r="CD277" s="105"/>
      <c r="CE277" s="105"/>
      <c r="CF277" s="105"/>
      <c r="CG277" s="105"/>
      <c r="CH277" s="105"/>
      <c r="CI277" s="105"/>
      <c r="CJ277" s="105"/>
      <c r="CK277" s="105"/>
      <c r="CL277" s="105"/>
      <c r="CM277" s="105"/>
      <c r="CN277" s="105"/>
      <c r="CO277" s="105"/>
      <c r="CP277" s="105"/>
      <c r="CQ277" s="105"/>
      <c r="CR277" s="105"/>
      <c r="CS277" s="105"/>
      <c r="CT277" s="105"/>
      <c r="CU277" s="105"/>
      <c r="CV277" s="105"/>
      <c r="CW277" s="105"/>
      <c r="CX277" s="105"/>
      <c r="CY277" s="105"/>
      <c r="CZ277" s="105"/>
      <c r="DA277" s="105"/>
      <c r="DB277" s="105"/>
      <c r="DC277" s="105"/>
      <c r="DD277" s="105"/>
      <c r="DE277" s="99"/>
      <c r="DF277" s="92"/>
      <c r="DG277" s="105"/>
      <c r="DH277" s="105"/>
      <c r="DI277" s="105"/>
      <c r="DJ277" s="105"/>
      <c r="DK277" s="105"/>
      <c r="DL277" s="105"/>
      <c r="DM277" s="105"/>
      <c r="DN277" s="105"/>
      <c r="DO277" s="105"/>
      <c r="DP277" s="105"/>
      <c r="DQ277" s="105"/>
      <c r="DR277" s="105"/>
      <c r="DS277" s="105"/>
      <c r="DT277" s="105"/>
      <c r="DU277" s="105"/>
      <c r="DV277" s="105"/>
      <c r="DW277" s="105"/>
      <c r="DX277" s="105"/>
      <c r="DY277" s="105"/>
      <c r="DZ277" s="105"/>
      <c r="EA277" s="105"/>
      <c r="EB277" s="105"/>
      <c r="EC277" s="105"/>
      <c r="ED277" s="105"/>
      <c r="EE277" s="105"/>
      <c r="EF277" s="105"/>
      <c r="EG277" s="105"/>
      <c r="EH277" s="105"/>
      <c r="EI277" s="105"/>
      <c r="EJ277" s="105"/>
      <c r="EK277" s="105"/>
      <c r="EL277" s="105"/>
      <c r="EM277" s="105"/>
      <c r="EN277" s="105"/>
      <c r="EO277" s="105"/>
      <c r="EP277" s="105"/>
      <c r="EQ277" s="56"/>
      <c r="ER277" s="56"/>
      <c r="ES277" s="56"/>
      <c r="ET277" s="56"/>
      <c r="EU277" s="56"/>
      <c r="EV277" s="56"/>
      <c r="EW277" s="105"/>
      <c r="EX277" s="105"/>
      <c r="EY277" s="105"/>
      <c r="EZ277" s="105"/>
      <c r="FA277" s="105"/>
      <c r="FB277" s="105"/>
      <c r="FC277" s="105"/>
      <c r="FD277" s="105"/>
      <c r="FE277" s="105"/>
      <c r="FF277" s="105"/>
      <c r="FG277" s="105"/>
      <c r="FH277" s="105"/>
      <c r="FI277" s="105"/>
      <c r="FJ277" s="105"/>
      <c r="FK277" s="105"/>
      <c r="FL277" s="105"/>
      <c r="FM277" s="105"/>
      <c r="FN277" s="105"/>
      <c r="FO277" s="105"/>
      <c r="FP277" s="56"/>
      <c r="FQ277" s="56"/>
      <c r="FR277" s="56"/>
      <c r="FS277" s="56"/>
      <c r="FT277" s="56"/>
      <c r="FU277" s="56"/>
      <c r="FV277" s="56"/>
      <c r="FW277" s="56"/>
      <c r="FX277" s="56"/>
      <c r="FY277" s="56"/>
      <c r="FZ277" s="56"/>
      <c r="GA277" s="56"/>
      <c r="GB277" s="56"/>
      <c r="GC277" s="56"/>
      <c r="GD277" s="56"/>
      <c r="GE277" s="56"/>
      <c r="GF277" s="56"/>
      <c r="GG277" s="56"/>
      <c r="GH277" s="56"/>
      <c r="GI277" s="56"/>
      <c r="GJ277" s="56"/>
      <c r="GK277" s="56"/>
      <c r="GL277" s="56"/>
      <c r="GM277" s="56"/>
      <c r="GN277" s="56"/>
      <c r="GO277" s="56"/>
      <c r="GP277" s="56"/>
      <c r="GQ277" s="56"/>
      <c r="GR277" s="56"/>
      <c r="GS277" s="56"/>
      <c r="GT277" s="56"/>
      <c r="GU277" s="56"/>
      <c r="GV277" s="56"/>
      <c r="GW277" s="56"/>
      <c r="GX277" s="56"/>
      <c r="GY277" s="56"/>
      <c r="GZ277" s="56"/>
      <c r="HA277" s="56"/>
      <c r="HB277" s="56"/>
      <c r="HC277" s="56"/>
      <c r="HD277" s="56"/>
      <c r="HE277" s="56"/>
      <c r="HF277" s="56"/>
      <c r="HG277" s="56"/>
      <c r="HH277" s="217"/>
    </row>
    <row r="278" spans="2:216" ht="15.75" thickBot="1" x14ac:dyDescent="0.3">
      <c r="B278" s="221"/>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56"/>
      <c r="AZ278" s="56"/>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c r="CK278" s="56"/>
      <c r="CL278" s="56"/>
      <c r="CM278" s="56"/>
      <c r="CN278" s="56"/>
      <c r="CO278" s="56"/>
      <c r="CP278" s="56"/>
      <c r="CQ278" s="56"/>
      <c r="CR278" s="56"/>
      <c r="CS278" s="56"/>
      <c r="CT278" s="56"/>
      <c r="CU278" s="56"/>
      <c r="CV278" s="56"/>
      <c r="CW278" s="56"/>
      <c r="CX278" s="56"/>
      <c r="CY278" s="56"/>
      <c r="CZ278" s="56"/>
      <c r="DA278" s="56"/>
      <c r="DB278" s="56"/>
      <c r="DC278" s="56"/>
      <c r="DD278" s="56"/>
      <c r="DE278" s="56"/>
      <c r="DF278" s="56"/>
      <c r="DG278" s="56"/>
      <c r="DH278" s="56"/>
      <c r="DI278" s="56"/>
      <c r="DJ278" s="56"/>
      <c r="DK278" s="56"/>
      <c r="DL278" s="56"/>
      <c r="DM278" s="56"/>
      <c r="DN278" s="56"/>
      <c r="DO278" s="56"/>
      <c r="DP278" s="56"/>
      <c r="DQ278" s="56"/>
      <c r="DR278" s="56"/>
      <c r="DS278" s="56"/>
      <c r="DT278" s="56"/>
      <c r="DU278" s="56"/>
      <c r="DV278" s="56"/>
      <c r="DW278" s="56"/>
      <c r="DX278" s="56"/>
      <c r="DY278" s="56"/>
      <c r="DZ278" s="56"/>
      <c r="EA278" s="56"/>
      <c r="EB278" s="56"/>
      <c r="EC278" s="56"/>
      <c r="ED278" s="56"/>
      <c r="EE278" s="56"/>
      <c r="EF278" s="56"/>
      <c r="EG278" s="56"/>
      <c r="EH278" s="56"/>
      <c r="EI278" s="56"/>
      <c r="EJ278" s="56"/>
      <c r="EK278" s="56"/>
      <c r="EL278" s="56"/>
      <c r="EM278" s="56"/>
      <c r="EN278" s="56"/>
      <c r="EO278" s="56"/>
      <c r="EP278" s="56"/>
      <c r="EQ278" s="56"/>
      <c r="ER278" s="56"/>
      <c r="ES278" s="56"/>
      <c r="ET278" s="56"/>
      <c r="EU278" s="56"/>
      <c r="EV278" s="56"/>
      <c r="EW278" s="56"/>
      <c r="EX278" s="56"/>
      <c r="EY278" s="56"/>
      <c r="EZ278" s="56"/>
      <c r="FA278" s="56"/>
      <c r="FB278" s="56"/>
      <c r="FC278" s="56"/>
      <c r="FD278" s="56"/>
      <c r="FE278" s="56"/>
      <c r="FF278" s="56"/>
      <c r="FG278" s="56"/>
      <c r="FH278" s="56"/>
      <c r="FI278" s="56"/>
      <c r="FJ278" s="56"/>
      <c r="FK278" s="56"/>
      <c r="FL278" s="56"/>
      <c r="FM278" s="56"/>
      <c r="FN278" s="56"/>
      <c r="FO278" s="56"/>
      <c r="FP278" s="56"/>
      <c r="FQ278" s="56"/>
      <c r="FR278" s="56"/>
      <c r="FS278" s="56"/>
      <c r="FT278" s="56"/>
      <c r="FU278" s="56"/>
      <c r="FV278" s="56"/>
      <c r="FW278" s="56"/>
      <c r="FX278" s="56"/>
      <c r="FY278" s="56"/>
      <c r="FZ278" s="56"/>
      <c r="GA278" s="56"/>
      <c r="GB278" s="56"/>
      <c r="GC278" s="56"/>
      <c r="GD278" s="56"/>
      <c r="GE278" s="56"/>
      <c r="GF278" s="56"/>
      <c r="GG278" s="56"/>
      <c r="GH278" s="56"/>
      <c r="GI278" s="56"/>
      <c r="GJ278" s="56"/>
      <c r="GK278" s="56"/>
      <c r="GL278" s="56"/>
      <c r="GM278" s="56"/>
      <c r="GN278" s="56"/>
      <c r="GO278" s="56"/>
      <c r="GP278" s="56"/>
      <c r="GQ278" s="56"/>
      <c r="GR278" s="56"/>
      <c r="GS278" s="56"/>
      <c r="GT278" s="56"/>
      <c r="GU278" s="56"/>
      <c r="GV278" s="56"/>
      <c r="GW278" s="56"/>
      <c r="GX278" s="56"/>
      <c r="GY278" s="56"/>
      <c r="GZ278" s="56"/>
      <c r="HA278" s="56"/>
      <c r="HB278" s="56"/>
      <c r="HC278" s="56"/>
      <c r="HD278" s="56"/>
      <c r="HE278" s="56"/>
      <c r="HF278" s="56"/>
      <c r="HG278" s="56"/>
      <c r="HH278" s="217"/>
    </row>
    <row r="279" spans="2:216" ht="264.75" customHeight="1" thickBot="1" x14ac:dyDescent="2.35">
      <c r="B279" s="221"/>
      <c r="C279" s="56"/>
      <c r="D279" s="214">
        <f>C3</f>
        <v>2012</v>
      </c>
      <c r="E279" s="215"/>
      <c r="F279" s="215"/>
      <c r="G279" s="215"/>
      <c r="H279" s="215"/>
      <c r="I279" s="215"/>
      <c r="J279" s="215"/>
      <c r="K279" s="215"/>
      <c r="L279" s="215"/>
      <c r="M279" s="215"/>
      <c r="N279" s="215"/>
      <c r="O279" s="215"/>
      <c r="P279" s="215"/>
      <c r="Q279" s="215"/>
      <c r="R279" s="215"/>
      <c r="S279" s="239"/>
      <c r="T279" s="216" t="str">
        <f>'Data Table'!BF2&amp;" vs YA"</f>
        <v>GDP Growth vs YA</v>
      </c>
      <c r="U279" s="216"/>
      <c r="V279" s="216"/>
      <c r="W279" s="216"/>
      <c r="X279" s="216"/>
      <c r="Y279" s="216"/>
      <c r="Z279" s="216"/>
      <c r="AA279" s="216"/>
      <c r="AB279" s="216"/>
      <c r="AC279" s="216"/>
      <c r="AD279" s="216"/>
      <c r="AE279" s="216" t="str">
        <f>'Data Table'!BG2&amp;" vs YA"</f>
        <v>GDP per Capita Growth vs YA</v>
      </c>
      <c r="AF279" s="216"/>
      <c r="AG279" s="216"/>
      <c r="AH279" s="216"/>
      <c r="AI279" s="216"/>
      <c r="AJ279" s="216"/>
      <c r="AK279" s="216"/>
      <c r="AL279" s="216"/>
      <c r="AM279" s="216"/>
      <c r="AN279" s="216"/>
      <c r="AO279" s="216"/>
      <c r="AP279" s="216"/>
      <c r="AQ279" s="216"/>
      <c r="AR279" s="216"/>
      <c r="AS279" s="216"/>
      <c r="AT279" s="216"/>
      <c r="AU279" s="216"/>
      <c r="AV279" s="216"/>
      <c r="AW279" s="216"/>
      <c r="AX279" s="171" t="str">
        <f>'Data Table'!BH2</f>
        <v>Historical Avg Annual Temp 1971-2000 (F)</v>
      </c>
      <c r="AY279" s="171"/>
      <c r="AZ279" s="171"/>
      <c r="BA279" s="171"/>
      <c r="BB279" s="171"/>
      <c r="BC279" s="171"/>
      <c r="BD279" s="171"/>
      <c r="BE279" s="171"/>
      <c r="BF279" s="171"/>
      <c r="BG279" s="171"/>
      <c r="BH279" s="171"/>
      <c r="BI279" s="171"/>
      <c r="BJ279" s="171"/>
      <c r="BK279" s="171"/>
      <c r="BL279" s="171"/>
      <c r="BM279" s="171"/>
      <c r="BN279" s="171"/>
      <c r="BO279" s="171"/>
      <c r="BP279" s="171"/>
      <c r="BQ279" s="172" t="str">
        <f>'Data Table'!BI2</f>
        <v>Health Ranking</v>
      </c>
      <c r="BR279" s="172"/>
      <c r="BS279" s="172"/>
      <c r="BT279" s="172"/>
      <c r="BU279" s="172"/>
      <c r="BV279" s="172"/>
      <c r="BW279" s="172"/>
      <c r="BX279" s="172"/>
      <c r="BY279" s="172"/>
      <c r="BZ279" s="172"/>
      <c r="CA279" s="172"/>
      <c r="CB279" s="172" t="str">
        <f>'Data Table'!BJ2&amp;" vs YA"</f>
        <v>Health Ranking Chg vs YA</v>
      </c>
      <c r="CC279" s="172"/>
      <c r="CD279" s="172"/>
      <c r="CE279" s="172"/>
      <c r="CF279" s="172"/>
      <c r="CG279" s="172"/>
      <c r="CH279" s="172"/>
      <c r="CI279" s="172"/>
      <c r="CJ279" s="172"/>
      <c r="CK279" s="172"/>
      <c r="CL279" s="173"/>
      <c r="CM279" s="56"/>
      <c r="CN279" s="56"/>
      <c r="CO279" s="56"/>
      <c r="CP279" s="56"/>
      <c r="CQ279" s="193" t="s">
        <v>220</v>
      </c>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c r="EI279" s="194"/>
      <c r="EJ279" s="194"/>
      <c r="EK279" s="194"/>
      <c r="EL279" s="194"/>
      <c r="EM279" s="194"/>
      <c r="EN279" s="194"/>
      <c r="EO279" s="194"/>
      <c r="EP279" s="194"/>
      <c r="EQ279" s="194"/>
      <c r="ER279" s="194"/>
      <c r="ES279" s="194"/>
      <c r="ET279" s="194"/>
      <c r="EU279" s="194"/>
      <c r="EV279" s="194"/>
      <c r="EW279" s="194"/>
      <c r="EX279" s="194"/>
      <c r="EY279" s="194"/>
      <c r="EZ279" s="194"/>
      <c r="FA279" s="194"/>
      <c r="FB279" s="194"/>
      <c r="FC279" s="194"/>
      <c r="FD279" s="194"/>
      <c r="FE279" s="194"/>
      <c r="FF279" s="194"/>
      <c r="FG279" s="194"/>
      <c r="FH279" s="194"/>
      <c r="FI279" s="194"/>
      <c r="FJ279" s="194"/>
      <c r="FK279" s="194"/>
      <c r="FL279" s="194"/>
      <c r="FM279" s="194"/>
      <c r="FN279" s="194"/>
      <c r="FO279" s="194"/>
      <c r="FP279" s="194"/>
      <c r="FQ279" s="194"/>
      <c r="FR279" s="194"/>
      <c r="FS279" s="194"/>
      <c r="FT279" s="194"/>
      <c r="FU279" s="194"/>
      <c r="FV279" s="194"/>
      <c r="FW279" s="194"/>
      <c r="FX279" s="194"/>
      <c r="FY279" s="194"/>
      <c r="FZ279" s="194"/>
      <c r="GA279" s="194"/>
      <c r="GB279" s="194"/>
      <c r="GC279" s="194"/>
      <c r="GD279" s="194"/>
      <c r="GE279" s="194"/>
      <c r="GF279" s="194"/>
      <c r="GG279" s="194"/>
      <c r="GH279" s="194"/>
      <c r="GI279" s="194"/>
      <c r="GJ279" s="194"/>
      <c r="GK279" s="194"/>
      <c r="GL279" s="194"/>
      <c r="GM279" s="194"/>
      <c r="GN279" s="194"/>
      <c r="GO279" s="194"/>
      <c r="GP279" s="194"/>
      <c r="GQ279" s="194"/>
      <c r="GR279" s="194"/>
      <c r="GS279" s="194"/>
      <c r="GT279" s="194"/>
      <c r="GU279" s="194"/>
      <c r="GV279" s="194"/>
      <c r="GW279" s="194"/>
      <c r="GX279" s="194"/>
      <c r="GY279" s="194"/>
      <c r="GZ279" s="194"/>
      <c r="HA279" s="194"/>
      <c r="HB279" s="194"/>
      <c r="HC279" s="194"/>
      <c r="HD279" s="194"/>
      <c r="HE279" s="194"/>
      <c r="HF279" s="194"/>
      <c r="HG279" s="194"/>
      <c r="HH279" s="195"/>
    </row>
    <row r="280" spans="2:216" ht="92.25" x14ac:dyDescent="1.35">
      <c r="B280" s="221"/>
      <c r="C280" s="56"/>
      <c r="D280" s="178" t="str">
        <f>'Data Table'!A3</f>
        <v>Alabama</v>
      </c>
      <c r="E280" s="179"/>
      <c r="F280" s="179"/>
      <c r="G280" s="179"/>
      <c r="H280" s="179"/>
      <c r="I280" s="179"/>
      <c r="J280" s="179"/>
      <c r="K280" s="179"/>
      <c r="L280" s="179"/>
      <c r="M280" s="179"/>
      <c r="N280" s="179"/>
      <c r="O280" s="179"/>
      <c r="P280" s="179"/>
      <c r="Q280" s="179"/>
      <c r="R280" s="179"/>
      <c r="S280" s="179"/>
      <c r="T280" s="196">
        <f>VLOOKUP(CONCATENATE($D280,$C$3),'Data Table'!$BD$3:$BJ$158,3,FALSE)</f>
        <v>1.2</v>
      </c>
      <c r="U280" s="197"/>
      <c r="V280" s="197"/>
      <c r="W280" s="197"/>
      <c r="X280" s="197"/>
      <c r="Y280" s="197"/>
      <c r="Z280" s="197"/>
      <c r="AA280" s="197"/>
      <c r="AB280" s="197"/>
      <c r="AC280" s="197"/>
      <c r="AD280" s="197"/>
      <c r="AE280" s="196">
        <f>VLOOKUP(CONCATENATE($D280,$C$3),'Data Table'!$BD$3:$BJ$158,4,FALSE)</f>
        <v>2.135894495412844</v>
      </c>
      <c r="AF280" s="197"/>
      <c r="AG280" s="197"/>
      <c r="AH280" s="197"/>
      <c r="AI280" s="197"/>
      <c r="AJ280" s="197"/>
      <c r="AK280" s="197"/>
      <c r="AL280" s="197"/>
      <c r="AM280" s="197"/>
      <c r="AN280" s="197"/>
      <c r="AO280" s="197"/>
      <c r="AP280" s="197"/>
      <c r="AQ280" s="197"/>
      <c r="AR280" s="197"/>
      <c r="AS280" s="197"/>
      <c r="AT280" s="197"/>
      <c r="AU280" s="197"/>
      <c r="AV280" s="197"/>
      <c r="AW280" s="198"/>
      <c r="AX280" s="197">
        <f>VLOOKUP(CONCATENATE($D280,$C$3),'Data Table'!$BD$3:$BJ$158,5,FALSE)</f>
        <v>62.8</v>
      </c>
      <c r="AY280" s="197"/>
      <c r="AZ280" s="197"/>
      <c r="BA280" s="197"/>
      <c r="BB280" s="197"/>
      <c r="BC280" s="197"/>
      <c r="BD280" s="197"/>
      <c r="BE280" s="197"/>
      <c r="BF280" s="197"/>
      <c r="BG280" s="197"/>
      <c r="BH280" s="197"/>
      <c r="BI280" s="197"/>
      <c r="BJ280" s="197"/>
      <c r="BK280" s="197"/>
      <c r="BL280" s="197"/>
      <c r="BM280" s="197"/>
      <c r="BN280" s="197"/>
      <c r="BO280" s="197"/>
      <c r="BP280" s="197"/>
      <c r="BQ280" s="205">
        <f>VLOOKUP(CONCATENATE($D280,$C$3),'Data Table'!$BD$3:$BJ$158,6,FALSE)</f>
        <v>45</v>
      </c>
      <c r="BR280" s="206"/>
      <c r="BS280" s="206"/>
      <c r="BT280" s="206"/>
      <c r="BU280" s="206"/>
      <c r="BV280" s="206"/>
      <c r="BW280" s="206"/>
      <c r="BX280" s="206"/>
      <c r="BY280" s="206"/>
      <c r="BZ280" s="206"/>
      <c r="CA280" s="207"/>
      <c r="CB280" s="206">
        <f>VLOOKUP(CONCATENATE($D280,$C$3),'Data Table'!$BD$3:$BJ$158,7,FALSE)</f>
        <v>3</v>
      </c>
      <c r="CC280" s="206"/>
      <c r="CD280" s="206"/>
      <c r="CE280" s="206"/>
      <c r="CF280" s="206"/>
      <c r="CG280" s="206"/>
      <c r="CH280" s="206"/>
      <c r="CI280" s="206"/>
      <c r="CJ280" s="206"/>
      <c r="CK280" s="206"/>
      <c r="CL280" s="207"/>
      <c r="CM280" s="56"/>
      <c r="CN280" s="56"/>
      <c r="CO280" s="56"/>
      <c r="CP280" s="56"/>
      <c r="CQ280" s="189" t="s">
        <v>221</v>
      </c>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190" t="s">
        <v>219</v>
      </c>
      <c r="DN280" s="56"/>
      <c r="DO280" s="56"/>
      <c r="DP280" s="56"/>
      <c r="DQ280" s="56"/>
      <c r="DR280" s="56"/>
      <c r="DS280" s="56"/>
      <c r="DT280" s="56"/>
      <c r="DU280" s="56"/>
      <c r="DV280" s="56"/>
      <c r="DW280" s="56"/>
      <c r="DX280" s="56"/>
      <c r="DY280" s="56"/>
      <c r="DZ280" s="56"/>
      <c r="EA280" s="56"/>
      <c r="EB280" s="56"/>
      <c r="EC280" s="56"/>
      <c r="ED280" s="56"/>
      <c r="EE280" s="56"/>
      <c r="EF280" s="56"/>
      <c r="EG280" s="56"/>
      <c r="EH280" s="56"/>
      <c r="EI280" s="56"/>
      <c r="EJ280" s="56"/>
      <c r="EK280" s="56"/>
      <c r="EL280" s="56"/>
      <c r="EM280" s="56"/>
      <c r="EN280" s="56"/>
      <c r="EO280" s="56"/>
      <c r="EP280" s="56"/>
      <c r="EQ280" s="56"/>
      <c r="ER280" s="56"/>
      <c r="ES280" s="56"/>
      <c r="ET280" s="190" t="s">
        <v>218</v>
      </c>
      <c r="EU280" s="56"/>
      <c r="EV280" s="56"/>
      <c r="EW280" s="56"/>
      <c r="EX280" s="56"/>
      <c r="EY280" s="56"/>
      <c r="EZ280" s="56"/>
      <c r="FA280" s="56"/>
      <c r="FB280" s="56"/>
      <c r="FC280" s="56"/>
      <c r="FD280" s="56"/>
      <c r="FE280" s="56"/>
      <c r="FF280" s="56"/>
      <c r="FG280" s="56"/>
      <c r="FH280" s="56"/>
      <c r="FI280" s="56"/>
      <c r="FJ280" s="56"/>
      <c r="FK280" s="56"/>
      <c r="FL280" s="56"/>
      <c r="FM280" s="56"/>
      <c r="FN280" s="56"/>
      <c r="FO280" s="56"/>
      <c r="FP280" s="56"/>
      <c r="FQ280" s="56"/>
      <c r="FR280" s="56"/>
      <c r="FS280" s="56"/>
      <c r="FT280" s="56"/>
      <c r="FU280" s="56"/>
      <c r="FV280" s="56"/>
      <c r="FW280" s="56"/>
      <c r="FX280" s="56"/>
      <c r="FY280" s="56"/>
      <c r="FZ280" s="56"/>
      <c r="GA280" s="56"/>
      <c r="GB280" s="56"/>
      <c r="GC280" s="56"/>
      <c r="GD280" s="56"/>
      <c r="GE280" s="56"/>
      <c r="GF280" s="56"/>
      <c r="GG280" s="56"/>
      <c r="GH280" s="56"/>
      <c r="GI280" s="56"/>
      <c r="GJ280" s="56"/>
      <c r="GK280" s="56"/>
      <c r="GL280" s="56"/>
      <c r="GM280" s="56"/>
      <c r="GN280" s="56"/>
      <c r="GO280" s="56"/>
      <c r="GP280" s="56"/>
      <c r="GQ280" s="56"/>
      <c r="GR280" s="56"/>
      <c r="GS280" s="56"/>
      <c r="GT280" s="56"/>
      <c r="GU280" s="56"/>
      <c r="GV280" s="56"/>
      <c r="GW280" s="56"/>
      <c r="GX280" s="56"/>
      <c r="GY280" s="56"/>
      <c r="GZ280" s="56"/>
      <c r="HA280" s="56"/>
      <c r="HB280" s="56"/>
      <c r="HC280" s="56"/>
      <c r="HD280" s="56"/>
      <c r="HE280" s="56"/>
      <c r="HF280" s="56"/>
      <c r="HG280" s="56"/>
      <c r="HH280" s="217"/>
    </row>
    <row r="281" spans="2:216" ht="92.25" x14ac:dyDescent="1.35">
      <c r="B281" s="221"/>
      <c r="C281" s="56"/>
      <c r="D281" s="174" t="str">
        <f>'Data Table'!A4</f>
        <v>Alaska</v>
      </c>
      <c r="E281" s="175"/>
      <c r="F281" s="175"/>
      <c r="G281" s="175"/>
      <c r="H281" s="175"/>
      <c r="I281" s="175"/>
      <c r="J281" s="175"/>
      <c r="K281" s="175"/>
      <c r="L281" s="175"/>
      <c r="M281" s="175"/>
      <c r="N281" s="175"/>
      <c r="O281" s="175"/>
      <c r="P281" s="175"/>
      <c r="Q281" s="175"/>
      <c r="R281" s="175"/>
      <c r="S281" s="175"/>
      <c r="T281" s="199">
        <f>VLOOKUP(CONCATENATE($D281,$C$3),'Data Table'!$BD$3:$BJ$158,3,FALSE)</f>
        <v>1.1000000000000001</v>
      </c>
      <c r="U281" s="200"/>
      <c r="V281" s="200"/>
      <c r="W281" s="200"/>
      <c r="X281" s="200"/>
      <c r="Y281" s="200"/>
      <c r="Z281" s="200"/>
      <c r="AA281" s="200"/>
      <c r="AB281" s="200"/>
      <c r="AC281" s="200"/>
      <c r="AD281" s="200"/>
      <c r="AE281" s="199">
        <f>VLOOKUP(CONCATENATE($D281,$C$3),'Data Table'!$BD$3:$BJ$158,4,FALSE)</f>
        <v>2.4373152304828642</v>
      </c>
      <c r="AF281" s="200"/>
      <c r="AG281" s="200"/>
      <c r="AH281" s="200"/>
      <c r="AI281" s="200"/>
      <c r="AJ281" s="200"/>
      <c r="AK281" s="200"/>
      <c r="AL281" s="200"/>
      <c r="AM281" s="200"/>
      <c r="AN281" s="200"/>
      <c r="AO281" s="200"/>
      <c r="AP281" s="200"/>
      <c r="AQ281" s="200"/>
      <c r="AR281" s="200"/>
      <c r="AS281" s="200"/>
      <c r="AT281" s="200"/>
      <c r="AU281" s="200"/>
      <c r="AV281" s="200"/>
      <c r="AW281" s="201"/>
      <c r="AX281" s="200">
        <f>VLOOKUP(CONCATENATE($D281,$C$3),'Data Table'!$BD$3:$BJ$158,5,FALSE)</f>
        <v>26.6</v>
      </c>
      <c r="AY281" s="200"/>
      <c r="AZ281" s="200"/>
      <c r="BA281" s="200"/>
      <c r="BB281" s="200"/>
      <c r="BC281" s="200"/>
      <c r="BD281" s="200"/>
      <c r="BE281" s="200"/>
      <c r="BF281" s="200"/>
      <c r="BG281" s="200"/>
      <c r="BH281" s="200"/>
      <c r="BI281" s="200"/>
      <c r="BJ281" s="200"/>
      <c r="BK281" s="200"/>
      <c r="BL281" s="200"/>
      <c r="BM281" s="200"/>
      <c r="BN281" s="200"/>
      <c r="BO281" s="200"/>
      <c r="BP281" s="200"/>
      <c r="BQ281" s="208">
        <f>VLOOKUP(CONCATENATE($D281,$C$3),'Data Table'!$BD$3:$BJ$158,6,FALSE)</f>
        <v>24</v>
      </c>
      <c r="BR281" s="209"/>
      <c r="BS281" s="209"/>
      <c r="BT281" s="209"/>
      <c r="BU281" s="209"/>
      <c r="BV281" s="209"/>
      <c r="BW281" s="209"/>
      <c r="BX281" s="209"/>
      <c r="BY281" s="209"/>
      <c r="BZ281" s="209"/>
      <c r="CA281" s="210"/>
      <c r="CB281" s="209">
        <f>VLOOKUP(CONCATENATE($D281,$C$3),'Data Table'!$BD$3:$BJ$158,7,FALSE)</f>
        <v>5</v>
      </c>
      <c r="CC281" s="209"/>
      <c r="CD281" s="209"/>
      <c r="CE281" s="209"/>
      <c r="CF281" s="209"/>
      <c r="CG281" s="209"/>
      <c r="CH281" s="209"/>
      <c r="CI281" s="209"/>
      <c r="CJ281" s="209"/>
      <c r="CK281" s="209"/>
      <c r="CL281" s="210"/>
      <c r="CM281" s="56"/>
      <c r="CN281" s="56"/>
      <c r="CO281" s="56"/>
      <c r="CP281" s="56"/>
      <c r="CQ281" s="189" t="s">
        <v>204</v>
      </c>
      <c r="CR281" s="56"/>
      <c r="CS281" s="56"/>
      <c r="CT281" s="56"/>
      <c r="CU281" s="56"/>
      <c r="CV281" s="56"/>
      <c r="CW281" s="56"/>
      <c r="CX281" s="56"/>
      <c r="CY281" s="56"/>
      <c r="CZ281" s="56"/>
      <c r="DA281" s="56"/>
      <c r="DB281" s="56"/>
      <c r="DC281" s="56"/>
      <c r="DD281" s="56"/>
      <c r="DE281" s="56"/>
      <c r="DF281" s="56"/>
      <c r="DG281" s="56"/>
      <c r="DH281" s="56"/>
      <c r="DI281" s="56"/>
      <c r="DJ281" s="56"/>
      <c r="DK281" s="56"/>
      <c r="DL281" s="56"/>
      <c r="DM281" s="190" t="s">
        <v>214</v>
      </c>
      <c r="DN281" s="56"/>
      <c r="DO281" s="56"/>
      <c r="DP281" s="56"/>
      <c r="DQ281" s="56"/>
      <c r="DR281" s="56"/>
      <c r="DS281" s="56"/>
      <c r="DT281" s="56"/>
      <c r="DU281" s="56"/>
      <c r="DV281" s="56"/>
      <c r="DW281" s="56"/>
      <c r="DX281" s="56"/>
      <c r="DY281" s="56"/>
      <c r="DZ281" s="56"/>
      <c r="EA281" s="56"/>
      <c r="EB281" s="56"/>
      <c r="EC281" s="56"/>
      <c r="ED281" s="56"/>
      <c r="EE281" s="56"/>
      <c r="EF281" s="56"/>
      <c r="EG281" s="56"/>
      <c r="EH281" s="56"/>
      <c r="EI281" s="56"/>
      <c r="EJ281" s="56"/>
      <c r="EK281" s="56"/>
      <c r="EL281" s="56"/>
      <c r="EM281" s="56"/>
      <c r="EN281" s="56"/>
      <c r="EO281" s="56"/>
      <c r="EP281" s="56"/>
      <c r="EQ281" s="56"/>
      <c r="ER281" s="56"/>
      <c r="ES281" s="56"/>
      <c r="ET281" s="190" t="s">
        <v>184</v>
      </c>
      <c r="EU281" s="56"/>
      <c r="EV281" s="56"/>
      <c r="EW281" s="56"/>
      <c r="EX281" s="56"/>
      <c r="EY281" s="56"/>
      <c r="EZ281" s="56"/>
      <c r="FA281" s="56"/>
      <c r="FB281" s="56"/>
      <c r="FC281" s="56"/>
      <c r="FD281" s="56"/>
      <c r="FE281" s="56"/>
      <c r="FF281" s="56"/>
      <c r="FG281" s="56"/>
      <c r="FH281" s="56"/>
      <c r="FI281" s="56"/>
      <c r="FJ281" s="56"/>
      <c r="FK281" s="56"/>
      <c r="FL281" s="56"/>
      <c r="FM281" s="56"/>
      <c r="FN281" s="56"/>
      <c r="FO281" s="56"/>
      <c r="FP281" s="56"/>
      <c r="FQ281" s="56"/>
      <c r="FR281" s="56"/>
      <c r="FS281" s="56"/>
      <c r="FT281" s="56"/>
      <c r="FU281" s="56"/>
      <c r="FV281" s="56"/>
      <c r="FW281" s="56"/>
      <c r="FX281" s="56"/>
      <c r="FY281" s="56"/>
      <c r="FZ281" s="56"/>
      <c r="GA281" s="56"/>
      <c r="GB281" s="56"/>
      <c r="GC281" s="56"/>
      <c r="GD281" s="56"/>
      <c r="GE281" s="56"/>
      <c r="GF281" s="56"/>
      <c r="GG281" s="56"/>
      <c r="GH281" s="56"/>
      <c r="GI281" s="56"/>
      <c r="GJ281" s="56"/>
      <c r="GK281" s="56"/>
      <c r="GL281" s="56"/>
      <c r="GM281" s="56"/>
      <c r="GN281" s="56"/>
      <c r="GO281" s="56"/>
      <c r="GP281" s="56"/>
      <c r="GQ281" s="56"/>
      <c r="GR281" s="56"/>
      <c r="GS281" s="56"/>
      <c r="GT281" s="56"/>
      <c r="GU281" s="56"/>
      <c r="GV281" s="56"/>
      <c r="GW281" s="56"/>
      <c r="GX281" s="56"/>
      <c r="GY281" s="56"/>
      <c r="GZ281" s="56"/>
      <c r="HA281" s="56"/>
      <c r="HB281" s="56"/>
      <c r="HC281" s="56"/>
      <c r="HD281" s="56"/>
      <c r="HE281" s="56"/>
      <c r="HF281" s="56"/>
      <c r="HG281" s="56"/>
      <c r="HH281" s="217"/>
    </row>
    <row r="282" spans="2:216" ht="92.25" x14ac:dyDescent="1.35">
      <c r="B282" s="221"/>
      <c r="C282" s="56"/>
      <c r="D282" s="178" t="str">
        <f>'Data Table'!A5</f>
        <v>Arizona</v>
      </c>
      <c r="E282" s="179"/>
      <c r="F282" s="179"/>
      <c r="G282" s="179"/>
      <c r="H282" s="179"/>
      <c r="I282" s="179"/>
      <c r="J282" s="179"/>
      <c r="K282" s="179"/>
      <c r="L282" s="179"/>
      <c r="M282" s="179"/>
      <c r="N282" s="179"/>
      <c r="O282" s="179"/>
      <c r="P282" s="179"/>
      <c r="Q282" s="179"/>
      <c r="R282" s="179"/>
      <c r="S282" s="179"/>
      <c r="T282" s="202">
        <f>VLOOKUP(CONCATENATE($D282,$C$3),'Data Table'!$BD$3:$BJ$158,3,FALSE)</f>
        <v>2.6</v>
      </c>
      <c r="U282" s="203"/>
      <c r="V282" s="203"/>
      <c r="W282" s="203"/>
      <c r="X282" s="203"/>
      <c r="Y282" s="203"/>
      <c r="Z282" s="203"/>
      <c r="AA282" s="203"/>
      <c r="AB282" s="203"/>
      <c r="AC282" s="203"/>
      <c r="AD282" s="203"/>
      <c r="AE282" s="202">
        <f>VLOOKUP(CONCATENATE($D282,$C$3),'Data Table'!$BD$3:$BJ$158,4,FALSE)</f>
        <v>2.6153670640579545</v>
      </c>
      <c r="AF282" s="203"/>
      <c r="AG282" s="203"/>
      <c r="AH282" s="203"/>
      <c r="AI282" s="203"/>
      <c r="AJ282" s="203"/>
      <c r="AK282" s="203"/>
      <c r="AL282" s="203"/>
      <c r="AM282" s="203"/>
      <c r="AN282" s="203"/>
      <c r="AO282" s="203"/>
      <c r="AP282" s="203"/>
      <c r="AQ282" s="203"/>
      <c r="AR282" s="203"/>
      <c r="AS282" s="203"/>
      <c r="AT282" s="203"/>
      <c r="AU282" s="203"/>
      <c r="AV282" s="203"/>
      <c r="AW282" s="204"/>
      <c r="AX282" s="203">
        <f>VLOOKUP(CONCATENATE($D282,$C$3),'Data Table'!$BD$3:$BJ$158,5,FALSE)</f>
        <v>60.3</v>
      </c>
      <c r="AY282" s="203"/>
      <c r="AZ282" s="203"/>
      <c r="BA282" s="203"/>
      <c r="BB282" s="203"/>
      <c r="BC282" s="203"/>
      <c r="BD282" s="203"/>
      <c r="BE282" s="203"/>
      <c r="BF282" s="203"/>
      <c r="BG282" s="203"/>
      <c r="BH282" s="203"/>
      <c r="BI282" s="203"/>
      <c r="BJ282" s="203"/>
      <c r="BK282" s="203"/>
      <c r="BL282" s="203"/>
      <c r="BM282" s="203"/>
      <c r="BN282" s="203"/>
      <c r="BO282" s="203"/>
      <c r="BP282" s="203"/>
      <c r="BQ282" s="211">
        <f>VLOOKUP(CONCATENATE($D282,$C$3),'Data Table'!$BD$3:$BJ$158,6,FALSE)</f>
        <v>26</v>
      </c>
      <c r="BR282" s="212"/>
      <c r="BS282" s="212"/>
      <c r="BT282" s="212"/>
      <c r="BU282" s="212"/>
      <c r="BV282" s="212"/>
      <c r="BW282" s="212"/>
      <c r="BX282" s="212"/>
      <c r="BY282" s="212"/>
      <c r="BZ282" s="212"/>
      <c r="CA282" s="213"/>
      <c r="CB282" s="212">
        <f>VLOOKUP(CONCATENATE($D282,$C$3),'Data Table'!$BD$3:$BJ$158,7,FALSE)</f>
        <v>1</v>
      </c>
      <c r="CC282" s="212"/>
      <c r="CD282" s="212"/>
      <c r="CE282" s="212"/>
      <c r="CF282" s="212"/>
      <c r="CG282" s="212"/>
      <c r="CH282" s="212"/>
      <c r="CI282" s="212"/>
      <c r="CJ282" s="212"/>
      <c r="CK282" s="212"/>
      <c r="CL282" s="213"/>
      <c r="CM282" s="56"/>
      <c r="CN282" s="56"/>
      <c r="CO282" s="56"/>
      <c r="CP282" s="56"/>
      <c r="CQ282" s="189" t="s">
        <v>205</v>
      </c>
      <c r="CR282" s="56"/>
      <c r="CS282" s="56"/>
      <c r="CT282" s="56"/>
      <c r="CU282" s="56"/>
      <c r="CV282" s="56"/>
      <c r="CW282" s="56"/>
      <c r="CX282" s="56"/>
      <c r="CY282" s="56"/>
      <c r="CZ282" s="56"/>
      <c r="DA282" s="56"/>
      <c r="DB282" s="56"/>
      <c r="DC282" s="56"/>
      <c r="DD282" s="56"/>
      <c r="DE282" s="56"/>
      <c r="DF282" s="56"/>
      <c r="DG282" s="56"/>
      <c r="DH282" s="56"/>
      <c r="DI282" s="56"/>
      <c r="DJ282" s="56"/>
      <c r="DK282" s="56"/>
      <c r="DL282" s="56"/>
      <c r="DM282" s="190" t="s">
        <v>217</v>
      </c>
      <c r="DN282" s="56"/>
      <c r="DO282" s="56"/>
      <c r="DP282" s="56"/>
      <c r="DQ282" s="56"/>
      <c r="DR282" s="56"/>
      <c r="DS282" s="56"/>
      <c r="DT282" s="56"/>
      <c r="DU282" s="56"/>
      <c r="DV282" s="56"/>
      <c r="DW282" s="56"/>
      <c r="DX282" s="56"/>
      <c r="DY282" s="56"/>
      <c r="DZ282" s="56"/>
      <c r="EA282" s="56"/>
      <c r="EB282" s="56"/>
      <c r="EC282" s="56"/>
      <c r="ED282" s="56"/>
      <c r="EE282" s="56"/>
      <c r="EF282" s="56"/>
      <c r="EG282" s="56"/>
      <c r="EH282" s="56"/>
      <c r="EI282" s="56"/>
      <c r="EJ282" s="56"/>
      <c r="EK282" s="56"/>
      <c r="EL282" s="56"/>
      <c r="EM282" s="56"/>
      <c r="EN282" s="56"/>
      <c r="EO282" s="56"/>
      <c r="EP282" s="56"/>
      <c r="EQ282" s="56"/>
      <c r="ER282" s="56"/>
      <c r="ES282" s="56"/>
      <c r="ET282" s="190" t="s">
        <v>207</v>
      </c>
      <c r="EU282" s="56"/>
      <c r="EV282" s="56"/>
      <c r="EW282" s="56"/>
      <c r="EX282" s="56"/>
      <c r="EY282" s="56"/>
      <c r="EZ282" s="56"/>
      <c r="FA282" s="56"/>
      <c r="FB282" s="56"/>
      <c r="FC282" s="56"/>
      <c r="FD282" s="56"/>
      <c r="FE282" s="56"/>
      <c r="FF282" s="56"/>
      <c r="FG282" s="56"/>
      <c r="FH282" s="56"/>
      <c r="FI282" s="56"/>
      <c r="FJ282" s="56"/>
      <c r="FK282" s="56"/>
      <c r="FL282" s="56"/>
      <c r="FM282" s="56"/>
      <c r="FN282" s="56"/>
      <c r="FO282" s="56"/>
      <c r="FP282" s="56"/>
      <c r="FQ282" s="56"/>
      <c r="FR282" s="56"/>
      <c r="FS282" s="56"/>
      <c r="FT282" s="56"/>
      <c r="FU282" s="56"/>
      <c r="FV282" s="56"/>
      <c r="FW282" s="56"/>
      <c r="FX282" s="56"/>
      <c r="FY282" s="56"/>
      <c r="FZ282" s="56"/>
      <c r="GA282" s="56"/>
      <c r="GB282" s="56"/>
      <c r="GC282" s="56"/>
      <c r="GD282" s="56"/>
      <c r="GE282" s="56"/>
      <c r="GF282" s="56"/>
      <c r="GG282" s="56"/>
      <c r="GH282" s="56"/>
      <c r="GI282" s="56"/>
      <c r="GJ282" s="56"/>
      <c r="GK282" s="56"/>
      <c r="GL282" s="56"/>
      <c r="GM282" s="56"/>
      <c r="GN282" s="56"/>
      <c r="GO282" s="56"/>
      <c r="GP282" s="56"/>
      <c r="GQ282" s="56"/>
      <c r="GR282" s="56"/>
      <c r="GS282" s="56"/>
      <c r="GT282" s="56"/>
      <c r="GU282" s="56"/>
      <c r="GV282" s="56"/>
      <c r="GW282" s="56"/>
      <c r="GX282" s="56"/>
      <c r="GY282" s="56"/>
      <c r="GZ282" s="56"/>
      <c r="HA282" s="56"/>
      <c r="HB282" s="56"/>
      <c r="HC282" s="56"/>
      <c r="HD282" s="56"/>
      <c r="HE282" s="56"/>
      <c r="HF282" s="56"/>
      <c r="HG282" s="56"/>
      <c r="HH282" s="217"/>
    </row>
    <row r="283" spans="2:216" ht="92.25" x14ac:dyDescent="1.35">
      <c r="B283" s="221"/>
      <c r="C283" s="56"/>
      <c r="D283" s="174" t="str">
        <f>'Data Table'!A6</f>
        <v>Arkansas</v>
      </c>
      <c r="E283" s="175"/>
      <c r="F283" s="175"/>
      <c r="G283" s="175"/>
      <c r="H283" s="175"/>
      <c r="I283" s="175"/>
      <c r="J283" s="175"/>
      <c r="K283" s="175"/>
      <c r="L283" s="175"/>
      <c r="M283" s="175"/>
      <c r="N283" s="175"/>
      <c r="O283" s="175"/>
      <c r="P283" s="175"/>
      <c r="Q283" s="175"/>
      <c r="R283" s="175"/>
      <c r="S283" s="175"/>
      <c r="T283" s="199">
        <f>VLOOKUP(CONCATENATE($D283,$C$3),'Data Table'!$BD$3:$BJ$158,3,FALSE)</f>
        <v>1.3</v>
      </c>
      <c r="U283" s="200"/>
      <c r="V283" s="200"/>
      <c r="W283" s="200"/>
      <c r="X283" s="200"/>
      <c r="Y283" s="200"/>
      <c r="Z283" s="200"/>
      <c r="AA283" s="200"/>
      <c r="AB283" s="200"/>
      <c r="AC283" s="200"/>
      <c r="AD283" s="200"/>
      <c r="AE283" s="199">
        <f>VLOOKUP(CONCATENATE($D283,$C$3),'Data Table'!$BD$3:$BJ$158,4,FALSE)</f>
        <v>2.9134558387670419</v>
      </c>
      <c r="AF283" s="200"/>
      <c r="AG283" s="200"/>
      <c r="AH283" s="200"/>
      <c r="AI283" s="200"/>
      <c r="AJ283" s="200"/>
      <c r="AK283" s="200"/>
      <c r="AL283" s="200"/>
      <c r="AM283" s="200"/>
      <c r="AN283" s="200"/>
      <c r="AO283" s="200"/>
      <c r="AP283" s="200"/>
      <c r="AQ283" s="200"/>
      <c r="AR283" s="200"/>
      <c r="AS283" s="200"/>
      <c r="AT283" s="200"/>
      <c r="AU283" s="200"/>
      <c r="AV283" s="200"/>
      <c r="AW283" s="201"/>
      <c r="AX283" s="200">
        <f>VLOOKUP(CONCATENATE($D283,$C$3),'Data Table'!$BD$3:$BJ$158,5,FALSE)</f>
        <v>60.4</v>
      </c>
      <c r="AY283" s="200"/>
      <c r="AZ283" s="200"/>
      <c r="BA283" s="200"/>
      <c r="BB283" s="200"/>
      <c r="BC283" s="200"/>
      <c r="BD283" s="200"/>
      <c r="BE283" s="200"/>
      <c r="BF283" s="200"/>
      <c r="BG283" s="200"/>
      <c r="BH283" s="200"/>
      <c r="BI283" s="200"/>
      <c r="BJ283" s="200"/>
      <c r="BK283" s="200"/>
      <c r="BL283" s="200"/>
      <c r="BM283" s="200"/>
      <c r="BN283" s="200"/>
      <c r="BO283" s="200"/>
      <c r="BP283" s="200"/>
      <c r="BQ283" s="208">
        <f>VLOOKUP(CONCATENATE($D283,$C$3),'Data Table'!$BD$3:$BJ$158,6,FALSE)</f>
        <v>48</v>
      </c>
      <c r="BR283" s="209"/>
      <c r="BS283" s="209"/>
      <c r="BT283" s="209"/>
      <c r="BU283" s="209"/>
      <c r="BV283" s="209"/>
      <c r="BW283" s="209"/>
      <c r="BX283" s="209"/>
      <c r="BY283" s="209"/>
      <c r="BZ283" s="209"/>
      <c r="CA283" s="210"/>
      <c r="CB283" s="209">
        <f>VLOOKUP(CONCATENATE($D283,$C$3),'Data Table'!$BD$3:$BJ$158,7,FALSE)</f>
        <v>-1</v>
      </c>
      <c r="CC283" s="209"/>
      <c r="CD283" s="209"/>
      <c r="CE283" s="209"/>
      <c r="CF283" s="209"/>
      <c r="CG283" s="209"/>
      <c r="CH283" s="209"/>
      <c r="CI283" s="209"/>
      <c r="CJ283" s="209"/>
      <c r="CK283" s="209"/>
      <c r="CL283" s="210"/>
      <c r="CM283" s="56"/>
      <c r="CN283" s="56"/>
      <c r="CO283" s="56"/>
      <c r="CP283" s="56"/>
      <c r="CQ283" s="189" t="s">
        <v>213</v>
      </c>
      <c r="CR283" s="56"/>
      <c r="CS283" s="56"/>
      <c r="CT283" s="56"/>
      <c r="CU283" s="56"/>
      <c r="CV283" s="56"/>
      <c r="CW283" s="56"/>
      <c r="CX283" s="56"/>
      <c r="CY283" s="56"/>
      <c r="CZ283" s="56"/>
      <c r="DA283" s="56"/>
      <c r="DB283" s="56"/>
      <c r="DC283" s="56"/>
      <c r="DD283" s="56"/>
      <c r="DE283" s="56"/>
      <c r="DF283" s="56"/>
      <c r="DG283" s="56"/>
      <c r="DH283" s="56"/>
      <c r="DI283" s="56"/>
      <c r="DJ283" s="56"/>
      <c r="DK283" s="56"/>
      <c r="DL283" s="56"/>
      <c r="DM283" s="190" t="s">
        <v>215</v>
      </c>
      <c r="DN283" s="190"/>
      <c r="DO283" s="56"/>
      <c r="DP283" s="56"/>
      <c r="DQ283" s="56"/>
      <c r="DR283" s="56"/>
      <c r="DS283" s="56"/>
      <c r="DT283" s="56"/>
      <c r="DU283" s="56"/>
      <c r="DV283" s="56"/>
      <c r="DW283" s="56"/>
      <c r="DX283" s="56"/>
      <c r="DY283" s="56"/>
      <c r="DZ283" s="56"/>
      <c r="EA283" s="56"/>
      <c r="EB283" s="56"/>
      <c r="EC283" s="56"/>
      <c r="ED283" s="56"/>
      <c r="EE283" s="56"/>
      <c r="EF283" s="56"/>
      <c r="EG283" s="56"/>
      <c r="EH283" s="56"/>
      <c r="EI283" s="56"/>
      <c r="EJ283" s="56"/>
      <c r="EK283" s="56"/>
      <c r="EL283" s="56"/>
      <c r="EM283" s="56"/>
      <c r="EN283" s="56"/>
      <c r="EO283" s="56"/>
      <c r="EP283" s="56"/>
      <c r="EQ283" s="56"/>
      <c r="ER283" s="56"/>
      <c r="ES283" s="56"/>
      <c r="ET283" s="190" t="s">
        <v>206</v>
      </c>
      <c r="EU283" s="56"/>
      <c r="EV283" s="56"/>
      <c r="EW283" s="56"/>
      <c r="EX283" s="56"/>
      <c r="EY283" s="56"/>
      <c r="EZ283" s="56"/>
      <c r="FA283" s="56"/>
      <c r="FB283" s="56"/>
      <c r="FC283" s="56"/>
      <c r="FD283" s="56"/>
      <c r="FE283" s="56"/>
      <c r="FF283" s="56"/>
      <c r="FG283" s="56"/>
      <c r="FH283" s="56"/>
      <c r="FI283" s="56"/>
      <c r="FJ283" s="56"/>
      <c r="FK283" s="56"/>
      <c r="FL283" s="56"/>
      <c r="FM283" s="56"/>
      <c r="FN283" s="56"/>
      <c r="FO283" s="56"/>
      <c r="FP283" s="56"/>
      <c r="FQ283" s="56"/>
      <c r="FR283" s="56"/>
      <c r="FS283" s="56"/>
      <c r="FT283" s="56"/>
      <c r="FU283" s="56"/>
      <c r="FV283" s="56"/>
      <c r="FW283" s="56"/>
      <c r="FX283" s="56"/>
      <c r="FY283" s="56"/>
      <c r="FZ283" s="56"/>
      <c r="GA283" s="56"/>
      <c r="GB283" s="56"/>
      <c r="GC283" s="56"/>
      <c r="GD283" s="56"/>
      <c r="GE283" s="56"/>
      <c r="GF283" s="56"/>
      <c r="GG283" s="56"/>
      <c r="GH283" s="56"/>
      <c r="GI283" s="56"/>
      <c r="GJ283" s="56"/>
      <c r="GK283" s="56"/>
      <c r="GL283" s="56"/>
      <c r="GM283" s="56"/>
      <c r="GN283" s="56"/>
      <c r="GO283" s="56"/>
      <c r="GP283" s="56"/>
      <c r="GQ283" s="56"/>
      <c r="GR283" s="56"/>
      <c r="GS283" s="56"/>
      <c r="GT283" s="56"/>
      <c r="GU283" s="56"/>
      <c r="GV283" s="56"/>
      <c r="GW283" s="56"/>
      <c r="GX283" s="56"/>
      <c r="GY283" s="56"/>
      <c r="GZ283" s="56"/>
      <c r="HA283" s="56"/>
      <c r="HB283" s="56"/>
      <c r="HC283" s="56"/>
      <c r="HD283" s="56"/>
      <c r="HE283" s="56"/>
      <c r="HF283" s="56"/>
      <c r="HG283" s="56"/>
      <c r="HH283" s="217"/>
    </row>
    <row r="284" spans="2:216" ht="93" thickBot="1" x14ac:dyDescent="1.4">
      <c r="B284" s="221"/>
      <c r="C284" s="56"/>
      <c r="D284" s="178" t="str">
        <f>'Data Table'!A7</f>
        <v>California</v>
      </c>
      <c r="E284" s="179"/>
      <c r="F284" s="179"/>
      <c r="G284" s="179"/>
      <c r="H284" s="179"/>
      <c r="I284" s="179"/>
      <c r="J284" s="179"/>
      <c r="K284" s="179"/>
      <c r="L284" s="179"/>
      <c r="M284" s="179"/>
      <c r="N284" s="179"/>
      <c r="O284" s="179"/>
      <c r="P284" s="179"/>
      <c r="Q284" s="179"/>
      <c r="R284" s="179"/>
      <c r="S284" s="182"/>
      <c r="T284" s="202">
        <f>VLOOKUP(CONCATENATE($D284,$C$3),'Data Table'!$BD$3:$BJ$158,3,FALSE)</f>
        <v>3.5</v>
      </c>
      <c r="U284" s="203"/>
      <c r="V284" s="203"/>
      <c r="W284" s="203"/>
      <c r="X284" s="203"/>
      <c r="Y284" s="203"/>
      <c r="Z284" s="203"/>
      <c r="AA284" s="203"/>
      <c r="AB284" s="203"/>
      <c r="AC284" s="203"/>
      <c r="AD284" s="203"/>
      <c r="AE284" s="202">
        <f>VLOOKUP(CONCATENATE($D284,$C$3),'Data Table'!$BD$3:$BJ$158,4,FALSE)</f>
        <v>3.0540472426512704</v>
      </c>
      <c r="AF284" s="203"/>
      <c r="AG284" s="203"/>
      <c r="AH284" s="203"/>
      <c r="AI284" s="203"/>
      <c r="AJ284" s="203"/>
      <c r="AK284" s="203"/>
      <c r="AL284" s="203"/>
      <c r="AM284" s="203"/>
      <c r="AN284" s="203"/>
      <c r="AO284" s="203"/>
      <c r="AP284" s="203"/>
      <c r="AQ284" s="203"/>
      <c r="AR284" s="203"/>
      <c r="AS284" s="203"/>
      <c r="AT284" s="203"/>
      <c r="AU284" s="203"/>
      <c r="AV284" s="203"/>
      <c r="AW284" s="204"/>
      <c r="AX284" s="203">
        <f>VLOOKUP(CONCATENATE($D284,$C$3),'Data Table'!$BD$3:$BJ$158,5,FALSE)</f>
        <v>59.4</v>
      </c>
      <c r="AY284" s="203"/>
      <c r="AZ284" s="203"/>
      <c r="BA284" s="203"/>
      <c r="BB284" s="203"/>
      <c r="BC284" s="203"/>
      <c r="BD284" s="203"/>
      <c r="BE284" s="203"/>
      <c r="BF284" s="203"/>
      <c r="BG284" s="203"/>
      <c r="BH284" s="203"/>
      <c r="BI284" s="203"/>
      <c r="BJ284" s="203"/>
      <c r="BK284" s="203"/>
      <c r="BL284" s="203"/>
      <c r="BM284" s="203"/>
      <c r="BN284" s="203"/>
      <c r="BO284" s="203"/>
      <c r="BP284" s="203"/>
      <c r="BQ284" s="211">
        <f>VLOOKUP(CONCATENATE($D284,$C$3),'Data Table'!$BD$3:$BJ$158,6,FALSE)</f>
        <v>21</v>
      </c>
      <c r="BR284" s="212"/>
      <c r="BS284" s="212"/>
      <c r="BT284" s="212"/>
      <c r="BU284" s="212"/>
      <c r="BV284" s="212"/>
      <c r="BW284" s="212"/>
      <c r="BX284" s="212"/>
      <c r="BY284" s="212"/>
      <c r="BZ284" s="212"/>
      <c r="CA284" s="213"/>
      <c r="CB284" s="212">
        <f>VLOOKUP(CONCATENATE($D284,$C$3),'Data Table'!$BD$3:$BJ$158,7,FALSE)</f>
        <v>1</v>
      </c>
      <c r="CC284" s="212"/>
      <c r="CD284" s="212"/>
      <c r="CE284" s="212"/>
      <c r="CF284" s="212"/>
      <c r="CG284" s="212"/>
      <c r="CH284" s="212"/>
      <c r="CI284" s="212"/>
      <c r="CJ284" s="212"/>
      <c r="CK284" s="212"/>
      <c r="CL284" s="213"/>
      <c r="CM284" s="56"/>
      <c r="CN284" s="56"/>
      <c r="CO284" s="56"/>
      <c r="CP284" s="56"/>
      <c r="CQ284" s="191" t="s">
        <v>202</v>
      </c>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192" t="s">
        <v>216</v>
      </c>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192" t="s">
        <v>208</v>
      </c>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222"/>
    </row>
    <row r="285" spans="2:216" ht="93" thickTop="1" x14ac:dyDescent="1.35">
      <c r="B285" s="221"/>
      <c r="C285" s="56"/>
      <c r="D285" s="174" t="str">
        <f>'Data Table'!A8</f>
        <v>Colorado</v>
      </c>
      <c r="E285" s="175"/>
      <c r="F285" s="175"/>
      <c r="G285" s="175"/>
      <c r="H285" s="175"/>
      <c r="I285" s="175"/>
      <c r="J285" s="175"/>
      <c r="K285" s="175"/>
      <c r="L285" s="175"/>
      <c r="M285" s="175"/>
      <c r="N285" s="175"/>
      <c r="O285" s="175"/>
      <c r="P285" s="175"/>
      <c r="Q285" s="175"/>
      <c r="R285" s="175"/>
      <c r="S285" s="175"/>
      <c r="T285" s="199">
        <f>VLOOKUP(CONCATENATE($D285,$C$3),'Data Table'!$BD$3:$BJ$158,3,FALSE)</f>
        <v>2.1</v>
      </c>
      <c r="U285" s="200"/>
      <c r="V285" s="200"/>
      <c r="W285" s="200"/>
      <c r="X285" s="200"/>
      <c r="Y285" s="200"/>
      <c r="Z285" s="200"/>
      <c r="AA285" s="200"/>
      <c r="AB285" s="200"/>
      <c r="AC285" s="200"/>
      <c r="AD285" s="200"/>
      <c r="AE285" s="199">
        <f>VLOOKUP(CONCATENATE($D285,$C$3),'Data Table'!$BD$3:$BJ$158,4,FALSE)</f>
        <v>2.4561323859896036</v>
      </c>
      <c r="AF285" s="200"/>
      <c r="AG285" s="200"/>
      <c r="AH285" s="200"/>
      <c r="AI285" s="200"/>
      <c r="AJ285" s="200"/>
      <c r="AK285" s="200"/>
      <c r="AL285" s="200"/>
      <c r="AM285" s="200"/>
      <c r="AN285" s="200"/>
      <c r="AO285" s="200"/>
      <c r="AP285" s="200"/>
      <c r="AQ285" s="200"/>
      <c r="AR285" s="200"/>
      <c r="AS285" s="200"/>
      <c r="AT285" s="200"/>
      <c r="AU285" s="200"/>
      <c r="AV285" s="200"/>
      <c r="AW285" s="201"/>
      <c r="AX285" s="200">
        <f>VLOOKUP(CONCATENATE($D285,$C$3),'Data Table'!$BD$3:$BJ$158,5,FALSE)</f>
        <v>45.1</v>
      </c>
      <c r="AY285" s="200"/>
      <c r="AZ285" s="200"/>
      <c r="BA285" s="200"/>
      <c r="BB285" s="200"/>
      <c r="BC285" s="200"/>
      <c r="BD285" s="200"/>
      <c r="BE285" s="200"/>
      <c r="BF285" s="200"/>
      <c r="BG285" s="200"/>
      <c r="BH285" s="200"/>
      <c r="BI285" s="200"/>
      <c r="BJ285" s="200"/>
      <c r="BK285" s="200"/>
      <c r="BL285" s="200"/>
      <c r="BM285" s="200"/>
      <c r="BN285" s="200"/>
      <c r="BO285" s="200"/>
      <c r="BP285" s="200"/>
      <c r="BQ285" s="208">
        <f>VLOOKUP(CONCATENATE($D285,$C$3),'Data Table'!$BD$3:$BJ$158,6,FALSE)</f>
        <v>9</v>
      </c>
      <c r="BR285" s="209"/>
      <c r="BS285" s="209"/>
      <c r="BT285" s="209"/>
      <c r="BU285" s="209"/>
      <c r="BV285" s="209"/>
      <c r="BW285" s="209"/>
      <c r="BX285" s="209"/>
      <c r="BY285" s="209"/>
      <c r="BZ285" s="209"/>
      <c r="CA285" s="210"/>
      <c r="CB285" s="209">
        <f>VLOOKUP(CONCATENATE($D285,$C$3),'Data Table'!$BD$3:$BJ$158,7,FALSE)</f>
        <v>5</v>
      </c>
      <c r="CC285" s="209"/>
      <c r="CD285" s="209"/>
      <c r="CE285" s="209"/>
      <c r="CF285" s="209"/>
      <c r="CG285" s="209"/>
      <c r="CH285" s="209"/>
      <c r="CI285" s="209"/>
      <c r="CJ285" s="209"/>
      <c r="CK285" s="209"/>
      <c r="CL285" s="210"/>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DK285" s="56"/>
      <c r="DL285" s="56"/>
      <c r="DM285" s="56"/>
      <c r="DN285" s="56"/>
      <c r="DO285" s="56"/>
      <c r="DP285" s="56"/>
      <c r="DQ285" s="56"/>
      <c r="DR285" s="56"/>
      <c r="DS285" s="56"/>
      <c r="DT285" s="56"/>
      <c r="DU285" s="56"/>
      <c r="DV285" s="56"/>
      <c r="DW285" s="56"/>
      <c r="DX285" s="56"/>
      <c r="DY285" s="56"/>
      <c r="DZ285" s="56"/>
      <c r="EA285" s="56"/>
      <c r="EB285" s="56"/>
      <c r="EC285" s="56"/>
      <c r="ED285" s="56"/>
      <c r="EE285" s="56"/>
      <c r="EF285" s="56"/>
      <c r="EG285" s="56"/>
      <c r="EH285" s="56"/>
      <c r="EI285" s="56"/>
      <c r="EJ285" s="56"/>
      <c r="EK285" s="56"/>
      <c r="EL285" s="56"/>
      <c r="EM285" s="56"/>
      <c r="EN285" s="56"/>
      <c r="EO285" s="56"/>
      <c r="EP285" s="56"/>
      <c r="EQ285" s="56"/>
      <c r="ER285" s="56"/>
      <c r="ES285" s="56"/>
      <c r="ET285" s="56"/>
      <c r="EU285" s="56"/>
      <c r="EV285" s="56"/>
      <c r="EW285" s="56"/>
      <c r="EX285" s="56"/>
      <c r="EY285" s="56"/>
      <c r="EZ285" s="56"/>
      <c r="FA285" s="56"/>
      <c r="FB285" s="56"/>
      <c r="FC285" s="56"/>
      <c r="FD285" s="56"/>
      <c r="FE285" s="56"/>
      <c r="FF285" s="56"/>
      <c r="FG285" s="56"/>
      <c r="FH285" s="56"/>
      <c r="FI285" s="56"/>
      <c r="FJ285" s="56"/>
      <c r="FK285" s="56"/>
      <c r="FL285" s="56"/>
      <c r="FM285" s="56"/>
      <c r="FN285" s="56"/>
      <c r="FO285" s="56"/>
      <c r="FP285" s="56"/>
      <c r="FQ285" s="56"/>
      <c r="FR285" s="56"/>
      <c r="FS285" s="56"/>
      <c r="FT285" s="56"/>
      <c r="FU285" s="56"/>
      <c r="FV285" s="56"/>
      <c r="FW285" s="56"/>
      <c r="FX285" s="56"/>
      <c r="FY285" s="56"/>
      <c r="FZ285" s="56"/>
      <c r="GA285" s="56"/>
      <c r="GB285" s="56"/>
      <c r="GC285" s="56"/>
      <c r="GD285" s="56"/>
      <c r="GE285" s="56"/>
      <c r="GF285" s="56"/>
      <c r="GG285" s="56"/>
      <c r="GH285" s="56"/>
      <c r="GI285" s="56"/>
      <c r="GJ285" s="56"/>
      <c r="GK285" s="56"/>
      <c r="GL285" s="56"/>
      <c r="GM285" s="56"/>
      <c r="GN285" s="56"/>
      <c r="GO285" s="56"/>
      <c r="GP285" s="56"/>
      <c r="GQ285" s="56"/>
      <c r="GR285" s="56"/>
      <c r="GS285" s="56"/>
      <c r="GT285" s="56"/>
      <c r="GU285" s="56"/>
      <c r="GV285" s="56"/>
      <c r="GW285" s="56"/>
      <c r="GX285" s="56"/>
      <c r="GY285" s="56"/>
      <c r="GZ285" s="56"/>
      <c r="HA285" s="56"/>
      <c r="HB285" s="56"/>
      <c r="HC285" s="56"/>
      <c r="HD285" s="56"/>
      <c r="HE285" s="56"/>
      <c r="HF285" s="56"/>
      <c r="HG285" s="56"/>
      <c r="HH285" s="217"/>
    </row>
    <row r="286" spans="2:216" ht="92.25" x14ac:dyDescent="1.35">
      <c r="B286" s="221"/>
      <c r="C286" s="56"/>
      <c r="D286" s="178" t="str">
        <f>'Data Table'!A9</f>
        <v>Connecticut</v>
      </c>
      <c r="E286" s="179"/>
      <c r="F286" s="179"/>
      <c r="G286" s="179"/>
      <c r="H286" s="179"/>
      <c r="I286" s="179"/>
      <c r="J286" s="179"/>
      <c r="K286" s="179"/>
      <c r="L286" s="179"/>
      <c r="M286" s="179"/>
      <c r="N286" s="179"/>
      <c r="O286" s="179"/>
      <c r="P286" s="179"/>
      <c r="Q286" s="179"/>
      <c r="R286" s="179"/>
      <c r="S286" s="179"/>
      <c r="T286" s="202">
        <f>VLOOKUP(CONCATENATE($D286,$C$3),'Data Table'!$BD$3:$BJ$158,3,FALSE)</f>
        <v>-0.1</v>
      </c>
      <c r="U286" s="203"/>
      <c r="V286" s="203"/>
      <c r="W286" s="203"/>
      <c r="X286" s="203"/>
      <c r="Y286" s="203"/>
      <c r="Z286" s="203"/>
      <c r="AA286" s="203"/>
      <c r="AB286" s="203"/>
      <c r="AC286" s="203"/>
      <c r="AD286" s="203"/>
      <c r="AE286" s="202">
        <f>VLOOKUP(CONCATENATE($D286,$C$3),'Data Table'!$BD$3:$BJ$158,4,FALSE)</f>
        <v>1.7374183966011536</v>
      </c>
      <c r="AF286" s="203"/>
      <c r="AG286" s="203"/>
      <c r="AH286" s="203"/>
      <c r="AI286" s="203"/>
      <c r="AJ286" s="203"/>
      <c r="AK286" s="203"/>
      <c r="AL286" s="203"/>
      <c r="AM286" s="203"/>
      <c r="AN286" s="203"/>
      <c r="AO286" s="203"/>
      <c r="AP286" s="203"/>
      <c r="AQ286" s="203"/>
      <c r="AR286" s="203"/>
      <c r="AS286" s="203"/>
      <c r="AT286" s="203"/>
      <c r="AU286" s="203"/>
      <c r="AV286" s="203"/>
      <c r="AW286" s="204"/>
      <c r="AX286" s="203">
        <f>VLOOKUP(CONCATENATE($D286,$C$3),'Data Table'!$BD$3:$BJ$158,5,FALSE)</f>
        <v>49</v>
      </c>
      <c r="AY286" s="203"/>
      <c r="AZ286" s="203"/>
      <c r="BA286" s="203"/>
      <c r="BB286" s="203"/>
      <c r="BC286" s="203"/>
      <c r="BD286" s="203"/>
      <c r="BE286" s="203"/>
      <c r="BF286" s="203"/>
      <c r="BG286" s="203"/>
      <c r="BH286" s="203"/>
      <c r="BI286" s="203"/>
      <c r="BJ286" s="203"/>
      <c r="BK286" s="203"/>
      <c r="BL286" s="203"/>
      <c r="BM286" s="203"/>
      <c r="BN286" s="203"/>
      <c r="BO286" s="203"/>
      <c r="BP286" s="203"/>
      <c r="BQ286" s="211">
        <f>VLOOKUP(CONCATENATE($D286,$C$3),'Data Table'!$BD$3:$BJ$158,6,FALSE)</f>
        <v>7</v>
      </c>
      <c r="BR286" s="212"/>
      <c r="BS286" s="212"/>
      <c r="BT286" s="212"/>
      <c r="BU286" s="212"/>
      <c r="BV286" s="212"/>
      <c r="BW286" s="212"/>
      <c r="BX286" s="212"/>
      <c r="BY286" s="212"/>
      <c r="BZ286" s="212"/>
      <c r="CA286" s="213"/>
      <c r="CB286" s="212">
        <f>VLOOKUP(CONCATENATE($D286,$C$3),'Data Table'!$BD$3:$BJ$158,7,FALSE)</f>
        <v>-3</v>
      </c>
      <c r="CC286" s="212"/>
      <c r="CD286" s="212"/>
      <c r="CE286" s="212"/>
      <c r="CF286" s="212"/>
      <c r="CG286" s="212"/>
      <c r="CH286" s="212"/>
      <c r="CI286" s="212"/>
      <c r="CJ286" s="212"/>
      <c r="CK286" s="212"/>
      <c r="CL286" s="213"/>
      <c r="CM286" s="56"/>
      <c r="CN286" s="56"/>
      <c r="CO286" s="56"/>
      <c r="CP286" s="56"/>
      <c r="CQ286" s="56"/>
      <c r="CR286" s="56"/>
      <c r="CS286" s="56"/>
      <c r="CT286" s="56"/>
      <c r="CU286" s="56"/>
      <c r="CV286" s="56"/>
      <c r="CW286" s="56"/>
      <c r="CX286" s="56"/>
      <c r="CY286" s="56"/>
      <c r="CZ286" s="56"/>
      <c r="DA286" s="56"/>
      <c r="DB286" s="56"/>
      <c r="DC286" s="56"/>
      <c r="DD286" s="56"/>
      <c r="DE286" s="56"/>
      <c r="DF286" s="56"/>
      <c r="DG286" s="56"/>
      <c r="DH286" s="56"/>
      <c r="DI286" s="56"/>
      <c r="DJ286" s="56"/>
      <c r="DK286" s="56"/>
      <c r="DL286" s="56"/>
      <c r="DM286" s="56"/>
      <c r="DN286" s="56"/>
      <c r="DO286" s="56"/>
      <c r="DP286" s="56"/>
      <c r="DQ286" s="56"/>
      <c r="DR286" s="56"/>
      <c r="DS286" s="56"/>
      <c r="DT286" s="56"/>
      <c r="DU286" s="56"/>
      <c r="DV286" s="56"/>
      <c r="DW286" s="56"/>
      <c r="DX286" s="56"/>
      <c r="DY286" s="56"/>
      <c r="DZ286" s="56"/>
      <c r="EA286" s="56"/>
      <c r="EB286" s="56"/>
      <c r="EC286" s="56"/>
      <c r="ED286" s="56"/>
      <c r="EE286" s="56"/>
      <c r="EF286" s="56"/>
      <c r="EG286" s="56"/>
      <c r="EH286" s="56"/>
      <c r="EI286" s="56"/>
      <c r="EJ286" s="56"/>
      <c r="EK286" s="56"/>
      <c r="EL286" s="56"/>
      <c r="EM286" s="56"/>
      <c r="EN286" s="56"/>
      <c r="EO286" s="56"/>
      <c r="EP286" s="56"/>
      <c r="EQ286" s="56"/>
      <c r="ER286" s="56"/>
      <c r="ES286" s="56"/>
      <c r="ET286" s="56"/>
      <c r="EU286" s="56"/>
      <c r="EV286" s="56"/>
      <c r="EW286" s="56"/>
      <c r="EX286" s="56"/>
      <c r="EY286" s="56"/>
      <c r="EZ286" s="56"/>
      <c r="FA286" s="56"/>
      <c r="FB286" s="56"/>
      <c r="FC286" s="56"/>
      <c r="FD286" s="56"/>
      <c r="FE286" s="56"/>
      <c r="FF286" s="56"/>
      <c r="FG286" s="56"/>
      <c r="FH286" s="56"/>
      <c r="FI286" s="56"/>
      <c r="FJ286" s="56"/>
      <c r="FK286" s="56"/>
      <c r="FL286" s="56"/>
      <c r="FM286" s="56"/>
      <c r="FN286" s="56"/>
      <c r="FO286" s="56"/>
      <c r="FP286" s="56"/>
      <c r="FQ286" s="56"/>
      <c r="FR286" s="56"/>
      <c r="FS286" s="56"/>
      <c r="FT286" s="56"/>
      <c r="FU286" s="56"/>
      <c r="FV286" s="56"/>
      <c r="FW286" s="56"/>
      <c r="FX286" s="56"/>
      <c r="FY286" s="56"/>
      <c r="FZ286" s="56"/>
      <c r="GA286" s="56"/>
      <c r="GB286" s="56"/>
      <c r="GC286" s="56"/>
      <c r="GD286" s="56"/>
      <c r="GE286" s="56"/>
      <c r="GF286" s="56"/>
      <c r="GG286" s="56"/>
      <c r="GH286" s="56"/>
      <c r="GI286" s="56"/>
      <c r="GJ286" s="56"/>
      <c r="GK286" s="56"/>
      <c r="GL286" s="56"/>
      <c r="GM286" s="56"/>
      <c r="GN286" s="56"/>
      <c r="GO286" s="56"/>
      <c r="GP286" s="56"/>
      <c r="GQ286" s="56"/>
      <c r="GR286" s="56"/>
      <c r="GS286" s="56"/>
      <c r="GT286" s="56"/>
      <c r="GU286" s="56"/>
      <c r="GV286" s="56"/>
      <c r="GW286" s="56"/>
      <c r="GX286" s="56"/>
      <c r="GY286" s="56"/>
      <c r="GZ286" s="56"/>
      <c r="HA286" s="56"/>
      <c r="HB286" s="56"/>
      <c r="HC286" s="56"/>
      <c r="HD286" s="56"/>
      <c r="HE286" s="56"/>
      <c r="HF286" s="56"/>
      <c r="HG286" s="56"/>
      <c r="HH286" s="217"/>
    </row>
    <row r="287" spans="2:216" ht="92.25" x14ac:dyDescent="1.35">
      <c r="B287" s="221"/>
      <c r="C287" s="56"/>
      <c r="D287" s="174" t="str">
        <f>'Data Table'!A10</f>
        <v>Delaware</v>
      </c>
      <c r="E287" s="175"/>
      <c r="F287" s="175"/>
      <c r="G287" s="175"/>
      <c r="H287" s="175"/>
      <c r="I287" s="175"/>
      <c r="J287" s="175"/>
      <c r="K287" s="175"/>
      <c r="L287" s="175"/>
      <c r="M287" s="175"/>
      <c r="N287" s="175"/>
      <c r="O287" s="175"/>
      <c r="P287" s="175"/>
      <c r="Q287" s="175"/>
      <c r="R287" s="175"/>
      <c r="S287" s="175"/>
      <c r="T287" s="199">
        <f>VLOOKUP(CONCATENATE($D287,$C$3),'Data Table'!$BD$3:$BJ$158,3,FALSE)</f>
        <v>0.2</v>
      </c>
      <c r="U287" s="200"/>
      <c r="V287" s="200"/>
      <c r="W287" s="200"/>
      <c r="X287" s="200"/>
      <c r="Y287" s="200"/>
      <c r="Z287" s="200"/>
      <c r="AA287" s="200"/>
      <c r="AB287" s="200"/>
      <c r="AC287" s="200"/>
      <c r="AD287" s="200"/>
      <c r="AE287" s="199">
        <f>VLOOKUP(CONCATENATE($D287,$C$3),'Data Table'!$BD$3:$BJ$158,4,FALSE)</f>
        <v>1.1845882892229005</v>
      </c>
      <c r="AF287" s="200"/>
      <c r="AG287" s="200"/>
      <c r="AH287" s="200"/>
      <c r="AI287" s="200"/>
      <c r="AJ287" s="200"/>
      <c r="AK287" s="200"/>
      <c r="AL287" s="200"/>
      <c r="AM287" s="200"/>
      <c r="AN287" s="200"/>
      <c r="AO287" s="200"/>
      <c r="AP287" s="200"/>
      <c r="AQ287" s="200"/>
      <c r="AR287" s="200"/>
      <c r="AS287" s="200"/>
      <c r="AT287" s="200"/>
      <c r="AU287" s="200"/>
      <c r="AV287" s="200"/>
      <c r="AW287" s="201"/>
      <c r="AX287" s="200">
        <f>VLOOKUP(CONCATENATE($D287,$C$3),'Data Table'!$BD$3:$BJ$158,5,FALSE)</f>
        <v>55.3</v>
      </c>
      <c r="AY287" s="200"/>
      <c r="AZ287" s="200"/>
      <c r="BA287" s="200"/>
      <c r="BB287" s="200"/>
      <c r="BC287" s="200"/>
      <c r="BD287" s="200"/>
      <c r="BE287" s="200"/>
      <c r="BF287" s="200"/>
      <c r="BG287" s="200"/>
      <c r="BH287" s="200"/>
      <c r="BI287" s="200"/>
      <c r="BJ287" s="200"/>
      <c r="BK287" s="200"/>
      <c r="BL287" s="200"/>
      <c r="BM287" s="200"/>
      <c r="BN287" s="200"/>
      <c r="BO287" s="200"/>
      <c r="BP287" s="200"/>
      <c r="BQ287" s="208">
        <f>VLOOKUP(CONCATENATE($D287,$C$3),'Data Table'!$BD$3:$BJ$158,6,FALSE)</f>
        <v>32</v>
      </c>
      <c r="BR287" s="209"/>
      <c r="BS287" s="209"/>
      <c r="BT287" s="209"/>
      <c r="BU287" s="209"/>
      <c r="BV287" s="209"/>
      <c r="BW287" s="209"/>
      <c r="BX287" s="209"/>
      <c r="BY287" s="209"/>
      <c r="BZ287" s="209"/>
      <c r="CA287" s="210"/>
      <c r="CB287" s="209">
        <f>VLOOKUP(CONCATENATE($D287,$C$3),'Data Table'!$BD$3:$BJ$158,7,FALSE)</f>
        <v>-1</v>
      </c>
      <c r="CC287" s="209"/>
      <c r="CD287" s="209"/>
      <c r="CE287" s="209"/>
      <c r="CF287" s="209"/>
      <c r="CG287" s="209"/>
      <c r="CH287" s="209"/>
      <c r="CI287" s="209"/>
      <c r="CJ287" s="209"/>
      <c r="CK287" s="209"/>
      <c r="CL287" s="210"/>
      <c r="CM287" s="56"/>
      <c r="CN287" s="56"/>
      <c r="CO287" s="56"/>
      <c r="CP287" s="56"/>
      <c r="CQ287" s="56"/>
      <c r="CR287" s="56"/>
      <c r="CS287" s="56"/>
      <c r="CT287" s="56"/>
      <c r="CU287" s="56"/>
      <c r="CV287" s="56"/>
      <c r="CW287" s="56"/>
      <c r="CX287" s="56"/>
      <c r="CY287" s="56"/>
      <c r="CZ287" s="56"/>
      <c r="DA287" s="56"/>
      <c r="DB287" s="56"/>
      <c r="DC287" s="56"/>
      <c r="DD287" s="56"/>
      <c r="DE287" s="56"/>
      <c r="DF287" s="56"/>
      <c r="DG287" s="56"/>
      <c r="DH287" s="56"/>
      <c r="DI287" s="56"/>
      <c r="DJ287" s="56"/>
      <c r="DK287" s="56"/>
      <c r="DL287" s="56"/>
      <c r="DM287" s="56"/>
      <c r="DN287" s="56"/>
      <c r="DO287" s="56"/>
      <c r="DP287" s="56"/>
      <c r="DQ287" s="56"/>
      <c r="DR287" s="56"/>
      <c r="DS287" s="56"/>
      <c r="DT287" s="56"/>
      <c r="DU287" s="56"/>
      <c r="DV287" s="56"/>
      <c r="DW287" s="56"/>
      <c r="DX287" s="56"/>
      <c r="DY287" s="56"/>
      <c r="DZ287" s="56"/>
      <c r="EA287" s="56"/>
      <c r="EB287" s="56"/>
      <c r="EC287" s="56"/>
      <c r="ED287" s="56"/>
      <c r="EE287" s="56"/>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6"/>
      <c r="GR287" s="56"/>
      <c r="GS287" s="56"/>
      <c r="GT287" s="56"/>
      <c r="GU287" s="56"/>
      <c r="GV287" s="56"/>
      <c r="GW287" s="56"/>
      <c r="GX287" s="56"/>
      <c r="GY287" s="56"/>
      <c r="GZ287" s="56"/>
      <c r="HA287" s="56"/>
      <c r="HB287" s="56"/>
      <c r="HC287" s="56"/>
      <c r="HD287" s="56"/>
      <c r="HE287" s="56"/>
      <c r="HF287" s="56"/>
      <c r="HG287" s="56"/>
      <c r="HH287" s="217"/>
    </row>
    <row r="288" spans="2:216" ht="92.25" x14ac:dyDescent="1.35">
      <c r="B288" s="221"/>
      <c r="C288" s="56"/>
      <c r="D288" s="178" t="str">
        <f>'Data Table'!A11</f>
        <v xml:space="preserve">District of Columbia </v>
      </c>
      <c r="E288" s="179"/>
      <c r="F288" s="179"/>
      <c r="G288" s="179"/>
      <c r="H288" s="179"/>
      <c r="I288" s="179"/>
      <c r="J288" s="179"/>
      <c r="K288" s="179"/>
      <c r="L288" s="179"/>
      <c r="M288" s="179"/>
      <c r="N288" s="179"/>
      <c r="O288" s="179"/>
      <c r="P288" s="179"/>
      <c r="Q288" s="179"/>
      <c r="R288" s="179"/>
      <c r="S288" s="179"/>
      <c r="T288" s="202">
        <f>VLOOKUP(CONCATENATE($D288,$C$3),'Data Table'!$BD$3:$BJ$158,3,FALSE)</f>
        <v>0.7</v>
      </c>
      <c r="U288" s="203"/>
      <c r="V288" s="203"/>
      <c r="W288" s="203"/>
      <c r="X288" s="203"/>
      <c r="Y288" s="203"/>
      <c r="Z288" s="203"/>
      <c r="AA288" s="203"/>
      <c r="AB288" s="203"/>
      <c r="AC288" s="203"/>
      <c r="AD288" s="203"/>
      <c r="AE288" s="202">
        <f>VLOOKUP(CONCATENATE($D288,$C$3),'Data Table'!$BD$3:$BJ$158,4,FALSE)</f>
        <v>1.2563869726088666</v>
      </c>
      <c r="AF288" s="203"/>
      <c r="AG288" s="203"/>
      <c r="AH288" s="203"/>
      <c r="AI288" s="203"/>
      <c r="AJ288" s="203"/>
      <c r="AK288" s="203"/>
      <c r="AL288" s="203"/>
      <c r="AM288" s="203"/>
      <c r="AN288" s="203"/>
      <c r="AO288" s="203"/>
      <c r="AP288" s="203"/>
      <c r="AQ288" s="203"/>
      <c r="AR288" s="203"/>
      <c r="AS288" s="203"/>
      <c r="AT288" s="203"/>
      <c r="AU288" s="203"/>
      <c r="AV288" s="203"/>
      <c r="AW288" s="204"/>
      <c r="AX288" s="203" t="str">
        <f>VLOOKUP(CONCATENATE($D288,$C$3),'Data Table'!$BD$3:$BJ$158,5,FALSE)</f>
        <v>NA</v>
      </c>
      <c r="AY288" s="203"/>
      <c r="AZ288" s="203"/>
      <c r="BA288" s="203"/>
      <c r="BB288" s="203"/>
      <c r="BC288" s="203"/>
      <c r="BD288" s="203"/>
      <c r="BE288" s="203"/>
      <c r="BF288" s="203"/>
      <c r="BG288" s="203"/>
      <c r="BH288" s="203"/>
      <c r="BI288" s="203"/>
      <c r="BJ288" s="203"/>
      <c r="BK288" s="203"/>
      <c r="BL288" s="203"/>
      <c r="BM288" s="203"/>
      <c r="BN288" s="203"/>
      <c r="BO288" s="203"/>
      <c r="BP288" s="203"/>
      <c r="BQ288" s="211" t="str">
        <f>VLOOKUP(CONCATENATE($D288,$C$3),'Data Table'!$BD$3:$BJ$158,6,FALSE)</f>
        <v>NA</v>
      </c>
      <c r="BR288" s="212"/>
      <c r="BS288" s="212"/>
      <c r="BT288" s="212"/>
      <c r="BU288" s="212"/>
      <c r="BV288" s="212"/>
      <c r="BW288" s="212"/>
      <c r="BX288" s="212"/>
      <c r="BY288" s="212"/>
      <c r="BZ288" s="212"/>
      <c r="CA288" s="213"/>
      <c r="CB288" s="212" t="str">
        <f>VLOOKUP(CONCATENATE($D288,$C$3),'Data Table'!$BD$3:$BJ$158,7,FALSE)</f>
        <v>NA</v>
      </c>
      <c r="CC288" s="212"/>
      <c r="CD288" s="212"/>
      <c r="CE288" s="212"/>
      <c r="CF288" s="212"/>
      <c r="CG288" s="212"/>
      <c r="CH288" s="212"/>
      <c r="CI288" s="212"/>
      <c r="CJ288" s="212"/>
      <c r="CK288" s="212"/>
      <c r="CL288" s="213"/>
      <c r="CM288" s="56"/>
      <c r="CN288" s="56"/>
      <c r="CO288" s="56"/>
      <c r="CP288" s="56"/>
      <c r="CQ288" s="56"/>
      <c r="CR288" s="56"/>
      <c r="CS288" s="56"/>
      <c r="CT288" s="56"/>
      <c r="CU288" s="56"/>
      <c r="CV288" s="56"/>
      <c r="CW288" s="56"/>
      <c r="CX288" s="56"/>
      <c r="CY288" s="56"/>
      <c r="CZ288" s="56"/>
      <c r="DA288" s="56"/>
      <c r="DB288" s="56"/>
      <c r="DC288" s="56"/>
      <c r="DD288" s="56"/>
      <c r="DE288" s="56"/>
      <c r="DF288" s="56"/>
      <c r="DG288" s="56"/>
      <c r="DH288" s="56"/>
      <c r="DI288" s="56"/>
      <c r="DJ288" s="56"/>
      <c r="DK288" s="56"/>
      <c r="DL288" s="56"/>
      <c r="DM288" s="56"/>
      <c r="DN288" s="56"/>
      <c r="DO288" s="56"/>
      <c r="DP288" s="56"/>
      <c r="DQ288" s="56"/>
      <c r="DR288" s="56"/>
      <c r="DS288" s="56"/>
      <c r="DT288" s="56"/>
      <c r="DU288" s="56"/>
      <c r="DV288" s="56"/>
      <c r="DW288" s="56"/>
      <c r="DX288" s="56"/>
      <c r="DY288" s="56"/>
      <c r="DZ288" s="56"/>
      <c r="EA288" s="56"/>
      <c r="EB288" s="56"/>
      <c r="EC288" s="56"/>
      <c r="ED288" s="56"/>
      <c r="EE288" s="56"/>
      <c r="EF288" s="56"/>
      <c r="EG288" s="56"/>
      <c r="EH288" s="56"/>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6"/>
      <c r="GR288" s="56"/>
      <c r="GS288" s="56"/>
      <c r="GT288" s="56"/>
      <c r="GU288" s="56"/>
      <c r="GV288" s="56"/>
      <c r="GW288" s="56"/>
      <c r="GX288" s="56"/>
      <c r="GY288" s="56"/>
      <c r="GZ288" s="56"/>
      <c r="HA288" s="56"/>
      <c r="HB288" s="56"/>
      <c r="HC288" s="56"/>
      <c r="HD288" s="56"/>
      <c r="HE288" s="56"/>
      <c r="HF288" s="56"/>
      <c r="HG288" s="56"/>
      <c r="HH288" s="217"/>
    </row>
    <row r="289" spans="2:216" ht="92.25" x14ac:dyDescent="1.35">
      <c r="B289" s="221"/>
      <c r="C289" s="56"/>
      <c r="D289" s="174" t="str">
        <f>'Data Table'!A12</f>
        <v>Florida</v>
      </c>
      <c r="E289" s="175"/>
      <c r="F289" s="175"/>
      <c r="G289" s="175"/>
      <c r="H289" s="175"/>
      <c r="I289" s="175"/>
      <c r="J289" s="175"/>
      <c r="K289" s="175"/>
      <c r="L289" s="175"/>
      <c r="M289" s="175"/>
      <c r="N289" s="175"/>
      <c r="O289" s="175"/>
      <c r="P289" s="175"/>
      <c r="Q289" s="175"/>
      <c r="R289" s="175"/>
      <c r="S289" s="175"/>
      <c r="T289" s="199">
        <f>VLOOKUP(CONCATENATE($D289,$C$3),'Data Table'!$BD$3:$BJ$158,3,FALSE)</f>
        <v>2.4</v>
      </c>
      <c r="U289" s="200"/>
      <c r="V289" s="200"/>
      <c r="W289" s="200"/>
      <c r="X289" s="200"/>
      <c r="Y289" s="200"/>
      <c r="Z289" s="200"/>
      <c r="AA289" s="200"/>
      <c r="AB289" s="200"/>
      <c r="AC289" s="200"/>
      <c r="AD289" s="200"/>
      <c r="AE289" s="199">
        <f>VLOOKUP(CONCATENATE($D289,$C$3),'Data Table'!$BD$3:$BJ$158,4,FALSE)</f>
        <v>1.786254919769906</v>
      </c>
      <c r="AF289" s="200"/>
      <c r="AG289" s="200"/>
      <c r="AH289" s="200"/>
      <c r="AI289" s="200"/>
      <c r="AJ289" s="200"/>
      <c r="AK289" s="200"/>
      <c r="AL289" s="200"/>
      <c r="AM289" s="200"/>
      <c r="AN289" s="200"/>
      <c r="AO289" s="200"/>
      <c r="AP289" s="200"/>
      <c r="AQ289" s="200"/>
      <c r="AR289" s="200"/>
      <c r="AS289" s="200"/>
      <c r="AT289" s="200"/>
      <c r="AU289" s="200"/>
      <c r="AV289" s="200"/>
      <c r="AW289" s="201"/>
      <c r="AX289" s="200">
        <f>VLOOKUP(CONCATENATE($D289,$C$3),'Data Table'!$BD$3:$BJ$158,5,FALSE)</f>
        <v>70.7</v>
      </c>
      <c r="AY289" s="200"/>
      <c r="AZ289" s="200"/>
      <c r="BA289" s="200"/>
      <c r="BB289" s="200"/>
      <c r="BC289" s="200"/>
      <c r="BD289" s="200"/>
      <c r="BE289" s="200"/>
      <c r="BF289" s="200"/>
      <c r="BG289" s="200"/>
      <c r="BH289" s="200"/>
      <c r="BI289" s="200"/>
      <c r="BJ289" s="200"/>
      <c r="BK289" s="200"/>
      <c r="BL289" s="200"/>
      <c r="BM289" s="200"/>
      <c r="BN289" s="200"/>
      <c r="BO289" s="200"/>
      <c r="BP289" s="200"/>
      <c r="BQ289" s="208">
        <f>VLOOKUP(CONCATENATE($D289,$C$3),'Data Table'!$BD$3:$BJ$158,6,FALSE)</f>
        <v>31</v>
      </c>
      <c r="BR289" s="209"/>
      <c r="BS289" s="209"/>
      <c r="BT289" s="209"/>
      <c r="BU289" s="209"/>
      <c r="BV289" s="209"/>
      <c r="BW289" s="209"/>
      <c r="BX289" s="209"/>
      <c r="BY289" s="209"/>
      <c r="BZ289" s="209"/>
      <c r="CA289" s="210"/>
      <c r="CB289" s="209">
        <f>VLOOKUP(CONCATENATE($D289,$C$3),'Data Table'!$BD$3:$BJ$158,7,FALSE)</f>
        <v>3</v>
      </c>
      <c r="CC289" s="209"/>
      <c r="CD289" s="209"/>
      <c r="CE289" s="209"/>
      <c r="CF289" s="209"/>
      <c r="CG289" s="209"/>
      <c r="CH289" s="209"/>
      <c r="CI289" s="209"/>
      <c r="CJ289" s="209"/>
      <c r="CK289" s="209"/>
      <c r="CL289" s="210"/>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56"/>
      <c r="DO289" s="56"/>
      <c r="DP289" s="56"/>
      <c r="DQ289" s="56"/>
      <c r="DR289" s="56"/>
      <c r="DS289" s="56"/>
      <c r="DT289" s="56"/>
      <c r="DU289" s="56"/>
      <c r="DV289" s="56"/>
      <c r="DW289" s="56"/>
      <c r="DX289" s="56"/>
      <c r="DY289" s="56"/>
      <c r="DZ289" s="56"/>
      <c r="EA289" s="56"/>
      <c r="EB289" s="56"/>
      <c r="EC289" s="56"/>
      <c r="ED289" s="56"/>
      <c r="EE289" s="56"/>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6"/>
      <c r="GR289" s="56"/>
      <c r="GS289" s="56"/>
      <c r="GT289" s="56"/>
      <c r="GU289" s="56"/>
      <c r="GV289" s="56"/>
      <c r="GW289" s="56"/>
      <c r="GX289" s="56"/>
      <c r="GY289" s="56"/>
      <c r="GZ289" s="56"/>
      <c r="HA289" s="56"/>
      <c r="HB289" s="56"/>
      <c r="HC289" s="56"/>
      <c r="HD289" s="56"/>
      <c r="HE289" s="56"/>
      <c r="HF289" s="56"/>
      <c r="HG289" s="56"/>
      <c r="HH289" s="217"/>
    </row>
    <row r="290" spans="2:216" ht="92.25" x14ac:dyDescent="1.35">
      <c r="B290" s="221"/>
      <c r="C290" s="56"/>
      <c r="D290" s="178" t="str">
        <f>'Data Table'!A13</f>
        <v>Georgia</v>
      </c>
      <c r="E290" s="179"/>
      <c r="F290" s="179"/>
      <c r="G290" s="179"/>
      <c r="H290" s="179"/>
      <c r="I290" s="179"/>
      <c r="J290" s="179"/>
      <c r="K290" s="179"/>
      <c r="L290" s="179"/>
      <c r="M290" s="179"/>
      <c r="N290" s="179"/>
      <c r="O290" s="179"/>
      <c r="P290" s="179"/>
      <c r="Q290" s="179"/>
      <c r="R290" s="179"/>
      <c r="S290" s="179"/>
      <c r="T290" s="202">
        <f>VLOOKUP(CONCATENATE($D290,$C$3),'Data Table'!$BD$3:$BJ$158,3,FALSE)</f>
        <v>2.1</v>
      </c>
      <c r="U290" s="203"/>
      <c r="V290" s="203"/>
      <c r="W290" s="203"/>
      <c r="X290" s="203"/>
      <c r="Y290" s="203"/>
      <c r="Z290" s="203"/>
      <c r="AA290" s="203"/>
      <c r="AB290" s="203"/>
      <c r="AC290" s="203"/>
      <c r="AD290" s="203"/>
      <c r="AE290" s="202">
        <f>VLOOKUP(CONCATENATE($D290,$C$3),'Data Table'!$BD$3:$BJ$158,4,FALSE)</f>
        <v>2.4736651935851466</v>
      </c>
      <c r="AF290" s="203"/>
      <c r="AG290" s="203"/>
      <c r="AH290" s="203"/>
      <c r="AI290" s="203"/>
      <c r="AJ290" s="203"/>
      <c r="AK290" s="203"/>
      <c r="AL290" s="203"/>
      <c r="AM290" s="203"/>
      <c r="AN290" s="203"/>
      <c r="AO290" s="203"/>
      <c r="AP290" s="203"/>
      <c r="AQ290" s="203"/>
      <c r="AR290" s="203"/>
      <c r="AS290" s="203"/>
      <c r="AT290" s="203"/>
      <c r="AU290" s="203"/>
      <c r="AV290" s="203"/>
      <c r="AW290" s="204"/>
      <c r="AX290" s="203">
        <f>VLOOKUP(CONCATENATE($D290,$C$3),'Data Table'!$BD$3:$BJ$158,5,FALSE)</f>
        <v>63.5</v>
      </c>
      <c r="AY290" s="203"/>
      <c r="AZ290" s="203"/>
      <c r="BA290" s="203"/>
      <c r="BB290" s="203"/>
      <c r="BC290" s="203"/>
      <c r="BD290" s="203"/>
      <c r="BE290" s="203"/>
      <c r="BF290" s="203"/>
      <c r="BG290" s="203"/>
      <c r="BH290" s="203"/>
      <c r="BI290" s="203"/>
      <c r="BJ290" s="203"/>
      <c r="BK290" s="203"/>
      <c r="BL290" s="203"/>
      <c r="BM290" s="203"/>
      <c r="BN290" s="203"/>
      <c r="BO290" s="203"/>
      <c r="BP290" s="203"/>
      <c r="BQ290" s="211">
        <f>VLOOKUP(CONCATENATE($D290,$C$3),'Data Table'!$BD$3:$BJ$158,6,FALSE)</f>
        <v>39</v>
      </c>
      <c r="BR290" s="212"/>
      <c r="BS290" s="212"/>
      <c r="BT290" s="212"/>
      <c r="BU290" s="212"/>
      <c r="BV290" s="212"/>
      <c r="BW290" s="212"/>
      <c r="BX290" s="212"/>
      <c r="BY290" s="212"/>
      <c r="BZ290" s="212"/>
      <c r="CA290" s="213"/>
      <c r="CB290" s="212">
        <f>VLOOKUP(CONCATENATE($D290,$C$3),'Data Table'!$BD$3:$BJ$158,7,FALSE)</f>
        <v>-1</v>
      </c>
      <c r="CC290" s="212"/>
      <c r="CD290" s="212"/>
      <c r="CE290" s="212"/>
      <c r="CF290" s="212"/>
      <c r="CG290" s="212"/>
      <c r="CH290" s="212"/>
      <c r="CI290" s="212"/>
      <c r="CJ290" s="212"/>
      <c r="CK290" s="212"/>
      <c r="CL290" s="213"/>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56"/>
      <c r="DZ290" s="56"/>
      <c r="EA290" s="56"/>
      <c r="EB290" s="56"/>
      <c r="EC290" s="56"/>
      <c r="ED290" s="56"/>
      <c r="EE290" s="5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56"/>
      <c r="FQ290" s="56"/>
      <c r="FR290" s="56"/>
      <c r="FS290" s="56"/>
      <c r="FT290" s="56"/>
      <c r="FU290" s="56"/>
      <c r="FV290" s="56"/>
      <c r="FW290" s="56"/>
      <c r="FX290" s="56"/>
      <c r="FY290" s="56"/>
      <c r="FZ290" s="56"/>
      <c r="GA290" s="56"/>
      <c r="GB290" s="56"/>
      <c r="GC290" s="56"/>
      <c r="GD290" s="56"/>
      <c r="GE290" s="56"/>
      <c r="GF290" s="56"/>
      <c r="GG290" s="56"/>
      <c r="GH290" s="56"/>
      <c r="GI290" s="56"/>
      <c r="GJ290" s="56"/>
      <c r="GK290" s="56"/>
      <c r="GL290" s="56"/>
      <c r="GM290" s="56"/>
      <c r="GN290" s="56"/>
      <c r="GO290" s="56"/>
      <c r="GP290" s="56"/>
      <c r="GQ290" s="56"/>
      <c r="GR290" s="56"/>
      <c r="GS290" s="56"/>
      <c r="GT290" s="56"/>
      <c r="GU290" s="56"/>
      <c r="GV290" s="56"/>
      <c r="GW290" s="56"/>
      <c r="GX290" s="56"/>
      <c r="GY290" s="56"/>
      <c r="GZ290" s="56"/>
      <c r="HA290" s="56"/>
      <c r="HB290" s="56"/>
      <c r="HC290" s="56"/>
      <c r="HD290" s="56"/>
      <c r="HE290" s="56"/>
      <c r="HF290" s="56"/>
      <c r="HG290" s="56"/>
      <c r="HH290" s="217"/>
    </row>
    <row r="291" spans="2:216" ht="92.25" x14ac:dyDescent="1.35">
      <c r="B291" s="221"/>
      <c r="C291" s="56"/>
      <c r="D291" s="174" t="str">
        <f>'Data Table'!A14</f>
        <v>Hawaii</v>
      </c>
      <c r="E291" s="175"/>
      <c r="F291" s="175"/>
      <c r="G291" s="175"/>
      <c r="H291" s="175"/>
      <c r="I291" s="175"/>
      <c r="J291" s="175"/>
      <c r="K291" s="175"/>
      <c r="L291" s="175"/>
      <c r="M291" s="175"/>
      <c r="N291" s="175"/>
      <c r="O291" s="175"/>
      <c r="P291" s="175"/>
      <c r="Q291" s="175"/>
      <c r="R291" s="175"/>
      <c r="S291" s="175"/>
      <c r="T291" s="199">
        <f>VLOOKUP(CONCATENATE($D291,$C$3),'Data Table'!$BD$3:$BJ$158,3,FALSE)</f>
        <v>1.6</v>
      </c>
      <c r="U291" s="200"/>
      <c r="V291" s="200"/>
      <c r="W291" s="200"/>
      <c r="X291" s="200"/>
      <c r="Y291" s="200"/>
      <c r="Z291" s="200"/>
      <c r="AA291" s="200"/>
      <c r="AB291" s="200"/>
      <c r="AC291" s="200"/>
      <c r="AD291" s="200"/>
      <c r="AE291" s="199">
        <f>VLOOKUP(CONCATENATE($D291,$C$3),'Data Table'!$BD$3:$BJ$158,4,FALSE)</f>
        <v>2.5602795573675015</v>
      </c>
      <c r="AF291" s="200"/>
      <c r="AG291" s="200"/>
      <c r="AH291" s="200"/>
      <c r="AI291" s="200"/>
      <c r="AJ291" s="200"/>
      <c r="AK291" s="200"/>
      <c r="AL291" s="200"/>
      <c r="AM291" s="200"/>
      <c r="AN291" s="200"/>
      <c r="AO291" s="200"/>
      <c r="AP291" s="200"/>
      <c r="AQ291" s="200"/>
      <c r="AR291" s="200"/>
      <c r="AS291" s="200"/>
      <c r="AT291" s="200"/>
      <c r="AU291" s="200"/>
      <c r="AV291" s="200"/>
      <c r="AW291" s="201"/>
      <c r="AX291" s="200">
        <f>VLOOKUP(CONCATENATE($D291,$C$3),'Data Table'!$BD$3:$BJ$158,5,FALSE)</f>
        <v>70</v>
      </c>
      <c r="AY291" s="200"/>
      <c r="AZ291" s="200"/>
      <c r="BA291" s="200"/>
      <c r="BB291" s="200"/>
      <c r="BC291" s="200"/>
      <c r="BD291" s="200"/>
      <c r="BE291" s="200"/>
      <c r="BF291" s="200"/>
      <c r="BG291" s="200"/>
      <c r="BH291" s="200"/>
      <c r="BI291" s="200"/>
      <c r="BJ291" s="200"/>
      <c r="BK291" s="200"/>
      <c r="BL291" s="200"/>
      <c r="BM291" s="200"/>
      <c r="BN291" s="200"/>
      <c r="BO291" s="200"/>
      <c r="BP291" s="200"/>
      <c r="BQ291" s="208">
        <f>VLOOKUP(CONCATENATE($D291,$C$3),'Data Table'!$BD$3:$BJ$158,6,FALSE)</f>
        <v>1</v>
      </c>
      <c r="BR291" s="209"/>
      <c r="BS291" s="209"/>
      <c r="BT291" s="209"/>
      <c r="BU291" s="209"/>
      <c r="BV291" s="209"/>
      <c r="BW291" s="209"/>
      <c r="BX291" s="209"/>
      <c r="BY291" s="209"/>
      <c r="BZ291" s="209"/>
      <c r="CA291" s="210"/>
      <c r="CB291" s="209">
        <f>VLOOKUP(CONCATENATE($D291,$C$3),'Data Table'!$BD$3:$BJ$158,7,FALSE)</f>
        <v>2</v>
      </c>
      <c r="CC291" s="209"/>
      <c r="CD291" s="209"/>
      <c r="CE291" s="209"/>
      <c r="CF291" s="209"/>
      <c r="CG291" s="209"/>
      <c r="CH291" s="209"/>
      <c r="CI291" s="209"/>
      <c r="CJ291" s="209"/>
      <c r="CK291" s="209"/>
      <c r="CL291" s="210"/>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DK291" s="56"/>
      <c r="DL291" s="56"/>
      <c r="DM291" s="56"/>
      <c r="DN291" s="56"/>
      <c r="DO291" s="56"/>
      <c r="DP291" s="56"/>
      <c r="DQ291" s="56"/>
      <c r="DR291" s="56"/>
      <c r="DS291" s="56"/>
      <c r="DT291" s="56"/>
      <c r="DU291" s="56"/>
      <c r="DV291" s="56"/>
      <c r="DW291" s="56"/>
      <c r="DX291" s="56"/>
      <c r="DY291" s="56"/>
      <c r="DZ291" s="56"/>
      <c r="EA291" s="56"/>
      <c r="EB291" s="56"/>
      <c r="EC291" s="56"/>
      <c r="ED291" s="56"/>
      <c r="EE291" s="56"/>
      <c r="EF291" s="56"/>
      <c r="EG291" s="56"/>
      <c r="EH291" s="56"/>
      <c r="EI291" s="56"/>
      <c r="EJ291" s="56"/>
      <c r="EK291" s="56"/>
      <c r="EL291" s="56"/>
      <c r="EM291" s="56"/>
      <c r="EN291" s="56"/>
      <c r="EO291" s="56"/>
      <c r="EP291" s="56"/>
      <c r="EQ291" s="56"/>
      <c r="ER291" s="56"/>
      <c r="ES291" s="56"/>
      <c r="ET291" s="56"/>
      <c r="EU291" s="56"/>
      <c r="EV291" s="56"/>
      <c r="EW291" s="56"/>
      <c r="EX291" s="56"/>
      <c r="EY291" s="56"/>
      <c r="EZ291" s="56"/>
      <c r="FA291" s="56"/>
      <c r="FB291" s="56"/>
      <c r="FC291" s="56"/>
      <c r="FD291" s="56"/>
      <c r="FE291" s="56"/>
      <c r="FF291" s="56"/>
      <c r="FG291" s="56"/>
      <c r="FH291" s="56"/>
      <c r="FI291" s="56"/>
      <c r="FJ291" s="56"/>
      <c r="FK291" s="56"/>
      <c r="FL291" s="56"/>
      <c r="FM291" s="56"/>
      <c r="FN291" s="56"/>
      <c r="FO291" s="56"/>
      <c r="FP291" s="56"/>
      <c r="FQ291" s="56"/>
      <c r="FR291" s="56"/>
      <c r="FS291" s="56"/>
      <c r="FT291" s="56"/>
      <c r="FU291" s="56"/>
      <c r="FV291" s="56"/>
      <c r="FW291" s="56"/>
      <c r="FX291" s="56"/>
      <c r="FY291" s="56"/>
      <c r="FZ291" s="56"/>
      <c r="GA291" s="56"/>
      <c r="GB291" s="56"/>
      <c r="GC291" s="56"/>
      <c r="GD291" s="56"/>
      <c r="GE291" s="56"/>
      <c r="GF291" s="56"/>
      <c r="GG291" s="56"/>
      <c r="GH291" s="56"/>
      <c r="GI291" s="56"/>
      <c r="GJ291" s="56"/>
      <c r="GK291" s="56"/>
      <c r="GL291" s="56"/>
      <c r="GM291" s="56"/>
      <c r="GN291" s="56"/>
      <c r="GO291" s="56"/>
      <c r="GP291" s="56"/>
      <c r="GQ291" s="56"/>
      <c r="GR291" s="56"/>
      <c r="GS291" s="56"/>
      <c r="GT291" s="56"/>
      <c r="GU291" s="56"/>
      <c r="GV291" s="56"/>
      <c r="GW291" s="56"/>
      <c r="GX291" s="56"/>
      <c r="GY291" s="56"/>
      <c r="GZ291" s="56"/>
      <c r="HA291" s="56"/>
      <c r="HB291" s="56"/>
      <c r="HC291" s="56"/>
      <c r="HD291" s="56"/>
      <c r="HE291" s="56"/>
      <c r="HF291" s="56"/>
      <c r="HG291" s="56"/>
      <c r="HH291" s="217"/>
    </row>
    <row r="292" spans="2:216" ht="92.25" x14ac:dyDescent="1.35">
      <c r="B292" s="221"/>
      <c r="C292" s="56"/>
      <c r="D292" s="178" t="str">
        <f>'Data Table'!A15</f>
        <v>Idaho</v>
      </c>
      <c r="E292" s="179"/>
      <c r="F292" s="179"/>
      <c r="G292" s="179"/>
      <c r="H292" s="179"/>
      <c r="I292" s="179"/>
      <c r="J292" s="179"/>
      <c r="K292" s="179"/>
      <c r="L292" s="179"/>
      <c r="M292" s="179"/>
      <c r="N292" s="179"/>
      <c r="O292" s="179"/>
      <c r="P292" s="179"/>
      <c r="Q292" s="179"/>
      <c r="R292" s="179"/>
      <c r="S292" s="179"/>
      <c r="T292" s="202">
        <f>VLOOKUP(CONCATENATE($D292,$C$3),'Data Table'!$BD$3:$BJ$158,3,FALSE)</f>
        <v>0.4</v>
      </c>
      <c r="U292" s="203"/>
      <c r="V292" s="203"/>
      <c r="W292" s="203"/>
      <c r="X292" s="203"/>
      <c r="Y292" s="203"/>
      <c r="Z292" s="203"/>
      <c r="AA292" s="203"/>
      <c r="AB292" s="203"/>
      <c r="AC292" s="203"/>
      <c r="AD292" s="203"/>
      <c r="AE292" s="202">
        <f>VLOOKUP(CONCATENATE($D292,$C$3),'Data Table'!$BD$3:$BJ$158,4,FALSE)</f>
        <v>2.6398223898299928</v>
      </c>
      <c r="AF292" s="203"/>
      <c r="AG292" s="203"/>
      <c r="AH292" s="203"/>
      <c r="AI292" s="203"/>
      <c r="AJ292" s="203"/>
      <c r="AK292" s="203"/>
      <c r="AL292" s="203"/>
      <c r="AM292" s="203"/>
      <c r="AN292" s="203"/>
      <c r="AO292" s="203"/>
      <c r="AP292" s="203"/>
      <c r="AQ292" s="203"/>
      <c r="AR292" s="203"/>
      <c r="AS292" s="203"/>
      <c r="AT292" s="203"/>
      <c r="AU292" s="203"/>
      <c r="AV292" s="203"/>
      <c r="AW292" s="204"/>
      <c r="AX292" s="203">
        <f>VLOOKUP(CONCATENATE($D292,$C$3),'Data Table'!$BD$3:$BJ$158,5,FALSE)</f>
        <v>44.4</v>
      </c>
      <c r="AY292" s="203"/>
      <c r="AZ292" s="203"/>
      <c r="BA292" s="203"/>
      <c r="BB292" s="203"/>
      <c r="BC292" s="203"/>
      <c r="BD292" s="203"/>
      <c r="BE292" s="203"/>
      <c r="BF292" s="203"/>
      <c r="BG292" s="203"/>
      <c r="BH292" s="203"/>
      <c r="BI292" s="203"/>
      <c r="BJ292" s="203"/>
      <c r="BK292" s="203"/>
      <c r="BL292" s="203"/>
      <c r="BM292" s="203"/>
      <c r="BN292" s="203"/>
      <c r="BO292" s="203"/>
      <c r="BP292" s="203"/>
      <c r="BQ292" s="211">
        <f>VLOOKUP(CONCATENATE($D292,$C$3),'Data Table'!$BD$3:$BJ$158,6,FALSE)</f>
        <v>19</v>
      </c>
      <c r="BR292" s="212"/>
      <c r="BS292" s="212"/>
      <c r="BT292" s="212"/>
      <c r="BU292" s="212"/>
      <c r="BV292" s="212"/>
      <c r="BW292" s="212"/>
      <c r="BX292" s="212"/>
      <c r="BY292" s="212"/>
      <c r="BZ292" s="212"/>
      <c r="CA292" s="213"/>
      <c r="CB292" s="212">
        <f>VLOOKUP(CONCATENATE($D292,$C$3),'Data Table'!$BD$3:$BJ$158,7,FALSE)</f>
        <v>-4</v>
      </c>
      <c r="CC292" s="212"/>
      <c r="CD292" s="212"/>
      <c r="CE292" s="212"/>
      <c r="CF292" s="212"/>
      <c r="CG292" s="212"/>
      <c r="CH292" s="212"/>
      <c r="CI292" s="212"/>
      <c r="CJ292" s="212"/>
      <c r="CK292" s="212"/>
      <c r="CL292" s="213"/>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56"/>
      <c r="DZ292" s="56"/>
      <c r="EA292" s="56"/>
      <c r="EB292" s="56"/>
      <c r="EC292" s="56"/>
      <c r="ED292" s="56"/>
      <c r="EE292" s="56"/>
      <c r="EF292" s="56"/>
      <c r="EG292" s="56"/>
      <c r="EH292" s="56"/>
      <c r="EI292" s="56"/>
      <c r="EJ292" s="56"/>
      <c r="EK292" s="56"/>
      <c r="EL292" s="56"/>
      <c r="EM292" s="56"/>
      <c r="EN292" s="56"/>
      <c r="EO292" s="56"/>
      <c r="EP292" s="56"/>
      <c r="EQ292" s="56"/>
      <c r="ER292" s="56"/>
      <c r="ES292" s="56"/>
      <c r="ET292" s="56"/>
      <c r="EU292" s="56"/>
      <c r="EV292" s="56"/>
      <c r="EW292" s="56"/>
      <c r="EX292" s="56"/>
      <c r="EY292" s="56"/>
      <c r="EZ292" s="56"/>
      <c r="FA292" s="56"/>
      <c r="FB292" s="56"/>
      <c r="FC292" s="56"/>
      <c r="FD292" s="56"/>
      <c r="FE292" s="56"/>
      <c r="FF292" s="56"/>
      <c r="FG292" s="56"/>
      <c r="FH292" s="56"/>
      <c r="FI292" s="56"/>
      <c r="FJ292" s="56"/>
      <c r="FK292" s="56"/>
      <c r="FL292" s="56"/>
      <c r="FM292" s="56"/>
      <c r="FN292" s="56"/>
      <c r="FO292" s="56"/>
      <c r="FP292" s="56"/>
      <c r="FQ292" s="56"/>
      <c r="FR292" s="56"/>
      <c r="FS292" s="56"/>
      <c r="FT292" s="56"/>
      <c r="FU292" s="56"/>
      <c r="FV292" s="56"/>
      <c r="FW292" s="56"/>
      <c r="FX292" s="56"/>
      <c r="FY292" s="56"/>
      <c r="FZ292" s="56"/>
      <c r="GA292" s="56"/>
      <c r="GB292" s="56"/>
      <c r="GC292" s="56"/>
      <c r="GD292" s="56"/>
      <c r="GE292" s="56"/>
      <c r="GF292" s="56"/>
      <c r="GG292" s="56"/>
      <c r="GH292" s="56"/>
      <c r="GI292" s="56"/>
      <c r="GJ292" s="56"/>
      <c r="GK292" s="56"/>
      <c r="GL292" s="56"/>
      <c r="GM292" s="56"/>
      <c r="GN292" s="56"/>
      <c r="GO292" s="56"/>
      <c r="GP292" s="56"/>
      <c r="GQ292" s="56"/>
      <c r="GR292" s="56"/>
      <c r="GS292" s="56"/>
      <c r="GT292" s="56"/>
      <c r="GU292" s="56"/>
      <c r="GV292" s="56"/>
      <c r="GW292" s="56"/>
      <c r="GX292" s="56"/>
      <c r="GY292" s="56"/>
      <c r="GZ292" s="56"/>
      <c r="HA292" s="56"/>
      <c r="HB292" s="56"/>
      <c r="HC292" s="56"/>
      <c r="HD292" s="56"/>
      <c r="HE292" s="56"/>
      <c r="HF292" s="56"/>
      <c r="HG292" s="56"/>
      <c r="HH292" s="217"/>
    </row>
    <row r="293" spans="2:216" ht="92.25" x14ac:dyDescent="1.35">
      <c r="B293" s="221"/>
      <c r="C293" s="56"/>
      <c r="D293" s="174" t="str">
        <f>'Data Table'!A16</f>
        <v>Illinois</v>
      </c>
      <c r="E293" s="175"/>
      <c r="F293" s="175"/>
      <c r="G293" s="175"/>
      <c r="H293" s="175"/>
      <c r="I293" s="175"/>
      <c r="J293" s="175"/>
      <c r="K293" s="175"/>
      <c r="L293" s="175"/>
      <c r="M293" s="175"/>
      <c r="N293" s="175"/>
      <c r="O293" s="175"/>
      <c r="P293" s="175"/>
      <c r="Q293" s="175"/>
      <c r="R293" s="175"/>
      <c r="S293" s="175"/>
      <c r="T293" s="199">
        <f>VLOOKUP(CONCATENATE($D293,$C$3),'Data Table'!$BD$3:$BJ$158,3,FALSE)</f>
        <v>1.9</v>
      </c>
      <c r="U293" s="200"/>
      <c r="V293" s="200"/>
      <c r="W293" s="200"/>
      <c r="X293" s="200"/>
      <c r="Y293" s="200"/>
      <c r="Z293" s="200"/>
      <c r="AA293" s="200"/>
      <c r="AB293" s="200"/>
      <c r="AC293" s="200"/>
      <c r="AD293" s="200"/>
      <c r="AE293" s="199">
        <f>VLOOKUP(CONCATENATE($D293,$C$3),'Data Table'!$BD$3:$BJ$158,4,FALSE)</f>
        <v>2.5022300496328995</v>
      </c>
      <c r="AF293" s="200"/>
      <c r="AG293" s="200"/>
      <c r="AH293" s="200"/>
      <c r="AI293" s="200"/>
      <c r="AJ293" s="200"/>
      <c r="AK293" s="200"/>
      <c r="AL293" s="200"/>
      <c r="AM293" s="200"/>
      <c r="AN293" s="200"/>
      <c r="AO293" s="200"/>
      <c r="AP293" s="200"/>
      <c r="AQ293" s="200"/>
      <c r="AR293" s="200"/>
      <c r="AS293" s="200"/>
      <c r="AT293" s="200"/>
      <c r="AU293" s="200"/>
      <c r="AV293" s="200"/>
      <c r="AW293" s="201"/>
      <c r="AX293" s="200">
        <f>VLOOKUP(CONCATENATE($D293,$C$3),'Data Table'!$BD$3:$BJ$158,5,FALSE)</f>
        <v>51.8</v>
      </c>
      <c r="AY293" s="200"/>
      <c r="AZ293" s="200"/>
      <c r="BA293" s="200"/>
      <c r="BB293" s="200"/>
      <c r="BC293" s="200"/>
      <c r="BD293" s="200"/>
      <c r="BE293" s="200"/>
      <c r="BF293" s="200"/>
      <c r="BG293" s="200"/>
      <c r="BH293" s="200"/>
      <c r="BI293" s="200"/>
      <c r="BJ293" s="200"/>
      <c r="BK293" s="200"/>
      <c r="BL293" s="200"/>
      <c r="BM293" s="200"/>
      <c r="BN293" s="200"/>
      <c r="BO293" s="200"/>
      <c r="BP293" s="200"/>
      <c r="BQ293" s="208">
        <f>VLOOKUP(CONCATENATE($D293,$C$3),'Data Table'!$BD$3:$BJ$158,6,FALSE)</f>
        <v>30</v>
      </c>
      <c r="BR293" s="209"/>
      <c r="BS293" s="209"/>
      <c r="BT293" s="209"/>
      <c r="BU293" s="209"/>
      <c r="BV293" s="209"/>
      <c r="BW293" s="209"/>
      <c r="BX293" s="209"/>
      <c r="BY293" s="209"/>
      <c r="BZ293" s="209"/>
      <c r="CA293" s="210"/>
      <c r="CB293" s="209">
        <f>VLOOKUP(CONCATENATE($D293,$C$3),'Data Table'!$BD$3:$BJ$158,7,FALSE)</f>
        <v>0</v>
      </c>
      <c r="CC293" s="209"/>
      <c r="CD293" s="209"/>
      <c r="CE293" s="209"/>
      <c r="CF293" s="209"/>
      <c r="CG293" s="209"/>
      <c r="CH293" s="209"/>
      <c r="CI293" s="209"/>
      <c r="CJ293" s="209"/>
      <c r="CK293" s="209"/>
      <c r="CL293" s="210"/>
      <c r="CM293" s="56"/>
      <c r="CN293" s="56"/>
      <c r="CO293" s="56"/>
      <c r="CP293" s="56"/>
      <c r="CQ293" s="56"/>
      <c r="CR293" s="56"/>
      <c r="CS293" s="56"/>
      <c r="CT293" s="56"/>
      <c r="CU293" s="56"/>
      <c r="CV293" s="56"/>
      <c r="CW293" s="56"/>
      <c r="CX293" s="56"/>
      <c r="CY293" s="56"/>
      <c r="CZ293" s="56"/>
      <c r="DA293" s="56"/>
      <c r="DB293" s="56"/>
      <c r="DC293" s="56"/>
      <c r="DD293" s="56"/>
      <c r="DE293" s="56"/>
      <c r="DF293" s="56"/>
      <c r="DG293" s="56"/>
      <c r="DH293" s="56"/>
      <c r="DI293" s="56"/>
      <c r="DJ293" s="56"/>
      <c r="DK293" s="56"/>
      <c r="DL293" s="56"/>
      <c r="DM293" s="56"/>
      <c r="DN293" s="56"/>
      <c r="DO293" s="56"/>
      <c r="DP293" s="56"/>
      <c r="DQ293" s="56"/>
      <c r="DR293" s="56"/>
      <c r="DS293" s="56"/>
      <c r="DT293" s="56"/>
      <c r="DU293" s="56"/>
      <c r="DV293" s="56"/>
      <c r="DW293" s="56"/>
      <c r="DX293" s="56"/>
      <c r="DY293" s="56"/>
      <c r="DZ293" s="56"/>
      <c r="EA293" s="56"/>
      <c r="EB293" s="56"/>
      <c r="EC293" s="56"/>
      <c r="ED293" s="56"/>
      <c r="EE293" s="56"/>
      <c r="EF293" s="56"/>
      <c r="EG293" s="56"/>
      <c r="EH293" s="56"/>
      <c r="EI293" s="56"/>
      <c r="EJ293" s="56"/>
      <c r="EK293" s="56"/>
      <c r="EL293" s="56"/>
      <c r="EM293" s="56"/>
      <c r="EN293" s="56"/>
      <c r="EO293" s="56"/>
      <c r="EP293" s="56"/>
      <c r="EQ293" s="56"/>
      <c r="ER293" s="56"/>
      <c r="ES293" s="56"/>
      <c r="ET293" s="56"/>
      <c r="EU293" s="56"/>
      <c r="EV293" s="56"/>
      <c r="EW293" s="56"/>
      <c r="EX293" s="56"/>
      <c r="EY293" s="56"/>
      <c r="EZ293" s="56"/>
      <c r="FA293" s="56"/>
      <c r="FB293" s="56"/>
      <c r="FC293" s="56"/>
      <c r="FD293" s="56"/>
      <c r="FE293" s="56"/>
      <c r="FF293" s="56"/>
      <c r="FG293" s="56"/>
      <c r="FH293" s="56"/>
      <c r="FI293" s="56"/>
      <c r="FJ293" s="56"/>
      <c r="FK293" s="56"/>
      <c r="FL293" s="56"/>
      <c r="FM293" s="56"/>
      <c r="FN293" s="56"/>
      <c r="FO293" s="56"/>
      <c r="FP293" s="56"/>
      <c r="FQ293" s="56"/>
      <c r="FR293" s="56"/>
      <c r="FS293" s="56"/>
      <c r="FT293" s="56"/>
      <c r="FU293" s="56"/>
      <c r="FV293" s="56"/>
      <c r="FW293" s="56"/>
      <c r="FX293" s="56"/>
      <c r="FY293" s="56"/>
      <c r="FZ293" s="56"/>
      <c r="GA293" s="56"/>
      <c r="GB293" s="56"/>
      <c r="GC293" s="56"/>
      <c r="GD293" s="56"/>
      <c r="GE293" s="56"/>
      <c r="GF293" s="56"/>
      <c r="GG293" s="56"/>
      <c r="GH293" s="56"/>
      <c r="GI293" s="56"/>
      <c r="GJ293" s="56"/>
      <c r="GK293" s="56"/>
      <c r="GL293" s="56"/>
      <c r="GM293" s="56"/>
      <c r="GN293" s="56"/>
      <c r="GO293" s="56"/>
      <c r="GP293" s="56"/>
      <c r="GQ293" s="56"/>
      <c r="GR293" s="56"/>
      <c r="GS293" s="56"/>
      <c r="GT293" s="56"/>
      <c r="GU293" s="56"/>
      <c r="GV293" s="56"/>
      <c r="GW293" s="56"/>
      <c r="GX293" s="56"/>
      <c r="GY293" s="56"/>
      <c r="GZ293" s="56"/>
      <c r="HA293" s="56"/>
      <c r="HB293" s="56"/>
      <c r="HC293" s="56"/>
      <c r="HD293" s="56"/>
      <c r="HE293" s="56"/>
      <c r="HF293" s="56"/>
      <c r="HG293" s="56"/>
      <c r="HH293" s="217"/>
    </row>
    <row r="294" spans="2:216" ht="92.25" x14ac:dyDescent="1.35">
      <c r="B294" s="221"/>
      <c r="C294" s="56"/>
      <c r="D294" s="178" t="str">
        <f>'Data Table'!A17</f>
        <v>Indiana</v>
      </c>
      <c r="E294" s="179"/>
      <c r="F294" s="179"/>
      <c r="G294" s="179"/>
      <c r="H294" s="179"/>
      <c r="I294" s="179"/>
      <c r="J294" s="179"/>
      <c r="K294" s="179"/>
      <c r="L294" s="179"/>
      <c r="M294" s="179"/>
      <c r="N294" s="179"/>
      <c r="O294" s="179"/>
      <c r="P294" s="179"/>
      <c r="Q294" s="179"/>
      <c r="R294" s="179"/>
      <c r="S294" s="179"/>
      <c r="T294" s="202">
        <f>VLOOKUP(CONCATENATE($D294,$C$3),'Data Table'!$BD$3:$BJ$158,3,FALSE)</f>
        <v>3.3</v>
      </c>
      <c r="U294" s="203"/>
      <c r="V294" s="203"/>
      <c r="W294" s="203"/>
      <c r="X294" s="203"/>
      <c r="Y294" s="203"/>
      <c r="Z294" s="203"/>
      <c r="AA294" s="203"/>
      <c r="AB294" s="203"/>
      <c r="AC294" s="203"/>
      <c r="AD294" s="203"/>
      <c r="AE294" s="202">
        <f>VLOOKUP(CONCATENATE($D294,$C$3),'Data Table'!$BD$3:$BJ$158,4,FALSE)</f>
        <v>3.3988063548992682</v>
      </c>
      <c r="AF294" s="203"/>
      <c r="AG294" s="203"/>
      <c r="AH294" s="203"/>
      <c r="AI294" s="203"/>
      <c r="AJ294" s="203"/>
      <c r="AK294" s="203"/>
      <c r="AL294" s="203"/>
      <c r="AM294" s="203"/>
      <c r="AN294" s="203"/>
      <c r="AO294" s="203"/>
      <c r="AP294" s="203"/>
      <c r="AQ294" s="203"/>
      <c r="AR294" s="203"/>
      <c r="AS294" s="203"/>
      <c r="AT294" s="203"/>
      <c r="AU294" s="203"/>
      <c r="AV294" s="203"/>
      <c r="AW294" s="204"/>
      <c r="AX294" s="203">
        <f>VLOOKUP(CONCATENATE($D294,$C$3),'Data Table'!$BD$3:$BJ$158,5,FALSE)</f>
        <v>51.7</v>
      </c>
      <c r="AY294" s="203"/>
      <c r="AZ294" s="203"/>
      <c r="BA294" s="203"/>
      <c r="BB294" s="203"/>
      <c r="BC294" s="203"/>
      <c r="BD294" s="203"/>
      <c r="BE294" s="203"/>
      <c r="BF294" s="203"/>
      <c r="BG294" s="203"/>
      <c r="BH294" s="203"/>
      <c r="BI294" s="203"/>
      <c r="BJ294" s="203"/>
      <c r="BK294" s="203"/>
      <c r="BL294" s="203"/>
      <c r="BM294" s="203"/>
      <c r="BN294" s="203"/>
      <c r="BO294" s="203"/>
      <c r="BP294" s="203"/>
      <c r="BQ294" s="211">
        <f>VLOOKUP(CONCATENATE($D294,$C$3),'Data Table'!$BD$3:$BJ$158,6,FALSE)</f>
        <v>41</v>
      </c>
      <c r="BR294" s="212"/>
      <c r="BS294" s="212"/>
      <c r="BT294" s="212"/>
      <c r="BU294" s="212"/>
      <c r="BV294" s="212"/>
      <c r="BW294" s="212"/>
      <c r="BX294" s="212"/>
      <c r="BY294" s="212"/>
      <c r="BZ294" s="212"/>
      <c r="CA294" s="213"/>
      <c r="CB294" s="212">
        <f>VLOOKUP(CONCATENATE($D294,$C$3),'Data Table'!$BD$3:$BJ$158,7,FALSE)</f>
        <v>-4</v>
      </c>
      <c r="CC294" s="212"/>
      <c r="CD294" s="212"/>
      <c r="CE294" s="212"/>
      <c r="CF294" s="212"/>
      <c r="CG294" s="212"/>
      <c r="CH294" s="212"/>
      <c r="CI294" s="212"/>
      <c r="CJ294" s="212"/>
      <c r="CK294" s="212"/>
      <c r="CL294" s="213"/>
      <c r="CM294" s="56"/>
      <c r="CN294" s="56"/>
      <c r="CO294" s="56"/>
      <c r="CP294" s="56"/>
      <c r="CQ294" s="56"/>
      <c r="CR294" s="56"/>
      <c r="CS294" s="56"/>
      <c r="CT294" s="56"/>
      <c r="CU294" s="56"/>
      <c r="CV294" s="56"/>
      <c r="CW294" s="56"/>
      <c r="CX294" s="56"/>
      <c r="CY294" s="56"/>
      <c r="CZ294" s="56"/>
      <c r="DA294" s="56"/>
      <c r="DB294" s="56"/>
      <c r="DC294" s="56"/>
      <c r="DD294" s="56"/>
      <c r="DE294" s="56"/>
      <c r="DF294" s="56"/>
      <c r="DG294" s="56"/>
      <c r="DH294" s="56"/>
      <c r="DI294" s="56"/>
      <c r="DJ294" s="56"/>
      <c r="DK294" s="56"/>
      <c r="DL294" s="56"/>
      <c r="DM294" s="56"/>
      <c r="DN294" s="56"/>
      <c r="DO294" s="56"/>
      <c r="DP294" s="56"/>
      <c r="DQ294" s="56"/>
      <c r="DR294" s="56"/>
      <c r="DS294" s="56"/>
      <c r="DT294" s="56"/>
      <c r="DU294" s="56"/>
      <c r="DV294" s="56"/>
      <c r="DW294" s="56"/>
      <c r="DX294" s="56"/>
      <c r="DY294" s="56"/>
      <c r="DZ294" s="56"/>
      <c r="EA294" s="56"/>
      <c r="EB294" s="56"/>
      <c r="EC294" s="56"/>
      <c r="ED294" s="56"/>
      <c r="EE294" s="56"/>
      <c r="EF294" s="56"/>
      <c r="EG294" s="56"/>
      <c r="EH294" s="56"/>
      <c r="EI294" s="56"/>
      <c r="EJ294" s="56"/>
      <c r="EK294" s="56"/>
      <c r="EL294" s="56"/>
      <c r="EM294" s="56"/>
      <c r="EN294" s="56"/>
      <c r="EO294" s="56"/>
      <c r="EP294" s="56"/>
      <c r="EQ294" s="56"/>
      <c r="ER294" s="56"/>
      <c r="ES294" s="56"/>
      <c r="ET294" s="56"/>
      <c r="EU294" s="56"/>
      <c r="EV294" s="56"/>
      <c r="EW294" s="56"/>
      <c r="EX294" s="56"/>
      <c r="EY294" s="56"/>
      <c r="EZ294" s="56"/>
      <c r="FA294" s="56"/>
      <c r="FB294" s="56"/>
      <c r="FC294" s="56"/>
      <c r="FD294" s="56"/>
      <c r="FE294" s="56"/>
      <c r="FF294" s="56"/>
      <c r="FG294" s="56"/>
      <c r="FH294" s="56"/>
      <c r="FI294" s="56"/>
      <c r="FJ294" s="56"/>
      <c r="FK294" s="56"/>
      <c r="FL294" s="56"/>
      <c r="FM294" s="56"/>
      <c r="FN294" s="56"/>
      <c r="FO294" s="56"/>
      <c r="FP294" s="56"/>
      <c r="FQ294" s="56"/>
      <c r="FR294" s="56"/>
      <c r="FS294" s="56"/>
      <c r="FT294" s="56"/>
      <c r="FU294" s="56"/>
      <c r="FV294" s="56"/>
      <c r="FW294" s="56"/>
      <c r="FX294" s="56"/>
      <c r="FY294" s="56"/>
      <c r="FZ294" s="56"/>
      <c r="GA294" s="56"/>
      <c r="GB294" s="56"/>
      <c r="GC294" s="56"/>
      <c r="GD294" s="56"/>
      <c r="GE294" s="56"/>
      <c r="GF294" s="56"/>
      <c r="GG294" s="56"/>
      <c r="GH294" s="56"/>
      <c r="GI294" s="56"/>
      <c r="GJ294" s="56"/>
      <c r="GK294" s="56"/>
      <c r="GL294" s="56"/>
      <c r="GM294" s="56"/>
      <c r="GN294" s="56"/>
      <c r="GO294" s="56"/>
      <c r="GP294" s="56"/>
      <c r="GQ294" s="56"/>
      <c r="GR294" s="56"/>
      <c r="GS294" s="56"/>
      <c r="GT294" s="56"/>
      <c r="GU294" s="56"/>
      <c r="GV294" s="56"/>
      <c r="GW294" s="56"/>
      <c r="GX294" s="56"/>
      <c r="GY294" s="56"/>
      <c r="GZ294" s="56"/>
      <c r="HA294" s="56"/>
      <c r="HB294" s="56"/>
      <c r="HC294" s="56"/>
      <c r="HD294" s="56"/>
      <c r="HE294" s="56"/>
      <c r="HF294" s="56"/>
      <c r="HG294" s="56"/>
      <c r="HH294" s="217"/>
    </row>
    <row r="295" spans="2:216" ht="92.25" x14ac:dyDescent="1.35">
      <c r="B295" s="221"/>
      <c r="C295" s="56"/>
      <c r="D295" s="174" t="str">
        <f>'Data Table'!A18</f>
        <v>Iowa</v>
      </c>
      <c r="E295" s="175"/>
      <c r="F295" s="175"/>
      <c r="G295" s="175"/>
      <c r="H295" s="175"/>
      <c r="I295" s="175"/>
      <c r="J295" s="175"/>
      <c r="K295" s="175"/>
      <c r="L295" s="175"/>
      <c r="M295" s="175"/>
      <c r="N295" s="175"/>
      <c r="O295" s="175"/>
      <c r="P295" s="175"/>
      <c r="Q295" s="175"/>
      <c r="R295" s="175"/>
      <c r="S295" s="175"/>
      <c r="T295" s="199">
        <f>VLOOKUP(CONCATENATE($D295,$C$3),'Data Table'!$BD$3:$BJ$158,3,FALSE)</f>
        <v>2.4</v>
      </c>
      <c r="U295" s="200"/>
      <c r="V295" s="200"/>
      <c r="W295" s="200"/>
      <c r="X295" s="200"/>
      <c r="Y295" s="200"/>
      <c r="Z295" s="200"/>
      <c r="AA295" s="200"/>
      <c r="AB295" s="200"/>
      <c r="AC295" s="200"/>
      <c r="AD295" s="200"/>
      <c r="AE295" s="199">
        <f>VLOOKUP(CONCATENATE($D295,$C$3),'Data Table'!$BD$3:$BJ$158,4,FALSE)</f>
        <v>2.3568859947516763</v>
      </c>
      <c r="AF295" s="200"/>
      <c r="AG295" s="200"/>
      <c r="AH295" s="200"/>
      <c r="AI295" s="200"/>
      <c r="AJ295" s="200"/>
      <c r="AK295" s="200"/>
      <c r="AL295" s="200"/>
      <c r="AM295" s="200"/>
      <c r="AN295" s="200"/>
      <c r="AO295" s="200"/>
      <c r="AP295" s="200"/>
      <c r="AQ295" s="200"/>
      <c r="AR295" s="200"/>
      <c r="AS295" s="200"/>
      <c r="AT295" s="200"/>
      <c r="AU295" s="200"/>
      <c r="AV295" s="200"/>
      <c r="AW295" s="201"/>
      <c r="AX295" s="200">
        <f>VLOOKUP(CONCATENATE($D295,$C$3),'Data Table'!$BD$3:$BJ$158,5,FALSE)</f>
        <v>47.8</v>
      </c>
      <c r="AY295" s="200"/>
      <c r="AZ295" s="200"/>
      <c r="BA295" s="200"/>
      <c r="BB295" s="200"/>
      <c r="BC295" s="200"/>
      <c r="BD295" s="200"/>
      <c r="BE295" s="200"/>
      <c r="BF295" s="200"/>
      <c r="BG295" s="200"/>
      <c r="BH295" s="200"/>
      <c r="BI295" s="200"/>
      <c r="BJ295" s="200"/>
      <c r="BK295" s="200"/>
      <c r="BL295" s="200"/>
      <c r="BM295" s="200"/>
      <c r="BN295" s="200"/>
      <c r="BO295" s="200"/>
      <c r="BP295" s="200"/>
      <c r="BQ295" s="208">
        <f>VLOOKUP(CONCATENATE($D295,$C$3),'Data Table'!$BD$3:$BJ$158,6,FALSE)</f>
        <v>17</v>
      </c>
      <c r="BR295" s="209"/>
      <c r="BS295" s="209"/>
      <c r="BT295" s="209"/>
      <c r="BU295" s="209"/>
      <c r="BV295" s="209"/>
      <c r="BW295" s="209"/>
      <c r="BX295" s="209"/>
      <c r="BY295" s="209"/>
      <c r="BZ295" s="209"/>
      <c r="CA295" s="210"/>
      <c r="CB295" s="209">
        <f>VLOOKUP(CONCATENATE($D295,$C$3),'Data Table'!$BD$3:$BJ$158,7,FALSE)</f>
        <v>-1</v>
      </c>
      <c r="CC295" s="209"/>
      <c r="CD295" s="209"/>
      <c r="CE295" s="209"/>
      <c r="CF295" s="209"/>
      <c r="CG295" s="209"/>
      <c r="CH295" s="209"/>
      <c r="CI295" s="209"/>
      <c r="CJ295" s="209"/>
      <c r="CK295" s="209"/>
      <c r="CL295" s="210"/>
      <c r="CM295" s="56"/>
      <c r="CN295" s="56"/>
      <c r="CO295" s="56"/>
      <c r="CP295" s="56"/>
      <c r="CQ295" s="56"/>
      <c r="CR295" s="56"/>
      <c r="CS295" s="56"/>
      <c r="CT295" s="56"/>
      <c r="CU295" s="56"/>
      <c r="CV295" s="56"/>
      <c r="CW295" s="56"/>
      <c r="CX295" s="56"/>
      <c r="CY295" s="56"/>
      <c r="CZ295" s="56"/>
      <c r="DA295" s="56"/>
      <c r="DB295" s="56"/>
      <c r="DC295" s="56"/>
      <c r="DD295" s="56"/>
      <c r="DE295" s="56"/>
      <c r="DF295" s="56"/>
      <c r="DG295" s="56"/>
      <c r="DH295" s="56"/>
      <c r="DI295" s="56"/>
      <c r="DJ295" s="56"/>
      <c r="DK295" s="56"/>
      <c r="DL295" s="56"/>
      <c r="DM295" s="56"/>
      <c r="DN295" s="56"/>
      <c r="DO295" s="56"/>
      <c r="DP295" s="56"/>
      <c r="DQ295" s="56"/>
      <c r="DR295" s="56"/>
      <c r="DS295" s="56"/>
      <c r="DT295" s="56"/>
      <c r="DU295" s="56"/>
      <c r="DV295" s="56"/>
      <c r="DW295" s="56"/>
      <c r="DX295" s="56"/>
      <c r="DY295" s="56"/>
      <c r="DZ295" s="56"/>
      <c r="EA295" s="56"/>
      <c r="EB295" s="56"/>
      <c r="EC295" s="56"/>
      <c r="ED295" s="56"/>
      <c r="EE295" s="56"/>
      <c r="EF295" s="56"/>
      <c r="EG295" s="56"/>
      <c r="EH295" s="56"/>
      <c r="EI295" s="56"/>
      <c r="EJ295" s="56"/>
      <c r="EK295" s="56"/>
      <c r="EL295" s="56"/>
      <c r="EM295" s="56"/>
      <c r="EN295" s="56"/>
      <c r="EO295" s="56"/>
      <c r="EP295" s="56"/>
      <c r="EQ295" s="56"/>
      <c r="ER295" s="56"/>
      <c r="ES295" s="56"/>
      <c r="ET295" s="56"/>
      <c r="EU295" s="56"/>
      <c r="EV295" s="56"/>
      <c r="EW295" s="56"/>
      <c r="EX295" s="56"/>
      <c r="EY295" s="56"/>
      <c r="EZ295" s="56"/>
      <c r="FA295" s="56"/>
      <c r="FB295" s="56"/>
      <c r="FC295" s="56"/>
      <c r="FD295" s="56"/>
      <c r="FE295" s="56"/>
      <c r="FF295" s="56"/>
      <c r="FG295" s="56"/>
      <c r="FH295" s="56"/>
      <c r="FI295" s="56"/>
      <c r="FJ295" s="56"/>
      <c r="FK295" s="56"/>
      <c r="FL295" s="56"/>
      <c r="FM295" s="56"/>
      <c r="FN295" s="56"/>
      <c r="FO295" s="56"/>
      <c r="FP295" s="56"/>
      <c r="FQ295" s="56"/>
      <c r="FR295" s="56"/>
      <c r="FS295" s="56"/>
      <c r="FT295" s="56"/>
      <c r="FU295" s="56"/>
      <c r="FV295" s="56"/>
      <c r="FW295" s="56"/>
      <c r="FX295" s="56"/>
      <c r="FY295" s="56"/>
      <c r="FZ295" s="56"/>
      <c r="GA295" s="56"/>
      <c r="GB295" s="56"/>
      <c r="GC295" s="56"/>
      <c r="GD295" s="56"/>
      <c r="GE295" s="56"/>
      <c r="GF295" s="56"/>
      <c r="GG295" s="56"/>
      <c r="GH295" s="56"/>
      <c r="GI295" s="56"/>
      <c r="GJ295" s="56"/>
      <c r="GK295" s="56"/>
      <c r="GL295" s="56"/>
      <c r="GM295" s="56"/>
      <c r="GN295" s="56"/>
      <c r="GO295" s="56"/>
      <c r="GP295" s="56"/>
      <c r="GQ295" s="56"/>
      <c r="GR295" s="56"/>
      <c r="GS295" s="56"/>
      <c r="GT295" s="56"/>
      <c r="GU295" s="56"/>
      <c r="GV295" s="56"/>
      <c r="GW295" s="56"/>
      <c r="GX295" s="56"/>
      <c r="GY295" s="56"/>
      <c r="GZ295" s="56"/>
      <c r="HA295" s="56"/>
      <c r="HB295" s="56"/>
      <c r="HC295" s="56"/>
      <c r="HD295" s="56"/>
      <c r="HE295" s="56"/>
      <c r="HF295" s="56"/>
      <c r="HG295" s="56"/>
      <c r="HH295" s="217"/>
    </row>
    <row r="296" spans="2:216" ht="92.25" x14ac:dyDescent="1.35">
      <c r="B296" s="221"/>
      <c r="C296" s="56"/>
      <c r="D296" s="178" t="str">
        <f>'Data Table'!A19</f>
        <v>Kansas</v>
      </c>
      <c r="E296" s="179"/>
      <c r="F296" s="179"/>
      <c r="G296" s="179"/>
      <c r="H296" s="179"/>
      <c r="I296" s="179"/>
      <c r="J296" s="179"/>
      <c r="K296" s="179"/>
      <c r="L296" s="179"/>
      <c r="M296" s="179"/>
      <c r="N296" s="179"/>
      <c r="O296" s="179"/>
      <c r="P296" s="179"/>
      <c r="Q296" s="179"/>
      <c r="R296" s="179"/>
      <c r="S296" s="179"/>
      <c r="T296" s="202">
        <f>VLOOKUP(CONCATENATE($D296,$C$3),'Data Table'!$BD$3:$BJ$158,3,FALSE)</f>
        <v>1.4</v>
      </c>
      <c r="U296" s="203"/>
      <c r="V296" s="203"/>
      <c r="W296" s="203"/>
      <c r="X296" s="203"/>
      <c r="Y296" s="203"/>
      <c r="Z296" s="203"/>
      <c r="AA296" s="203"/>
      <c r="AB296" s="203"/>
      <c r="AC296" s="203"/>
      <c r="AD296" s="203"/>
      <c r="AE296" s="202">
        <f>VLOOKUP(CONCATENATE($D296,$C$3),'Data Table'!$BD$3:$BJ$158,4,FALSE)</f>
        <v>2.328596238045153</v>
      </c>
      <c r="AF296" s="203"/>
      <c r="AG296" s="203"/>
      <c r="AH296" s="203"/>
      <c r="AI296" s="203"/>
      <c r="AJ296" s="203"/>
      <c r="AK296" s="203"/>
      <c r="AL296" s="203"/>
      <c r="AM296" s="203"/>
      <c r="AN296" s="203"/>
      <c r="AO296" s="203"/>
      <c r="AP296" s="203"/>
      <c r="AQ296" s="203"/>
      <c r="AR296" s="203"/>
      <c r="AS296" s="203"/>
      <c r="AT296" s="203"/>
      <c r="AU296" s="203"/>
      <c r="AV296" s="203"/>
      <c r="AW296" s="204"/>
      <c r="AX296" s="203">
        <f>VLOOKUP(CONCATENATE($D296,$C$3),'Data Table'!$BD$3:$BJ$158,5,FALSE)</f>
        <v>54.3</v>
      </c>
      <c r="AY296" s="203"/>
      <c r="AZ296" s="203"/>
      <c r="BA296" s="203"/>
      <c r="BB296" s="203"/>
      <c r="BC296" s="203"/>
      <c r="BD296" s="203"/>
      <c r="BE296" s="203"/>
      <c r="BF296" s="203"/>
      <c r="BG296" s="203"/>
      <c r="BH296" s="203"/>
      <c r="BI296" s="203"/>
      <c r="BJ296" s="203"/>
      <c r="BK296" s="203"/>
      <c r="BL296" s="203"/>
      <c r="BM296" s="203"/>
      <c r="BN296" s="203"/>
      <c r="BO296" s="203"/>
      <c r="BP296" s="203"/>
      <c r="BQ296" s="211">
        <f>VLOOKUP(CONCATENATE($D296,$C$3),'Data Table'!$BD$3:$BJ$158,6,FALSE)</f>
        <v>27</v>
      </c>
      <c r="BR296" s="212"/>
      <c r="BS296" s="212"/>
      <c r="BT296" s="212"/>
      <c r="BU296" s="212"/>
      <c r="BV296" s="212"/>
      <c r="BW296" s="212"/>
      <c r="BX296" s="212"/>
      <c r="BY296" s="212"/>
      <c r="BZ296" s="212"/>
      <c r="CA296" s="213"/>
      <c r="CB296" s="212">
        <f>VLOOKUP(CONCATENATE($D296,$C$3),'Data Table'!$BD$3:$BJ$158,7,FALSE)</f>
        <v>-2</v>
      </c>
      <c r="CC296" s="212"/>
      <c r="CD296" s="212"/>
      <c r="CE296" s="212"/>
      <c r="CF296" s="212"/>
      <c r="CG296" s="212"/>
      <c r="CH296" s="212"/>
      <c r="CI296" s="212"/>
      <c r="CJ296" s="212"/>
      <c r="CK296" s="212"/>
      <c r="CL296" s="213"/>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DL296" s="56"/>
      <c r="DM296" s="56"/>
      <c r="DN296" s="56"/>
      <c r="DO296" s="56"/>
      <c r="DP296" s="56"/>
      <c r="DQ296" s="56"/>
      <c r="DR296" s="56"/>
      <c r="DS296" s="56"/>
      <c r="DT296" s="56"/>
      <c r="DU296" s="56"/>
      <c r="DV296" s="56"/>
      <c r="DW296" s="56"/>
      <c r="DX296" s="56"/>
      <c r="DY296" s="56"/>
      <c r="DZ296" s="56"/>
      <c r="EA296" s="56"/>
      <c r="EB296" s="56"/>
      <c r="EC296" s="56"/>
      <c r="ED296" s="56"/>
      <c r="EE296" s="56"/>
      <c r="EF296" s="56"/>
      <c r="EG296" s="56"/>
      <c r="EH296" s="56"/>
      <c r="EI296" s="56"/>
      <c r="EJ296" s="56"/>
      <c r="EK296" s="56"/>
      <c r="EL296" s="56"/>
      <c r="EM296" s="56"/>
      <c r="EN296" s="56"/>
      <c r="EO296" s="56"/>
      <c r="EP296" s="56"/>
      <c r="EQ296" s="56"/>
      <c r="ER296" s="56"/>
      <c r="ES296" s="56"/>
      <c r="ET296" s="56"/>
      <c r="EU296" s="56"/>
      <c r="EV296" s="56"/>
      <c r="EW296" s="56"/>
      <c r="EX296" s="56"/>
      <c r="EY296" s="56"/>
      <c r="EZ296" s="56"/>
      <c r="FA296" s="56"/>
      <c r="FB296" s="56"/>
      <c r="FC296" s="56"/>
      <c r="FD296" s="56"/>
      <c r="FE296" s="56"/>
      <c r="FF296" s="56"/>
      <c r="FG296" s="56"/>
      <c r="FH296" s="56"/>
      <c r="FI296" s="56"/>
      <c r="FJ296" s="56"/>
      <c r="FK296" s="56"/>
      <c r="FL296" s="56"/>
      <c r="FM296" s="56"/>
      <c r="FN296" s="56"/>
      <c r="FO296" s="56"/>
      <c r="FP296" s="56"/>
      <c r="FQ296" s="56"/>
      <c r="FR296" s="56"/>
      <c r="FS296" s="56"/>
      <c r="FT296" s="56"/>
      <c r="FU296" s="56"/>
      <c r="FV296" s="56"/>
      <c r="FW296" s="56"/>
      <c r="FX296" s="56"/>
      <c r="FY296" s="56"/>
      <c r="FZ296" s="56"/>
      <c r="GA296" s="56"/>
      <c r="GB296" s="56"/>
      <c r="GC296" s="56"/>
      <c r="GD296" s="56"/>
      <c r="GE296" s="56"/>
      <c r="GF296" s="56"/>
      <c r="GG296" s="56"/>
      <c r="GH296" s="56"/>
      <c r="GI296" s="56"/>
      <c r="GJ296" s="56"/>
      <c r="GK296" s="56"/>
      <c r="GL296" s="56"/>
      <c r="GM296" s="56"/>
      <c r="GN296" s="56"/>
      <c r="GO296" s="56"/>
      <c r="GP296" s="56"/>
      <c r="GQ296" s="56"/>
      <c r="GR296" s="56"/>
      <c r="GS296" s="56"/>
      <c r="GT296" s="56"/>
      <c r="GU296" s="56"/>
      <c r="GV296" s="56"/>
      <c r="GW296" s="56"/>
      <c r="GX296" s="56"/>
      <c r="GY296" s="56"/>
      <c r="GZ296" s="56"/>
      <c r="HA296" s="56"/>
      <c r="HB296" s="56"/>
      <c r="HC296" s="56"/>
      <c r="HD296" s="56"/>
      <c r="HE296" s="56"/>
      <c r="HF296" s="56"/>
      <c r="HG296" s="56"/>
      <c r="HH296" s="217"/>
    </row>
    <row r="297" spans="2:216" ht="92.25" x14ac:dyDescent="1.35">
      <c r="B297" s="221"/>
      <c r="C297" s="56"/>
      <c r="D297" s="174" t="str">
        <f>'Data Table'!A20</f>
        <v>Kentucky</v>
      </c>
      <c r="E297" s="175"/>
      <c r="F297" s="175"/>
      <c r="G297" s="175"/>
      <c r="H297" s="175"/>
      <c r="I297" s="175"/>
      <c r="J297" s="175"/>
      <c r="K297" s="175"/>
      <c r="L297" s="175"/>
      <c r="M297" s="175"/>
      <c r="N297" s="175"/>
      <c r="O297" s="175"/>
      <c r="P297" s="175"/>
      <c r="Q297" s="175"/>
      <c r="R297" s="175"/>
      <c r="S297" s="175"/>
      <c r="T297" s="199">
        <f>VLOOKUP(CONCATENATE($D297,$C$3),'Data Table'!$BD$3:$BJ$158,3,FALSE)</f>
        <v>1.4</v>
      </c>
      <c r="U297" s="200"/>
      <c r="V297" s="200"/>
      <c r="W297" s="200"/>
      <c r="X297" s="200"/>
      <c r="Y297" s="200"/>
      <c r="Z297" s="200"/>
      <c r="AA297" s="200"/>
      <c r="AB297" s="200"/>
      <c r="AC297" s="200"/>
      <c r="AD297" s="200"/>
      <c r="AE297" s="199">
        <f>VLOOKUP(CONCATENATE($D297,$C$3),'Data Table'!$BD$3:$BJ$158,4,FALSE)</f>
        <v>3.0951190090911762</v>
      </c>
      <c r="AF297" s="200"/>
      <c r="AG297" s="200"/>
      <c r="AH297" s="200"/>
      <c r="AI297" s="200"/>
      <c r="AJ297" s="200"/>
      <c r="AK297" s="200"/>
      <c r="AL297" s="200"/>
      <c r="AM297" s="200"/>
      <c r="AN297" s="200"/>
      <c r="AO297" s="200"/>
      <c r="AP297" s="200"/>
      <c r="AQ297" s="200"/>
      <c r="AR297" s="200"/>
      <c r="AS297" s="200"/>
      <c r="AT297" s="200"/>
      <c r="AU297" s="200"/>
      <c r="AV297" s="200"/>
      <c r="AW297" s="201"/>
      <c r="AX297" s="200">
        <f>VLOOKUP(CONCATENATE($D297,$C$3),'Data Table'!$BD$3:$BJ$158,5,FALSE)</f>
        <v>55.6</v>
      </c>
      <c r="AY297" s="200"/>
      <c r="AZ297" s="200"/>
      <c r="BA297" s="200"/>
      <c r="BB297" s="200"/>
      <c r="BC297" s="200"/>
      <c r="BD297" s="200"/>
      <c r="BE297" s="200"/>
      <c r="BF297" s="200"/>
      <c r="BG297" s="200"/>
      <c r="BH297" s="200"/>
      <c r="BI297" s="200"/>
      <c r="BJ297" s="200"/>
      <c r="BK297" s="200"/>
      <c r="BL297" s="200"/>
      <c r="BM297" s="200"/>
      <c r="BN297" s="200"/>
      <c r="BO297" s="200"/>
      <c r="BP297" s="200"/>
      <c r="BQ297" s="208">
        <f>VLOOKUP(CONCATENATE($D297,$C$3),'Data Table'!$BD$3:$BJ$158,6,FALSE)</f>
        <v>43</v>
      </c>
      <c r="BR297" s="209"/>
      <c r="BS297" s="209"/>
      <c r="BT297" s="209"/>
      <c r="BU297" s="209"/>
      <c r="BV297" s="209"/>
      <c r="BW297" s="209"/>
      <c r="BX297" s="209"/>
      <c r="BY297" s="209"/>
      <c r="BZ297" s="209"/>
      <c r="CA297" s="210"/>
      <c r="CB297" s="209">
        <f>VLOOKUP(CONCATENATE($D297,$C$3),'Data Table'!$BD$3:$BJ$158,7,FALSE)</f>
        <v>1</v>
      </c>
      <c r="CC297" s="209"/>
      <c r="CD297" s="209"/>
      <c r="CE297" s="209"/>
      <c r="CF297" s="209"/>
      <c r="CG297" s="209"/>
      <c r="CH297" s="209"/>
      <c r="CI297" s="209"/>
      <c r="CJ297" s="209"/>
      <c r="CK297" s="209"/>
      <c r="CL297" s="210"/>
      <c r="CM297" s="56"/>
      <c r="CN297" s="56"/>
      <c r="CO297" s="56"/>
      <c r="CP297" s="56"/>
      <c r="CQ297" s="56"/>
      <c r="CR297" s="56"/>
      <c r="CS297" s="56"/>
      <c r="CT297" s="56"/>
      <c r="CU297" s="56"/>
      <c r="CV297" s="56"/>
      <c r="CW297" s="56"/>
      <c r="CX297" s="56"/>
      <c r="CY297" s="56"/>
      <c r="CZ297" s="56"/>
      <c r="DA297" s="56"/>
      <c r="DB297" s="56"/>
      <c r="DC297" s="56"/>
      <c r="DD297" s="56"/>
      <c r="DE297" s="56"/>
      <c r="DF297" s="56"/>
      <c r="DG297" s="56"/>
      <c r="DH297" s="56"/>
      <c r="DI297" s="56"/>
      <c r="DJ297" s="56"/>
      <c r="DK297" s="56"/>
      <c r="DL297" s="56"/>
      <c r="DM297" s="56"/>
      <c r="DN297" s="56"/>
      <c r="DO297" s="56"/>
      <c r="DP297" s="56"/>
      <c r="DQ297" s="56"/>
      <c r="DR297" s="56"/>
      <c r="DS297" s="56"/>
      <c r="DT297" s="56"/>
      <c r="DU297" s="56"/>
      <c r="DV297" s="56"/>
      <c r="DW297" s="56"/>
      <c r="DX297" s="56"/>
      <c r="DY297" s="56"/>
      <c r="DZ297" s="56"/>
      <c r="EA297" s="56"/>
      <c r="EB297" s="56"/>
      <c r="EC297" s="56"/>
      <c r="ED297" s="56"/>
      <c r="EE297" s="56"/>
      <c r="EF297" s="56"/>
      <c r="EG297" s="56"/>
      <c r="EH297" s="56"/>
      <c r="EI297" s="56"/>
      <c r="EJ297" s="56"/>
      <c r="EK297" s="56"/>
      <c r="EL297" s="56"/>
      <c r="EM297" s="56"/>
      <c r="EN297" s="56"/>
      <c r="EO297" s="56"/>
      <c r="EP297" s="56"/>
      <c r="EQ297" s="56"/>
      <c r="ER297" s="56"/>
      <c r="ES297" s="56"/>
      <c r="ET297" s="56"/>
      <c r="EU297" s="56"/>
      <c r="EV297" s="56"/>
      <c r="EW297" s="56"/>
      <c r="EX297" s="56"/>
      <c r="EY297" s="56"/>
      <c r="EZ297" s="56"/>
      <c r="FA297" s="56"/>
      <c r="FB297" s="56"/>
      <c r="FC297" s="56"/>
      <c r="FD297" s="56"/>
      <c r="FE297" s="56"/>
      <c r="FF297" s="56"/>
      <c r="FG297" s="56"/>
      <c r="FH297" s="56"/>
      <c r="FI297" s="56"/>
      <c r="FJ297" s="56"/>
      <c r="FK297" s="56"/>
      <c r="FL297" s="56"/>
      <c r="FM297" s="56"/>
      <c r="FN297" s="56"/>
      <c r="FO297" s="56"/>
      <c r="FP297" s="56"/>
      <c r="FQ297" s="56"/>
      <c r="FR297" s="56"/>
      <c r="FS297" s="56"/>
      <c r="FT297" s="56"/>
      <c r="FU297" s="56"/>
      <c r="FV297" s="56"/>
      <c r="FW297" s="56"/>
      <c r="FX297" s="56"/>
      <c r="FY297" s="56"/>
      <c r="FZ297" s="56"/>
      <c r="GA297" s="56"/>
      <c r="GB297" s="56"/>
      <c r="GC297" s="56"/>
      <c r="GD297" s="56"/>
      <c r="GE297" s="56"/>
      <c r="GF297" s="56"/>
      <c r="GG297" s="56"/>
      <c r="GH297" s="56"/>
      <c r="GI297" s="56"/>
      <c r="GJ297" s="56"/>
      <c r="GK297" s="56"/>
      <c r="GL297" s="56"/>
      <c r="GM297" s="56"/>
      <c r="GN297" s="56"/>
      <c r="GO297" s="56"/>
      <c r="GP297" s="56"/>
      <c r="GQ297" s="56"/>
      <c r="GR297" s="56"/>
      <c r="GS297" s="56"/>
      <c r="GT297" s="56"/>
      <c r="GU297" s="56"/>
      <c r="GV297" s="56"/>
      <c r="GW297" s="56"/>
      <c r="GX297" s="56"/>
      <c r="GY297" s="56"/>
      <c r="GZ297" s="56"/>
      <c r="HA297" s="56"/>
      <c r="HB297" s="56"/>
      <c r="HC297" s="56"/>
      <c r="HD297" s="56"/>
      <c r="HE297" s="56"/>
      <c r="HF297" s="56"/>
      <c r="HG297" s="56"/>
      <c r="HH297" s="217"/>
    </row>
    <row r="298" spans="2:216" ht="92.25" x14ac:dyDescent="1.35">
      <c r="B298" s="221"/>
      <c r="C298" s="56"/>
      <c r="D298" s="178" t="str">
        <f>'Data Table'!A21</f>
        <v>Louisiana</v>
      </c>
      <c r="E298" s="179"/>
      <c r="F298" s="179"/>
      <c r="G298" s="179"/>
      <c r="H298" s="179"/>
      <c r="I298" s="179"/>
      <c r="J298" s="179"/>
      <c r="K298" s="179"/>
      <c r="L298" s="179"/>
      <c r="M298" s="179"/>
      <c r="N298" s="179"/>
      <c r="O298" s="179"/>
      <c r="P298" s="179"/>
      <c r="Q298" s="179"/>
      <c r="R298" s="179"/>
      <c r="S298" s="179"/>
      <c r="T298" s="202">
        <f>VLOOKUP(CONCATENATE($D298,$C$3),'Data Table'!$BD$3:$BJ$158,3,FALSE)</f>
        <v>1.5</v>
      </c>
      <c r="U298" s="203"/>
      <c r="V298" s="203"/>
      <c r="W298" s="203"/>
      <c r="X298" s="203"/>
      <c r="Y298" s="203"/>
      <c r="Z298" s="203"/>
      <c r="AA298" s="203"/>
      <c r="AB298" s="203"/>
      <c r="AC298" s="203"/>
      <c r="AD298" s="203"/>
      <c r="AE298" s="202">
        <f>VLOOKUP(CONCATENATE($D298,$C$3),'Data Table'!$BD$3:$BJ$158,4,FALSE)</f>
        <v>2.2413032763495813</v>
      </c>
      <c r="AF298" s="203"/>
      <c r="AG298" s="203"/>
      <c r="AH298" s="203"/>
      <c r="AI298" s="203"/>
      <c r="AJ298" s="203"/>
      <c r="AK298" s="203"/>
      <c r="AL298" s="203"/>
      <c r="AM298" s="203"/>
      <c r="AN298" s="203"/>
      <c r="AO298" s="203"/>
      <c r="AP298" s="203"/>
      <c r="AQ298" s="203"/>
      <c r="AR298" s="203"/>
      <c r="AS298" s="203"/>
      <c r="AT298" s="203"/>
      <c r="AU298" s="203"/>
      <c r="AV298" s="203"/>
      <c r="AW298" s="204"/>
      <c r="AX298" s="203">
        <f>VLOOKUP(CONCATENATE($D298,$C$3),'Data Table'!$BD$3:$BJ$158,5,FALSE)</f>
        <v>66.400000000000006</v>
      </c>
      <c r="AY298" s="203"/>
      <c r="AZ298" s="203"/>
      <c r="BA298" s="203"/>
      <c r="BB298" s="203"/>
      <c r="BC298" s="203"/>
      <c r="BD298" s="203"/>
      <c r="BE298" s="203"/>
      <c r="BF298" s="203"/>
      <c r="BG298" s="203"/>
      <c r="BH298" s="203"/>
      <c r="BI298" s="203"/>
      <c r="BJ298" s="203"/>
      <c r="BK298" s="203"/>
      <c r="BL298" s="203"/>
      <c r="BM298" s="203"/>
      <c r="BN298" s="203"/>
      <c r="BO298" s="203"/>
      <c r="BP298" s="203"/>
      <c r="BQ298" s="211">
        <f>VLOOKUP(CONCATENATE($D298,$C$3),'Data Table'!$BD$3:$BJ$158,6,FALSE)</f>
        <v>49</v>
      </c>
      <c r="BR298" s="212"/>
      <c r="BS298" s="212"/>
      <c r="BT298" s="212"/>
      <c r="BU298" s="212"/>
      <c r="BV298" s="212"/>
      <c r="BW298" s="212"/>
      <c r="BX298" s="212"/>
      <c r="BY298" s="212"/>
      <c r="BZ298" s="212"/>
      <c r="CA298" s="213"/>
      <c r="CB298" s="212">
        <f>VLOOKUP(CONCATENATE($D298,$C$3),'Data Table'!$BD$3:$BJ$158,7,FALSE)</f>
        <v>1</v>
      </c>
      <c r="CC298" s="212"/>
      <c r="CD298" s="212"/>
      <c r="CE298" s="212"/>
      <c r="CF298" s="212"/>
      <c r="CG298" s="212"/>
      <c r="CH298" s="212"/>
      <c r="CI298" s="212"/>
      <c r="CJ298" s="212"/>
      <c r="CK298" s="212"/>
      <c r="CL298" s="213"/>
      <c r="CM298" s="56"/>
      <c r="CN298" s="56"/>
      <c r="CO298" s="56"/>
      <c r="CP298" s="56"/>
      <c r="CQ298" s="56"/>
      <c r="CR298" s="56"/>
      <c r="CS298" s="56"/>
      <c r="CT298" s="56"/>
      <c r="CU298" s="56"/>
      <c r="CV298" s="56"/>
      <c r="CW298" s="56"/>
      <c r="CX298" s="56"/>
      <c r="CY298" s="56"/>
      <c r="CZ298" s="56"/>
      <c r="DA298" s="56"/>
      <c r="DB298" s="56"/>
      <c r="DC298" s="56"/>
      <c r="DD298" s="56"/>
      <c r="DE298" s="56"/>
      <c r="DF298" s="56"/>
      <c r="DG298" s="56"/>
      <c r="DH298" s="56"/>
      <c r="DI298" s="56"/>
      <c r="DJ298" s="56"/>
      <c r="DK298" s="56"/>
      <c r="DL298" s="56"/>
      <c r="DM298" s="56"/>
      <c r="DN298" s="56"/>
      <c r="DO298" s="56"/>
      <c r="DP298" s="56"/>
      <c r="DQ298" s="56"/>
      <c r="DR298" s="56"/>
      <c r="DS298" s="56"/>
      <c r="DT298" s="56"/>
      <c r="DU298" s="56"/>
      <c r="DV298" s="56"/>
      <c r="DW298" s="56"/>
      <c r="DX298" s="56"/>
      <c r="DY298" s="56"/>
      <c r="DZ298" s="56"/>
      <c r="EA298" s="56"/>
      <c r="EB298" s="56"/>
      <c r="EC298" s="56"/>
      <c r="ED298" s="56"/>
      <c r="EE298" s="56"/>
      <c r="EF298" s="56"/>
      <c r="EG298" s="56"/>
      <c r="EH298" s="56"/>
      <c r="EI298" s="56"/>
      <c r="EJ298" s="56"/>
      <c r="EK298" s="56"/>
      <c r="EL298" s="56"/>
      <c r="EM298" s="56"/>
      <c r="EN298" s="56"/>
      <c r="EO298" s="56"/>
      <c r="EP298" s="56"/>
      <c r="EQ298" s="56"/>
      <c r="ER298" s="56"/>
      <c r="ES298" s="56"/>
      <c r="ET298" s="56"/>
      <c r="EU298" s="56"/>
      <c r="EV298" s="56"/>
      <c r="EW298" s="56"/>
      <c r="EX298" s="56"/>
      <c r="EY298" s="56"/>
      <c r="EZ298" s="56"/>
      <c r="FA298" s="56"/>
      <c r="FB298" s="56"/>
      <c r="FC298" s="56"/>
      <c r="FD298" s="56"/>
      <c r="FE298" s="56"/>
      <c r="FF298" s="56"/>
      <c r="FG298" s="56"/>
      <c r="FH298" s="56"/>
      <c r="FI298" s="56"/>
      <c r="FJ298" s="56"/>
      <c r="FK298" s="56"/>
      <c r="FL298" s="56"/>
      <c r="FM298" s="56"/>
      <c r="FN298" s="56"/>
      <c r="FO298" s="56"/>
      <c r="FP298" s="56"/>
      <c r="FQ298" s="56"/>
      <c r="FR298" s="56"/>
      <c r="FS298" s="56"/>
      <c r="FT298" s="56"/>
      <c r="FU298" s="56"/>
      <c r="FV298" s="56"/>
      <c r="FW298" s="56"/>
      <c r="FX298" s="56"/>
      <c r="FY298" s="56"/>
      <c r="FZ298" s="56"/>
      <c r="GA298" s="56"/>
      <c r="GB298" s="56"/>
      <c r="GC298" s="56"/>
      <c r="GD298" s="56"/>
      <c r="GE298" s="56"/>
      <c r="GF298" s="56"/>
      <c r="GG298" s="56"/>
      <c r="GH298" s="56"/>
      <c r="GI298" s="56"/>
      <c r="GJ298" s="56"/>
      <c r="GK298" s="56"/>
      <c r="GL298" s="56"/>
      <c r="GM298" s="56"/>
      <c r="GN298" s="56"/>
      <c r="GO298" s="56"/>
      <c r="GP298" s="56"/>
      <c r="GQ298" s="56"/>
      <c r="GR298" s="56"/>
      <c r="GS298" s="56"/>
      <c r="GT298" s="56"/>
      <c r="GU298" s="56"/>
      <c r="GV298" s="56"/>
      <c r="GW298" s="56"/>
      <c r="GX298" s="56"/>
      <c r="GY298" s="56"/>
      <c r="GZ298" s="56"/>
      <c r="HA298" s="56"/>
      <c r="HB298" s="56"/>
      <c r="HC298" s="56"/>
      <c r="HD298" s="56"/>
      <c r="HE298" s="56"/>
      <c r="HF298" s="56"/>
      <c r="HG298" s="56"/>
      <c r="HH298" s="217"/>
    </row>
    <row r="299" spans="2:216" ht="92.25" x14ac:dyDescent="1.35">
      <c r="B299" s="221"/>
      <c r="C299" s="56"/>
      <c r="D299" s="174" t="str">
        <f>'Data Table'!A22</f>
        <v>Maine</v>
      </c>
      <c r="E299" s="175"/>
      <c r="F299" s="175"/>
      <c r="G299" s="175"/>
      <c r="H299" s="175"/>
      <c r="I299" s="175"/>
      <c r="J299" s="175"/>
      <c r="K299" s="175"/>
      <c r="L299" s="175"/>
      <c r="M299" s="175"/>
      <c r="N299" s="175"/>
      <c r="O299" s="175"/>
      <c r="P299" s="175"/>
      <c r="Q299" s="175"/>
      <c r="R299" s="175"/>
      <c r="S299" s="175"/>
      <c r="T299" s="199">
        <f>VLOOKUP(CONCATENATE($D299,$C$3),'Data Table'!$BD$3:$BJ$158,3,FALSE)</f>
        <v>0.5</v>
      </c>
      <c r="U299" s="200"/>
      <c r="V299" s="200"/>
      <c r="W299" s="200"/>
      <c r="X299" s="200"/>
      <c r="Y299" s="200"/>
      <c r="Z299" s="200"/>
      <c r="AA299" s="200"/>
      <c r="AB299" s="200"/>
      <c r="AC299" s="200"/>
      <c r="AD299" s="200"/>
      <c r="AE299" s="199">
        <f>VLOOKUP(CONCATENATE($D299,$C$3),'Data Table'!$BD$3:$BJ$158,4,FALSE)</f>
        <v>3.0862424606386591</v>
      </c>
      <c r="AF299" s="200"/>
      <c r="AG299" s="200"/>
      <c r="AH299" s="200"/>
      <c r="AI299" s="200"/>
      <c r="AJ299" s="200"/>
      <c r="AK299" s="200"/>
      <c r="AL299" s="200"/>
      <c r="AM299" s="200"/>
      <c r="AN299" s="200"/>
      <c r="AO299" s="200"/>
      <c r="AP299" s="200"/>
      <c r="AQ299" s="200"/>
      <c r="AR299" s="200"/>
      <c r="AS299" s="200"/>
      <c r="AT299" s="200"/>
      <c r="AU299" s="200"/>
      <c r="AV299" s="200"/>
      <c r="AW299" s="201"/>
      <c r="AX299" s="200">
        <f>VLOOKUP(CONCATENATE($D299,$C$3),'Data Table'!$BD$3:$BJ$158,5,FALSE)</f>
        <v>41</v>
      </c>
      <c r="AY299" s="200"/>
      <c r="AZ299" s="200"/>
      <c r="BA299" s="200"/>
      <c r="BB299" s="200"/>
      <c r="BC299" s="200"/>
      <c r="BD299" s="200"/>
      <c r="BE299" s="200"/>
      <c r="BF299" s="200"/>
      <c r="BG299" s="200"/>
      <c r="BH299" s="200"/>
      <c r="BI299" s="200"/>
      <c r="BJ299" s="200"/>
      <c r="BK299" s="200"/>
      <c r="BL299" s="200"/>
      <c r="BM299" s="200"/>
      <c r="BN299" s="200"/>
      <c r="BO299" s="200"/>
      <c r="BP299" s="200"/>
      <c r="BQ299" s="208">
        <f>VLOOKUP(CONCATENATE($D299,$C$3),'Data Table'!$BD$3:$BJ$158,6,FALSE)</f>
        <v>15</v>
      </c>
      <c r="BR299" s="209"/>
      <c r="BS299" s="209"/>
      <c r="BT299" s="209"/>
      <c r="BU299" s="209"/>
      <c r="BV299" s="209"/>
      <c r="BW299" s="209"/>
      <c r="BX299" s="209"/>
      <c r="BY299" s="209"/>
      <c r="BZ299" s="209"/>
      <c r="CA299" s="210"/>
      <c r="CB299" s="209">
        <f>VLOOKUP(CONCATENATE($D299,$C$3),'Data Table'!$BD$3:$BJ$158,7,FALSE)</f>
        <v>-5</v>
      </c>
      <c r="CC299" s="209"/>
      <c r="CD299" s="209"/>
      <c r="CE299" s="209"/>
      <c r="CF299" s="209"/>
      <c r="CG299" s="209"/>
      <c r="CH299" s="209"/>
      <c r="CI299" s="209"/>
      <c r="CJ299" s="209"/>
      <c r="CK299" s="209"/>
      <c r="CL299" s="210"/>
      <c r="CM299" s="56"/>
      <c r="CN299" s="56"/>
      <c r="CO299" s="56"/>
      <c r="CP299" s="56"/>
      <c r="CQ299" s="56"/>
      <c r="CR299" s="56"/>
      <c r="CS299" s="56"/>
      <c r="CT299" s="56"/>
      <c r="CU299" s="56"/>
      <c r="CV299" s="56"/>
      <c r="CW299" s="56"/>
      <c r="CX299" s="56"/>
      <c r="CY299" s="56"/>
      <c r="CZ299" s="56"/>
      <c r="DA299" s="56"/>
      <c r="DB299" s="56"/>
      <c r="DC299" s="56"/>
      <c r="DD299" s="56"/>
      <c r="DE299" s="56"/>
      <c r="DF299" s="56"/>
      <c r="DG299" s="56"/>
      <c r="DH299" s="56"/>
      <c r="DI299" s="56"/>
      <c r="DJ299" s="56"/>
      <c r="DK299" s="56"/>
      <c r="DL299" s="56"/>
      <c r="DM299" s="56"/>
      <c r="DN299" s="56"/>
      <c r="DO299" s="56"/>
      <c r="DP299" s="56"/>
      <c r="DQ299" s="56"/>
      <c r="DR299" s="56"/>
      <c r="DS299" s="56"/>
      <c r="DT299" s="56"/>
      <c r="DU299" s="56"/>
      <c r="DV299" s="56"/>
      <c r="DW299" s="56"/>
      <c r="DX299" s="56"/>
      <c r="DY299" s="56"/>
      <c r="DZ299" s="56"/>
      <c r="EA299" s="56"/>
      <c r="EB299" s="56"/>
      <c r="EC299" s="56"/>
      <c r="ED299" s="56"/>
      <c r="EE299" s="56"/>
      <c r="EF299" s="56"/>
      <c r="EG299" s="56"/>
      <c r="EH299" s="56"/>
      <c r="EI299" s="56"/>
      <c r="EJ299" s="56"/>
      <c r="EK299" s="56"/>
      <c r="EL299" s="56"/>
      <c r="EM299" s="56"/>
      <c r="EN299" s="56"/>
      <c r="EO299" s="56"/>
      <c r="EP299" s="56"/>
      <c r="EQ299" s="56"/>
      <c r="ER299" s="56"/>
      <c r="ES299" s="56"/>
      <c r="ET299" s="56"/>
      <c r="EU299" s="56"/>
      <c r="EV299" s="56"/>
      <c r="EW299" s="56"/>
      <c r="EX299" s="56"/>
      <c r="EY299" s="56"/>
      <c r="EZ299" s="56"/>
      <c r="FA299" s="56"/>
      <c r="FB299" s="56"/>
      <c r="FC299" s="56"/>
      <c r="FD299" s="56"/>
      <c r="FE299" s="56"/>
      <c r="FF299" s="56"/>
      <c r="FG299" s="56"/>
      <c r="FH299" s="56"/>
      <c r="FI299" s="56"/>
      <c r="FJ299" s="56"/>
      <c r="FK299" s="56"/>
      <c r="FL299" s="56"/>
      <c r="FM299" s="56"/>
      <c r="FN299" s="56"/>
      <c r="FO299" s="56"/>
      <c r="FP299" s="56"/>
      <c r="FQ299" s="56"/>
      <c r="FR299" s="56"/>
      <c r="FS299" s="56"/>
      <c r="FT299" s="56"/>
      <c r="FU299" s="56"/>
      <c r="FV299" s="56"/>
      <c r="FW299" s="56"/>
      <c r="FX299" s="56"/>
      <c r="FY299" s="56"/>
      <c r="FZ299" s="56"/>
      <c r="GA299" s="56"/>
      <c r="GB299" s="56"/>
      <c r="GC299" s="56"/>
      <c r="GD299" s="56"/>
      <c r="GE299" s="56"/>
      <c r="GF299" s="56"/>
      <c r="GG299" s="56"/>
      <c r="GH299" s="56"/>
      <c r="GI299" s="56"/>
      <c r="GJ299" s="56"/>
      <c r="GK299" s="56"/>
      <c r="GL299" s="56"/>
      <c r="GM299" s="56"/>
      <c r="GN299" s="56"/>
      <c r="GO299" s="56"/>
      <c r="GP299" s="56"/>
      <c r="GQ299" s="56"/>
      <c r="GR299" s="56"/>
      <c r="GS299" s="56"/>
      <c r="GT299" s="56"/>
      <c r="GU299" s="56"/>
      <c r="GV299" s="56"/>
      <c r="GW299" s="56"/>
      <c r="GX299" s="56"/>
      <c r="GY299" s="56"/>
      <c r="GZ299" s="56"/>
      <c r="HA299" s="56"/>
      <c r="HB299" s="56"/>
      <c r="HC299" s="56"/>
      <c r="HD299" s="56"/>
      <c r="HE299" s="56"/>
      <c r="HF299" s="56"/>
      <c r="HG299" s="56"/>
      <c r="HH299" s="217"/>
    </row>
    <row r="300" spans="2:216" ht="92.25" x14ac:dyDescent="1.35">
      <c r="B300" s="221"/>
      <c r="C300" s="56"/>
      <c r="D300" s="178" t="str">
        <f>'Data Table'!A23</f>
        <v>Maryland</v>
      </c>
      <c r="E300" s="179"/>
      <c r="F300" s="179"/>
      <c r="G300" s="179"/>
      <c r="H300" s="179"/>
      <c r="I300" s="179"/>
      <c r="J300" s="179"/>
      <c r="K300" s="179"/>
      <c r="L300" s="179"/>
      <c r="M300" s="179"/>
      <c r="N300" s="179"/>
      <c r="O300" s="179"/>
      <c r="P300" s="179"/>
      <c r="Q300" s="179"/>
      <c r="R300" s="179"/>
      <c r="S300" s="179"/>
      <c r="T300" s="202">
        <f>VLOOKUP(CONCATENATE($D300,$C$3),'Data Table'!$BD$3:$BJ$158,3,FALSE)</f>
        <v>2.4</v>
      </c>
      <c r="U300" s="203"/>
      <c r="V300" s="203"/>
      <c r="W300" s="203"/>
      <c r="X300" s="203"/>
      <c r="Y300" s="203"/>
      <c r="Z300" s="203"/>
      <c r="AA300" s="203"/>
      <c r="AB300" s="203"/>
      <c r="AC300" s="203"/>
      <c r="AD300" s="203"/>
      <c r="AE300" s="202">
        <f>VLOOKUP(CONCATENATE($D300,$C$3),'Data Table'!$BD$3:$BJ$158,4,FALSE)</f>
        <v>2.59594125078964</v>
      </c>
      <c r="AF300" s="203"/>
      <c r="AG300" s="203"/>
      <c r="AH300" s="203"/>
      <c r="AI300" s="203"/>
      <c r="AJ300" s="203"/>
      <c r="AK300" s="203"/>
      <c r="AL300" s="203"/>
      <c r="AM300" s="203"/>
      <c r="AN300" s="203"/>
      <c r="AO300" s="203"/>
      <c r="AP300" s="203"/>
      <c r="AQ300" s="203"/>
      <c r="AR300" s="203"/>
      <c r="AS300" s="203"/>
      <c r="AT300" s="203"/>
      <c r="AU300" s="203"/>
      <c r="AV300" s="203"/>
      <c r="AW300" s="204"/>
      <c r="AX300" s="203">
        <f>VLOOKUP(CONCATENATE($D300,$C$3),'Data Table'!$BD$3:$BJ$158,5,FALSE)</f>
        <v>54.2</v>
      </c>
      <c r="AY300" s="203"/>
      <c r="AZ300" s="203"/>
      <c r="BA300" s="203"/>
      <c r="BB300" s="203"/>
      <c r="BC300" s="203"/>
      <c r="BD300" s="203"/>
      <c r="BE300" s="203"/>
      <c r="BF300" s="203"/>
      <c r="BG300" s="203"/>
      <c r="BH300" s="203"/>
      <c r="BI300" s="203"/>
      <c r="BJ300" s="203"/>
      <c r="BK300" s="203"/>
      <c r="BL300" s="203"/>
      <c r="BM300" s="203"/>
      <c r="BN300" s="203"/>
      <c r="BO300" s="203"/>
      <c r="BP300" s="203"/>
      <c r="BQ300" s="211">
        <f>VLOOKUP(CONCATENATE($D300,$C$3),'Data Table'!$BD$3:$BJ$158,6,FALSE)</f>
        <v>20</v>
      </c>
      <c r="BR300" s="212"/>
      <c r="BS300" s="212"/>
      <c r="BT300" s="212"/>
      <c r="BU300" s="212"/>
      <c r="BV300" s="212"/>
      <c r="BW300" s="212"/>
      <c r="BX300" s="212"/>
      <c r="BY300" s="212"/>
      <c r="BZ300" s="212"/>
      <c r="CA300" s="213"/>
      <c r="CB300" s="212">
        <f>VLOOKUP(CONCATENATE($D300,$C$3),'Data Table'!$BD$3:$BJ$158,7,FALSE)</f>
        <v>4</v>
      </c>
      <c r="CC300" s="212"/>
      <c r="CD300" s="212"/>
      <c r="CE300" s="212"/>
      <c r="CF300" s="212"/>
      <c r="CG300" s="212"/>
      <c r="CH300" s="212"/>
      <c r="CI300" s="212"/>
      <c r="CJ300" s="212"/>
      <c r="CK300" s="212"/>
      <c r="CL300" s="213"/>
      <c r="CM300" s="56"/>
      <c r="CN300" s="56"/>
      <c r="CO300" s="56"/>
      <c r="CP300" s="56"/>
      <c r="CQ300" s="56"/>
      <c r="CR300" s="56"/>
      <c r="CS300" s="56"/>
      <c r="CT300" s="56"/>
      <c r="CU300" s="56"/>
      <c r="CV300" s="56"/>
      <c r="CW300" s="56"/>
      <c r="CX300" s="56"/>
      <c r="CY300" s="56"/>
      <c r="CZ300" s="56"/>
      <c r="DA300" s="56"/>
      <c r="DB300" s="56"/>
      <c r="DC300" s="56"/>
      <c r="DD300" s="56"/>
      <c r="DE300" s="56"/>
      <c r="DF300" s="56"/>
      <c r="DG300" s="56"/>
      <c r="DH300" s="56"/>
      <c r="DI300" s="56"/>
      <c r="DJ300" s="56"/>
      <c r="DK300" s="56"/>
      <c r="DL300" s="56"/>
      <c r="DM300" s="56"/>
      <c r="DN300" s="56"/>
      <c r="DO300" s="56"/>
      <c r="DP300" s="56"/>
      <c r="DQ300" s="56"/>
      <c r="DR300" s="56"/>
      <c r="DS300" s="56"/>
      <c r="DT300" s="56"/>
      <c r="DU300" s="56"/>
      <c r="DV300" s="56"/>
      <c r="DW300" s="56"/>
      <c r="DX300" s="56"/>
      <c r="DY300" s="56"/>
      <c r="DZ300" s="56"/>
      <c r="EA300" s="56"/>
      <c r="EB300" s="56"/>
      <c r="EC300" s="56"/>
      <c r="ED300" s="56"/>
      <c r="EE300" s="56"/>
      <c r="EF300" s="56"/>
      <c r="EG300" s="56"/>
      <c r="EH300" s="56"/>
      <c r="EI300" s="56"/>
      <c r="EJ300" s="56"/>
      <c r="EK300" s="56"/>
      <c r="EL300" s="56"/>
      <c r="EM300" s="56"/>
      <c r="EN300" s="56"/>
      <c r="EO300" s="56"/>
      <c r="EP300" s="56"/>
      <c r="EQ300" s="56"/>
      <c r="ER300" s="56"/>
      <c r="ES300" s="56"/>
      <c r="ET300" s="56"/>
      <c r="EU300" s="56"/>
      <c r="EV300" s="56"/>
      <c r="EW300" s="56"/>
      <c r="EX300" s="56"/>
      <c r="EY300" s="56"/>
      <c r="EZ300" s="56"/>
      <c r="FA300" s="56"/>
      <c r="FB300" s="56"/>
      <c r="FC300" s="56"/>
      <c r="FD300" s="56"/>
      <c r="FE300" s="56"/>
      <c r="FF300" s="56"/>
      <c r="FG300" s="56"/>
      <c r="FH300" s="56"/>
      <c r="FI300" s="56"/>
      <c r="FJ300" s="56"/>
      <c r="FK300" s="56"/>
      <c r="FL300" s="56"/>
      <c r="FM300" s="56"/>
      <c r="FN300" s="56"/>
      <c r="FO300" s="56"/>
      <c r="FP300" s="56"/>
      <c r="FQ300" s="56"/>
      <c r="FR300" s="56"/>
      <c r="FS300" s="56"/>
      <c r="FT300" s="56"/>
      <c r="FU300" s="56"/>
      <c r="FV300" s="56"/>
      <c r="FW300" s="56"/>
      <c r="FX300" s="56"/>
      <c r="FY300" s="56"/>
      <c r="FZ300" s="56"/>
      <c r="GA300" s="56"/>
      <c r="GB300" s="56"/>
      <c r="GC300" s="56"/>
      <c r="GD300" s="56"/>
      <c r="GE300" s="56"/>
      <c r="GF300" s="56"/>
      <c r="GG300" s="56"/>
      <c r="GH300" s="56"/>
      <c r="GI300" s="56"/>
      <c r="GJ300" s="56"/>
      <c r="GK300" s="56"/>
      <c r="GL300" s="56"/>
      <c r="GM300" s="56"/>
      <c r="GN300" s="56"/>
      <c r="GO300" s="56"/>
      <c r="GP300" s="56"/>
      <c r="GQ300" s="56"/>
      <c r="GR300" s="56"/>
      <c r="GS300" s="56"/>
      <c r="GT300" s="56"/>
      <c r="GU300" s="56"/>
      <c r="GV300" s="56"/>
      <c r="GW300" s="56"/>
      <c r="GX300" s="56"/>
      <c r="GY300" s="56"/>
      <c r="GZ300" s="56"/>
      <c r="HA300" s="56"/>
      <c r="HB300" s="56"/>
      <c r="HC300" s="56"/>
      <c r="HD300" s="56"/>
      <c r="HE300" s="56"/>
      <c r="HF300" s="56"/>
      <c r="HG300" s="56"/>
      <c r="HH300" s="217"/>
    </row>
    <row r="301" spans="2:216" ht="92.25" x14ac:dyDescent="1.35">
      <c r="B301" s="221"/>
      <c r="C301" s="56"/>
      <c r="D301" s="174" t="str">
        <f>'Data Table'!A24</f>
        <v>Massachusetts</v>
      </c>
      <c r="E301" s="175"/>
      <c r="F301" s="175"/>
      <c r="G301" s="175"/>
      <c r="H301" s="175"/>
      <c r="I301" s="175"/>
      <c r="J301" s="175"/>
      <c r="K301" s="175"/>
      <c r="L301" s="175"/>
      <c r="M301" s="175"/>
      <c r="N301" s="175"/>
      <c r="O301" s="175"/>
      <c r="P301" s="175"/>
      <c r="Q301" s="175"/>
      <c r="R301" s="175"/>
      <c r="S301" s="175"/>
      <c r="T301" s="199">
        <f>VLOOKUP(CONCATENATE($D301,$C$3),'Data Table'!$BD$3:$BJ$158,3,FALSE)</f>
        <v>2.2000000000000002</v>
      </c>
      <c r="U301" s="200"/>
      <c r="V301" s="200"/>
      <c r="W301" s="200"/>
      <c r="X301" s="200"/>
      <c r="Y301" s="200"/>
      <c r="Z301" s="200"/>
      <c r="AA301" s="200"/>
      <c r="AB301" s="200"/>
      <c r="AC301" s="200"/>
      <c r="AD301" s="200"/>
      <c r="AE301" s="199">
        <f>VLOOKUP(CONCATENATE($D301,$C$3),'Data Table'!$BD$3:$BJ$158,4,FALSE)</f>
        <v>2.2741299021899719</v>
      </c>
      <c r="AF301" s="200"/>
      <c r="AG301" s="200"/>
      <c r="AH301" s="200"/>
      <c r="AI301" s="200"/>
      <c r="AJ301" s="200"/>
      <c r="AK301" s="200"/>
      <c r="AL301" s="200"/>
      <c r="AM301" s="200"/>
      <c r="AN301" s="200"/>
      <c r="AO301" s="200"/>
      <c r="AP301" s="200"/>
      <c r="AQ301" s="200"/>
      <c r="AR301" s="200"/>
      <c r="AS301" s="200"/>
      <c r="AT301" s="200"/>
      <c r="AU301" s="200"/>
      <c r="AV301" s="200"/>
      <c r="AW301" s="201"/>
      <c r="AX301" s="200">
        <f>VLOOKUP(CONCATENATE($D301,$C$3),'Data Table'!$BD$3:$BJ$158,5,FALSE)</f>
        <v>47.9</v>
      </c>
      <c r="AY301" s="200"/>
      <c r="AZ301" s="200"/>
      <c r="BA301" s="200"/>
      <c r="BB301" s="200"/>
      <c r="BC301" s="200"/>
      <c r="BD301" s="200"/>
      <c r="BE301" s="200"/>
      <c r="BF301" s="200"/>
      <c r="BG301" s="200"/>
      <c r="BH301" s="200"/>
      <c r="BI301" s="200"/>
      <c r="BJ301" s="200"/>
      <c r="BK301" s="200"/>
      <c r="BL301" s="200"/>
      <c r="BM301" s="200"/>
      <c r="BN301" s="200"/>
      <c r="BO301" s="200"/>
      <c r="BP301" s="200"/>
      <c r="BQ301" s="208">
        <f>VLOOKUP(CONCATENATE($D301,$C$3),'Data Table'!$BD$3:$BJ$158,6,FALSE)</f>
        <v>4</v>
      </c>
      <c r="BR301" s="209"/>
      <c r="BS301" s="209"/>
      <c r="BT301" s="209"/>
      <c r="BU301" s="209"/>
      <c r="BV301" s="209"/>
      <c r="BW301" s="209"/>
      <c r="BX301" s="209"/>
      <c r="BY301" s="209"/>
      <c r="BZ301" s="209"/>
      <c r="CA301" s="210"/>
      <c r="CB301" s="209">
        <f>VLOOKUP(CONCATENATE($D301,$C$3),'Data Table'!$BD$3:$BJ$158,7,FALSE)</f>
        <v>3</v>
      </c>
      <c r="CC301" s="209"/>
      <c r="CD301" s="209"/>
      <c r="CE301" s="209"/>
      <c r="CF301" s="209"/>
      <c r="CG301" s="209"/>
      <c r="CH301" s="209"/>
      <c r="CI301" s="209"/>
      <c r="CJ301" s="209"/>
      <c r="CK301" s="209"/>
      <c r="CL301" s="210"/>
      <c r="CM301" s="56"/>
      <c r="CN301" s="56"/>
      <c r="CO301" s="56"/>
      <c r="CP301" s="56"/>
      <c r="CQ301" s="56"/>
      <c r="CR301" s="56"/>
      <c r="CS301" s="56"/>
      <c r="CT301" s="56"/>
      <c r="CU301" s="56"/>
      <c r="CV301" s="56"/>
      <c r="CW301" s="56"/>
      <c r="CX301" s="56"/>
      <c r="CY301" s="56"/>
      <c r="CZ301" s="56"/>
      <c r="DA301" s="56"/>
      <c r="DB301" s="56"/>
      <c r="DC301" s="56"/>
      <c r="DD301" s="56"/>
      <c r="DE301" s="56"/>
      <c r="DF301" s="56"/>
      <c r="DG301" s="56"/>
      <c r="DH301" s="56"/>
      <c r="DI301" s="56"/>
      <c r="DJ301" s="56"/>
      <c r="DK301" s="56"/>
      <c r="DL301" s="56"/>
      <c r="DM301" s="56"/>
      <c r="DN301" s="56"/>
      <c r="DO301" s="56"/>
      <c r="DP301" s="56"/>
      <c r="DQ301" s="56"/>
      <c r="DR301" s="56"/>
      <c r="DS301" s="56"/>
      <c r="DT301" s="56"/>
      <c r="DU301" s="56"/>
      <c r="DV301" s="56"/>
      <c r="DW301" s="56"/>
      <c r="DX301" s="56"/>
      <c r="DY301" s="56"/>
      <c r="DZ301" s="56"/>
      <c r="EA301" s="56"/>
      <c r="EB301" s="56"/>
      <c r="EC301" s="56"/>
      <c r="ED301" s="56"/>
      <c r="EE301" s="56"/>
      <c r="EF301" s="56"/>
      <c r="EG301" s="56"/>
      <c r="EH301" s="56"/>
      <c r="EI301" s="56"/>
      <c r="EJ301" s="56"/>
      <c r="EK301" s="56"/>
      <c r="EL301" s="56"/>
      <c r="EM301" s="56"/>
      <c r="EN301" s="56"/>
      <c r="EO301" s="56"/>
      <c r="EP301" s="56"/>
      <c r="EQ301" s="56"/>
      <c r="ER301" s="56"/>
      <c r="ES301" s="56"/>
      <c r="ET301" s="56"/>
      <c r="EU301" s="56"/>
      <c r="EV301" s="56"/>
      <c r="EW301" s="56"/>
      <c r="EX301" s="56"/>
      <c r="EY301" s="56"/>
      <c r="EZ301" s="56"/>
      <c r="FA301" s="56"/>
      <c r="FB301" s="56"/>
      <c r="FC301" s="56"/>
      <c r="FD301" s="56"/>
      <c r="FE301" s="56"/>
      <c r="FF301" s="56"/>
      <c r="FG301" s="56"/>
      <c r="FH301" s="56"/>
      <c r="FI301" s="56"/>
      <c r="FJ301" s="56"/>
      <c r="FK301" s="56"/>
      <c r="FL301" s="56"/>
      <c r="FM301" s="56"/>
      <c r="FN301" s="56"/>
      <c r="FO301" s="56"/>
      <c r="FP301" s="56"/>
      <c r="FQ301" s="56"/>
      <c r="FR301" s="56"/>
      <c r="FS301" s="56"/>
      <c r="FT301" s="56"/>
      <c r="FU301" s="56"/>
      <c r="FV301" s="56"/>
      <c r="FW301" s="56"/>
      <c r="FX301" s="56"/>
      <c r="FY301" s="56"/>
      <c r="FZ301" s="56"/>
      <c r="GA301" s="56"/>
      <c r="GB301" s="56"/>
      <c r="GC301" s="56"/>
      <c r="GD301" s="56"/>
      <c r="GE301" s="56"/>
      <c r="GF301" s="56"/>
      <c r="GG301" s="56"/>
      <c r="GH301" s="56"/>
      <c r="GI301" s="56"/>
      <c r="GJ301" s="56"/>
      <c r="GK301" s="56"/>
      <c r="GL301" s="56"/>
      <c r="GM301" s="56"/>
      <c r="GN301" s="56"/>
      <c r="GO301" s="56"/>
      <c r="GP301" s="56"/>
      <c r="GQ301" s="56"/>
      <c r="GR301" s="56"/>
      <c r="GS301" s="56"/>
      <c r="GT301" s="56"/>
      <c r="GU301" s="56"/>
      <c r="GV301" s="56"/>
      <c r="GW301" s="56"/>
      <c r="GX301" s="56"/>
      <c r="GY301" s="56"/>
      <c r="GZ301" s="56"/>
      <c r="HA301" s="56"/>
      <c r="HB301" s="56"/>
      <c r="HC301" s="56"/>
      <c r="HD301" s="56"/>
      <c r="HE301" s="56"/>
      <c r="HF301" s="56"/>
      <c r="HG301" s="56"/>
      <c r="HH301" s="217"/>
    </row>
    <row r="302" spans="2:216" ht="92.25" x14ac:dyDescent="1.35">
      <c r="B302" s="221"/>
      <c r="C302" s="56"/>
      <c r="D302" s="178" t="str">
        <f>'Data Table'!A25</f>
        <v>Michigan</v>
      </c>
      <c r="E302" s="179"/>
      <c r="F302" s="179"/>
      <c r="G302" s="179"/>
      <c r="H302" s="179"/>
      <c r="I302" s="179"/>
      <c r="J302" s="179"/>
      <c r="K302" s="179"/>
      <c r="L302" s="179"/>
      <c r="M302" s="179"/>
      <c r="N302" s="179"/>
      <c r="O302" s="179"/>
      <c r="P302" s="179"/>
      <c r="Q302" s="179"/>
      <c r="R302" s="179"/>
      <c r="S302" s="179"/>
      <c r="T302" s="202">
        <f>VLOOKUP(CONCATENATE($D302,$C$3),'Data Table'!$BD$3:$BJ$158,3,FALSE)</f>
        <v>2.2000000000000002</v>
      </c>
      <c r="U302" s="203"/>
      <c r="V302" s="203"/>
      <c r="W302" s="203"/>
      <c r="X302" s="203"/>
      <c r="Y302" s="203"/>
      <c r="Z302" s="203"/>
      <c r="AA302" s="203"/>
      <c r="AB302" s="203"/>
      <c r="AC302" s="203"/>
      <c r="AD302" s="203"/>
      <c r="AE302" s="202">
        <f>VLOOKUP(CONCATENATE($D302,$C$3),'Data Table'!$BD$3:$BJ$158,4,FALSE)</f>
        <v>3.4000661813368631</v>
      </c>
      <c r="AF302" s="203"/>
      <c r="AG302" s="203"/>
      <c r="AH302" s="203"/>
      <c r="AI302" s="203"/>
      <c r="AJ302" s="203"/>
      <c r="AK302" s="203"/>
      <c r="AL302" s="203"/>
      <c r="AM302" s="203"/>
      <c r="AN302" s="203"/>
      <c r="AO302" s="203"/>
      <c r="AP302" s="203"/>
      <c r="AQ302" s="203"/>
      <c r="AR302" s="203"/>
      <c r="AS302" s="203"/>
      <c r="AT302" s="203"/>
      <c r="AU302" s="203"/>
      <c r="AV302" s="203"/>
      <c r="AW302" s="204"/>
      <c r="AX302" s="203">
        <f>VLOOKUP(CONCATENATE($D302,$C$3),'Data Table'!$BD$3:$BJ$158,5,FALSE)</f>
        <v>44.4</v>
      </c>
      <c r="AY302" s="203"/>
      <c r="AZ302" s="203"/>
      <c r="BA302" s="203"/>
      <c r="BB302" s="203"/>
      <c r="BC302" s="203"/>
      <c r="BD302" s="203"/>
      <c r="BE302" s="203"/>
      <c r="BF302" s="203"/>
      <c r="BG302" s="203"/>
      <c r="BH302" s="203"/>
      <c r="BI302" s="203"/>
      <c r="BJ302" s="203"/>
      <c r="BK302" s="203"/>
      <c r="BL302" s="203"/>
      <c r="BM302" s="203"/>
      <c r="BN302" s="203"/>
      <c r="BO302" s="203"/>
      <c r="BP302" s="203"/>
      <c r="BQ302" s="211">
        <f>VLOOKUP(CONCATENATE($D302,$C$3),'Data Table'!$BD$3:$BJ$158,6,FALSE)</f>
        <v>38</v>
      </c>
      <c r="BR302" s="212"/>
      <c r="BS302" s="212"/>
      <c r="BT302" s="212"/>
      <c r="BU302" s="212"/>
      <c r="BV302" s="212"/>
      <c r="BW302" s="212"/>
      <c r="BX302" s="212"/>
      <c r="BY302" s="212"/>
      <c r="BZ302" s="212"/>
      <c r="CA302" s="213"/>
      <c r="CB302" s="212">
        <f>VLOOKUP(CONCATENATE($D302,$C$3),'Data Table'!$BD$3:$BJ$158,7,FALSE)</f>
        <v>-5</v>
      </c>
      <c r="CC302" s="212"/>
      <c r="CD302" s="212"/>
      <c r="CE302" s="212"/>
      <c r="CF302" s="212"/>
      <c r="CG302" s="212"/>
      <c r="CH302" s="212"/>
      <c r="CI302" s="212"/>
      <c r="CJ302" s="212"/>
      <c r="CK302" s="212"/>
      <c r="CL302" s="213"/>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DK302" s="56"/>
      <c r="DL302" s="56"/>
      <c r="DM302" s="56"/>
      <c r="DN302" s="56"/>
      <c r="DO302" s="56"/>
      <c r="DP302" s="56"/>
      <c r="DQ302" s="56"/>
      <c r="DR302" s="56"/>
      <c r="DS302" s="56"/>
      <c r="DT302" s="56"/>
      <c r="DU302" s="56"/>
      <c r="DV302" s="56"/>
      <c r="DW302" s="56"/>
      <c r="DX302" s="56"/>
      <c r="DY302" s="56"/>
      <c r="DZ302" s="56"/>
      <c r="EA302" s="56"/>
      <c r="EB302" s="56"/>
      <c r="EC302" s="56"/>
      <c r="ED302" s="56"/>
      <c r="EE302" s="56"/>
      <c r="EF302" s="56"/>
      <c r="EG302" s="56"/>
      <c r="EH302" s="56"/>
      <c r="EI302" s="56"/>
      <c r="EJ302" s="56"/>
      <c r="EK302" s="56"/>
      <c r="EL302" s="56"/>
      <c r="EM302" s="56"/>
      <c r="EN302" s="56"/>
      <c r="EO302" s="56"/>
      <c r="EP302" s="56"/>
      <c r="EQ302" s="56"/>
      <c r="ER302" s="56"/>
      <c r="ES302" s="56"/>
      <c r="ET302" s="56"/>
      <c r="EU302" s="56"/>
      <c r="EV302" s="56"/>
      <c r="EW302" s="56"/>
      <c r="EX302" s="56"/>
      <c r="EY302" s="56"/>
      <c r="EZ302" s="56"/>
      <c r="FA302" s="56"/>
      <c r="FB302" s="56"/>
      <c r="FC302" s="56"/>
      <c r="FD302" s="56"/>
      <c r="FE302" s="56"/>
      <c r="FF302" s="56"/>
      <c r="FG302" s="56"/>
      <c r="FH302" s="56"/>
      <c r="FI302" s="56"/>
      <c r="FJ302" s="56"/>
      <c r="FK302" s="56"/>
      <c r="FL302" s="56"/>
      <c r="FM302" s="56"/>
      <c r="FN302" s="56"/>
      <c r="FO302" s="56"/>
      <c r="FP302" s="56"/>
      <c r="FQ302" s="56"/>
      <c r="FR302" s="56"/>
      <c r="FS302" s="56"/>
      <c r="FT302" s="56"/>
      <c r="FU302" s="56"/>
      <c r="FV302" s="56"/>
      <c r="FW302" s="56"/>
      <c r="FX302" s="56"/>
      <c r="FY302" s="56"/>
      <c r="FZ302" s="56"/>
      <c r="GA302" s="56"/>
      <c r="GB302" s="56"/>
      <c r="GC302" s="56"/>
      <c r="GD302" s="56"/>
      <c r="GE302" s="56"/>
      <c r="GF302" s="56"/>
      <c r="GG302" s="56"/>
      <c r="GH302" s="56"/>
      <c r="GI302" s="56"/>
      <c r="GJ302" s="56"/>
      <c r="GK302" s="56"/>
      <c r="GL302" s="56"/>
      <c r="GM302" s="56"/>
      <c r="GN302" s="56"/>
      <c r="GO302" s="56"/>
      <c r="GP302" s="56"/>
      <c r="GQ302" s="56"/>
      <c r="GR302" s="56"/>
      <c r="GS302" s="56"/>
      <c r="GT302" s="56"/>
      <c r="GU302" s="56"/>
      <c r="GV302" s="56"/>
      <c r="GW302" s="56"/>
      <c r="GX302" s="56"/>
      <c r="GY302" s="56"/>
      <c r="GZ302" s="56"/>
      <c r="HA302" s="56"/>
      <c r="HB302" s="56"/>
      <c r="HC302" s="56"/>
      <c r="HD302" s="56"/>
      <c r="HE302" s="56"/>
      <c r="HF302" s="56"/>
      <c r="HG302" s="56"/>
      <c r="HH302" s="217"/>
    </row>
    <row r="303" spans="2:216" ht="92.25" x14ac:dyDescent="1.35">
      <c r="B303" s="221"/>
      <c r="C303" s="56"/>
      <c r="D303" s="174" t="str">
        <f>'Data Table'!A26</f>
        <v>Minnesota</v>
      </c>
      <c r="E303" s="175"/>
      <c r="F303" s="175"/>
      <c r="G303" s="175"/>
      <c r="H303" s="175"/>
      <c r="I303" s="175"/>
      <c r="J303" s="175"/>
      <c r="K303" s="175"/>
      <c r="L303" s="175"/>
      <c r="M303" s="175"/>
      <c r="N303" s="175"/>
      <c r="O303" s="175"/>
      <c r="P303" s="175"/>
      <c r="Q303" s="175"/>
      <c r="R303" s="175"/>
      <c r="S303" s="175"/>
      <c r="T303" s="199">
        <f>VLOOKUP(CONCATENATE($D303,$C$3),'Data Table'!$BD$3:$BJ$158,3,FALSE)</f>
        <v>3.5</v>
      </c>
      <c r="U303" s="200"/>
      <c r="V303" s="200"/>
      <c r="W303" s="200"/>
      <c r="X303" s="200"/>
      <c r="Y303" s="200"/>
      <c r="Z303" s="200"/>
      <c r="AA303" s="200"/>
      <c r="AB303" s="200"/>
      <c r="AC303" s="200"/>
      <c r="AD303" s="200"/>
      <c r="AE303" s="199">
        <f>VLOOKUP(CONCATENATE($D303,$C$3),'Data Table'!$BD$3:$BJ$158,4,FALSE)</f>
        <v>3.7410233393177736</v>
      </c>
      <c r="AF303" s="200"/>
      <c r="AG303" s="200"/>
      <c r="AH303" s="200"/>
      <c r="AI303" s="200"/>
      <c r="AJ303" s="200"/>
      <c r="AK303" s="200"/>
      <c r="AL303" s="200"/>
      <c r="AM303" s="200"/>
      <c r="AN303" s="200"/>
      <c r="AO303" s="200"/>
      <c r="AP303" s="200"/>
      <c r="AQ303" s="200"/>
      <c r="AR303" s="200"/>
      <c r="AS303" s="200"/>
      <c r="AT303" s="200"/>
      <c r="AU303" s="200"/>
      <c r="AV303" s="200"/>
      <c r="AW303" s="201"/>
      <c r="AX303" s="200">
        <f>VLOOKUP(CONCATENATE($D303,$C$3),'Data Table'!$BD$3:$BJ$158,5,FALSE)</f>
        <v>41.2</v>
      </c>
      <c r="AY303" s="200"/>
      <c r="AZ303" s="200"/>
      <c r="BA303" s="200"/>
      <c r="BB303" s="200"/>
      <c r="BC303" s="200"/>
      <c r="BD303" s="200"/>
      <c r="BE303" s="200"/>
      <c r="BF303" s="200"/>
      <c r="BG303" s="200"/>
      <c r="BH303" s="200"/>
      <c r="BI303" s="200"/>
      <c r="BJ303" s="200"/>
      <c r="BK303" s="200"/>
      <c r="BL303" s="200"/>
      <c r="BM303" s="200"/>
      <c r="BN303" s="200"/>
      <c r="BO303" s="200"/>
      <c r="BP303" s="200"/>
      <c r="BQ303" s="208">
        <f>VLOOKUP(CONCATENATE($D303,$C$3),'Data Table'!$BD$3:$BJ$158,6,FALSE)</f>
        <v>3</v>
      </c>
      <c r="BR303" s="209"/>
      <c r="BS303" s="209"/>
      <c r="BT303" s="209"/>
      <c r="BU303" s="209"/>
      <c r="BV303" s="209"/>
      <c r="BW303" s="209"/>
      <c r="BX303" s="209"/>
      <c r="BY303" s="209"/>
      <c r="BZ303" s="209"/>
      <c r="CA303" s="210"/>
      <c r="CB303" s="209">
        <f>VLOOKUP(CONCATENATE($D303,$C$3),'Data Table'!$BD$3:$BJ$158,7,FALSE)</f>
        <v>3</v>
      </c>
      <c r="CC303" s="209"/>
      <c r="CD303" s="209"/>
      <c r="CE303" s="209"/>
      <c r="CF303" s="209"/>
      <c r="CG303" s="209"/>
      <c r="CH303" s="209"/>
      <c r="CI303" s="209"/>
      <c r="CJ303" s="209"/>
      <c r="CK303" s="209"/>
      <c r="CL303" s="210"/>
      <c r="CM303" s="56"/>
      <c r="CN303" s="56"/>
      <c r="CO303" s="56"/>
      <c r="CP303" s="56"/>
      <c r="CQ303" s="56"/>
      <c r="CR303" s="56"/>
      <c r="CS303" s="56"/>
      <c r="CT303" s="56"/>
      <c r="CU303" s="56"/>
      <c r="CV303" s="56"/>
      <c r="CW303" s="56"/>
      <c r="CX303" s="56"/>
      <c r="CY303" s="56"/>
      <c r="CZ303" s="56"/>
      <c r="DA303" s="56"/>
      <c r="DB303" s="56"/>
      <c r="DC303" s="56"/>
      <c r="DD303" s="56"/>
      <c r="DE303" s="56"/>
      <c r="DF303" s="56"/>
      <c r="DG303" s="56"/>
      <c r="DH303" s="56"/>
      <c r="DI303" s="56"/>
      <c r="DJ303" s="56"/>
      <c r="DK303" s="56"/>
      <c r="DL303" s="56"/>
      <c r="DM303" s="56"/>
      <c r="DN303" s="56"/>
      <c r="DO303" s="56"/>
      <c r="DP303" s="56"/>
      <c r="DQ303" s="56"/>
      <c r="DR303" s="56"/>
      <c r="DS303" s="56"/>
      <c r="DT303" s="56"/>
      <c r="DU303" s="56"/>
      <c r="DV303" s="56"/>
      <c r="DW303" s="56"/>
      <c r="DX303" s="56"/>
      <c r="DY303" s="56"/>
      <c r="DZ303" s="56"/>
      <c r="EA303" s="56"/>
      <c r="EB303" s="56"/>
      <c r="EC303" s="56"/>
      <c r="ED303" s="56"/>
      <c r="EE303" s="56"/>
      <c r="EF303" s="56"/>
      <c r="EG303" s="56"/>
      <c r="EH303" s="56"/>
      <c r="EI303" s="56"/>
      <c r="EJ303" s="56"/>
      <c r="EK303" s="56"/>
      <c r="EL303" s="56"/>
      <c r="EM303" s="56"/>
      <c r="EN303" s="56"/>
      <c r="EO303" s="56"/>
      <c r="EP303" s="56"/>
      <c r="EQ303" s="56"/>
      <c r="ER303" s="56"/>
      <c r="ES303" s="56"/>
      <c r="ET303" s="56"/>
      <c r="EU303" s="56"/>
      <c r="EV303" s="56"/>
      <c r="EW303" s="56"/>
      <c r="EX303" s="56"/>
      <c r="EY303" s="56"/>
      <c r="EZ303" s="56"/>
      <c r="FA303" s="56"/>
      <c r="FB303" s="56"/>
      <c r="FC303" s="56"/>
      <c r="FD303" s="56"/>
      <c r="FE303" s="56"/>
      <c r="FF303" s="56"/>
      <c r="FG303" s="56"/>
      <c r="FH303" s="56"/>
      <c r="FI303" s="56"/>
      <c r="FJ303" s="56"/>
      <c r="FK303" s="56"/>
      <c r="FL303" s="56"/>
      <c r="FM303" s="56"/>
      <c r="FN303" s="56"/>
      <c r="FO303" s="56"/>
      <c r="FP303" s="56"/>
      <c r="FQ303" s="56"/>
      <c r="FR303" s="56"/>
      <c r="FS303" s="56"/>
      <c r="FT303" s="56"/>
      <c r="FU303" s="56"/>
      <c r="FV303" s="56"/>
      <c r="FW303" s="56"/>
      <c r="FX303" s="56"/>
      <c r="FY303" s="56"/>
      <c r="FZ303" s="56"/>
      <c r="GA303" s="56"/>
      <c r="GB303" s="56"/>
      <c r="GC303" s="56"/>
      <c r="GD303" s="56"/>
      <c r="GE303" s="56"/>
      <c r="GF303" s="56"/>
      <c r="GG303" s="56"/>
      <c r="GH303" s="56"/>
      <c r="GI303" s="56"/>
      <c r="GJ303" s="56"/>
      <c r="GK303" s="56"/>
      <c r="GL303" s="56"/>
      <c r="GM303" s="56"/>
      <c r="GN303" s="56"/>
      <c r="GO303" s="56"/>
      <c r="GP303" s="56"/>
      <c r="GQ303" s="56"/>
      <c r="GR303" s="56"/>
      <c r="GS303" s="56"/>
      <c r="GT303" s="56"/>
      <c r="GU303" s="56"/>
      <c r="GV303" s="56"/>
      <c r="GW303" s="56"/>
      <c r="GX303" s="56"/>
      <c r="GY303" s="56"/>
      <c r="GZ303" s="56"/>
      <c r="HA303" s="56"/>
      <c r="HB303" s="56"/>
      <c r="HC303" s="56"/>
      <c r="HD303" s="56"/>
      <c r="HE303" s="56"/>
      <c r="HF303" s="56"/>
      <c r="HG303" s="56"/>
      <c r="HH303" s="217"/>
    </row>
    <row r="304" spans="2:216" ht="92.25" x14ac:dyDescent="1.35">
      <c r="B304" s="221"/>
      <c r="C304" s="56"/>
      <c r="D304" s="178" t="str">
        <f>'Data Table'!A27</f>
        <v>Mississippi</v>
      </c>
      <c r="E304" s="179"/>
      <c r="F304" s="179"/>
      <c r="G304" s="179"/>
      <c r="H304" s="179"/>
      <c r="I304" s="179"/>
      <c r="J304" s="179"/>
      <c r="K304" s="179"/>
      <c r="L304" s="179"/>
      <c r="M304" s="179"/>
      <c r="N304" s="179"/>
      <c r="O304" s="179"/>
      <c r="P304" s="179"/>
      <c r="Q304" s="179"/>
      <c r="R304" s="179"/>
      <c r="S304" s="179"/>
      <c r="T304" s="202">
        <f>VLOOKUP(CONCATENATE($D304,$C$3),'Data Table'!$BD$3:$BJ$158,3,FALSE)</f>
        <v>2.4</v>
      </c>
      <c r="U304" s="203"/>
      <c r="V304" s="203"/>
      <c r="W304" s="203"/>
      <c r="X304" s="203"/>
      <c r="Y304" s="203"/>
      <c r="Z304" s="203"/>
      <c r="AA304" s="203"/>
      <c r="AB304" s="203"/>
      <c r="AC304" s="203"/>
      <c r="AD304" s="203"/>
      <c r="AE304" s="202">
        <f>VLOOKUP(CONCATENATE($D304,$C$3),'Data Table'!$BD$3:$BJ$158,4,FALSE)</f>
        <v>3.3531249999999999</v>
      </c>
      <c r="AF304" s="203"/>
      <c r="AG304" s="203"/>
      <c r="AH304" s="203"/>
      <c r="AI304" s="203"/>
      <c r="AJ304" s="203"/>
      <c r="AK304" s="203"/>
      <c r="AL304" s="203"/>
      <c r="AM304" s="203"/>
      <c r="AN304" s="203"/>
      <c r="AO304" s="203"/>
      <c r="AP304" s="203"/>
      <c r="AQ304" s="203"/>
      <c r="AR304" s="203"/>
      <c r="AS304" s="203"/>
      <c r="AT304" s="203"/>
      <c r="AU304" s="203"/>
      <c r="AV304" s="203"/>
      <c r="AW304" s="204"/>
      <c r="AX304" s="203">
        <f>VLOOKUP(CONCATENATE($D304,$C$3),'Data Table'!$BD$3:$BJ$158,5,FALSE)</f>
        <v>63.4</v>
      </c>
      <c r="AY304" s="203"/>
      <c r="AZ304" s="203"/>
      <c r="BA304" s="203"/>
      <c r="BB304" s="203"/>
      <c r="BC304" s="203"/>
      <c r="BD304" s="203"/>
      <c r="BE304" s="203"/>
      <c r="BF304" s="203"/>
      <c r="BG304" s="203"/>
      <c r="BH304" s="203"/>
      <c r="BI304" s="203"/>
      <c r="BJ304" s="203"/>
      <c r="BK304" s="203"/>
      <c r="BL304" s="203"/>
      <c r="BM304" s="203"/>
      <c r="BN304" s="203"/>
      <c r="BO304" s="203"/>
      <c r="BP304" s="203"/>
      <c r="BQ304" s="211">
        <f>VLOOKUP(CONCATENATE($D304,$C$3),'Data Table'!$BD$3:$BJ$158,6,FALSE)</f>
        <v>50</v>
      </c>
      <c r="BR304" s="212"/>
      <c r="BS304" s="212"/>
      <c r="BT304" s="212"/>
      <c r="BU304" s="212"/>
      <c r="BV304" s="212"/>
      <c r="BW304" s="212"/>
      <c r="BX304" s="212"/>
      <c r="BY304" s="212"/>
      <c r="BZ304" s="212"/>
      <c r="CA304" s="213"/>
      <c r="CB304" s="212">
        <f>VLOOKUP(CONCATENATE($D304,$C$3),'Data Table'!$BD$3:$BJ$158,7,FALSE)</f>
        <v>-1</v>
      </c>
      <c r="CC304" s="212"/>
      <c r="CD304" s="212"/>
      <c r="CE304" s="212"/>
      <c r="CF304" s="212"/>
      <c r="CG304" s="212"/>
      <c r="CH304" s="212"/>
      <c r="CI304" s="212"/>
      <c r="CJ304" s="212"/>
      <c r="CK304" s="212"/>
      <c r="CL304" s="213"/>
      <c r="CM304" s="56"/>
      <c r="CN304" s="56"/>
      <c r="CO304" s="56"/>
      <c r="CP304" s="56"/>
      <c r="CQ304" s="56"/>
      <c r="CR304" s="56"/>
      <c r="CS304" s="56"/>
      <c r="CT304" s="56"/>
      <c r="CU304" s="56"/>
      <c r="CV304" s="56"/>
      <c r="CW304" s="56"/>
      <c r="CX304" s="56"/>
      <c r="CY304" s="56"/>
      <c r="CZ304" s="56"/>
      <c r="DA304" s="56"/>
      <c r="DB304" s="56"/>
      <c r="DC304" s="56"/>
      <c r="DD304" s="56"/>
      <c r="DE304" s="56"/>
      <c r="DF304" s="56"/>
      <c r="DG304" s="56"/>
      <c r="DH304" s="56"/>
      <c r="DI304" s="56"/>
      <c r="DJ304" s="56"/>
      <c r="DK304" s="56"/>
      <c r="DL304" s="56"/>
      <c r="DM304" s="56"/>
      <c r="DN304" s="56"/>
      <c r="DO304" s="56"/>
      <c r="DP304" s="56"/>
      <c r="DQ304" s="56"/>
      <c r="DR304" s="56"/>
      <c r="DS304" s="56"/>
      <c r="DT304" s="56"/>
      <c r="DU304" s="56"/>
      <c r="DV304" s="56"/>
      <c r="DW304" s="56"/>
      <c r="DX304" s="56"/>
      <c r="DY304" s="56"/>
      <c r="DZ304" s="56"/>
      <c r="EA304" s="56"/>
      <c r="EB304" s="56"/>
      <c r="EC304" s="56"/>
      <c r="ED304" s="56"/>
      <c r="EE304" s="56"/>
      <c r="EF304" s="56"/>
      <c r="EG304" s="56"/>
      <c r="EH304" s="56"/>
      <c r="EI304" s="56"/>
      <c r="EJ304" s="56"/>
      <c r="EK304" s="56"/>
      <c r="EL304" s="56"/>
      <c r="EM304" s="56"/>
      <c r="EN304" s="56"/>
      <c r="EO304" s="56"/>
      <c r="EP304" s="56"/>
      <c r="EQ304" s="56"/>
      <c r="ER304" s="56"/>
      <c r="ES304" s="56"/>
      <c r="ET304" s="56"/>
      <c r="EU304" s="56"/>
      <c r="EV304" s="56"/>
      <c r="EW304" s="56"/>
      <c r="EX304" s="56"/>
      <c r="EY304" s="56"/>
      <c r="EZ304" s="56"/>
      <c r="FA304" s="56"/>
      <c r="FB304" s="56"/>
      <c r="FC304" s="56"/>
      <c r="FD304" s="56"/>
      <c r="FE304" s="56"/>
      <c r="FF304" s="56"/>
      <c r="FG304" s="56"/>
      <c r="FH304" s="56"/>
      <c r="FI304" s="56"/>
      <c r="FJ304" s="56"/>
      <c r="FK304" s="56"/>
      <c r="FL304" s="56"/>
      <c r="FM304" s="56"/>
      <c r="FN304" s="56"/>
      <c r="FO304" s="56"/>
      <c r="FP304" s="56"/>
      <c r="FQ304" s="56"/>
      <c r="FR304" s="56"/>
      <c r="FS304" s="56"/>
      <c r="FT304" s="56"/>
      <c r="FU304" s="56"/>
      <c r="FV304" s="56"/>
      <c r="FW304" s="56"/>
      <c r="FX304" s="56"/>
      <c r="FY304" s="56"/>
      <c r="FZ304" s="56"/>
      <c r="GA304" s="56"/>
      <c r="GB304" s="56"/>
      <c r="GC304" s="56"/>
      <c r="GD304" s="56"/>
      <c r="GE304" s="56"/>
      <c r="GF304" s="56"/>
      <c r="GG304" s="56"/>
      <c r="GH304" s="56"/>
      <c r="GI304" s="56"/>
      <c r="GJ304" s="56"/>
      <c r="GK304" s="56"/>
      <c r="GL304" s="56"/>
      <c r="GM304" s="56"/>
      <c r="GN304" s="56"/>
      <c r="GO304" s="56"/>
      <c r="GP304" s="56"/>
      <c r="GQ304" s="56"/>
      <c r="GR304" s="56"/>
      <c r="GS304" s="56"/>
      <c r="GT304" s="56"/>
      <c r="GU304" s="56"/>
      <c r="GV304" s="56"/>
      <c r="GW304" s="56"/>
      <c r="GX304" s="56"/>
      <c r="GY304" s="56"/>
      <c r="GZ304" s="56"/>
      <c r="HA304" s="56"/>
      <c r="HB304" s="56"/>
      <c r="HC304" s="56"/>
      <c r="HD304" s="56"/>
      <c r="HE304" s="56"/>
      <c r="HF304" s="56"/>
      <c r="HG304" s="56"/>
      <c r="HH304" s="217"/>
    </row>
    <row r="305" spans="2:216" ht="92.25" x14ac:dyDescent="1.35">
      <c r="B305" s="221"/>
      <c r="C305" s="56"/>
      <c r="D305" s="174" t="str">
        <f>'Data Table'!A28</f>
        <v>Missouri</v>
      </c>
      <c r="E305" s="175"/>
      <c r="F305" s="175"/>
      <c r="G305" s="175"/>
      <c r="H305" s="175"/>
      <c r="I305" s="175"/>
      <c r="J305" s="175"/>
      <c r="K305" s="175"/>
      <c r="L305" s="175"/>
      <c r="M305" s="175"/>
      <c r="N305" s="175"/>
      <c r="O305" s="175"/>
      <c r="P305" s="175"/>
      <c r="Q305" s="175"/>
      <c r="R305" s="175"/>
      <c r="S305" s="175"/>
      <c r="T305" s="199">
        <f>VLOOKUP(CONCATENATE($D305,$C$3),'Data Table'!$BD$3:$BJ$158,3,FALSE)</f>
        <v>2</v>
      </c>
      <c r="U305" s="200"/>
      <c r="V305" s="200"/>
      <c r="W305" s="200"/>
      <c r="X305" s="200"/>
      <c r="Y305" s="200"/>
      <c r="Z305" s="200"/>
      <c r="AA305" s="200"/>
      <c r="AB305" s="200"/>
      <c r="AC305" s="200"/>
      <c r="AD305" s="200"/>
      <c r="AE305" s="199">
        <f>VLOOKUP(CONCATENATE($D305,$C$3),'Data Table'!$BD$3:$BJ$158,4,FALSE)</f>
        <v>2.844425715715452</v>
      </c>
      <c r="AF305" s="200"/>
      <c r="AG305" s="200"/>
      <c r="AH305" s="200"/>
      <c r="AI305" s="200"/>
      <c r="AJ305" s="200"/>
      <c r="AK305" s="200"/>
      <c r="AL305" s="200"/>
      <c r="AM305" s="200"/>
      <c r="AN305" s="200"/>
      <c r="AO305" s="200"/>
      <c r="AP305" s="200"/>
      <c r="AQ305" s="200"/>
      <c r="AR305" s="200"/>
      <c r="AS305" s="200"/>
      <c r="AT305" s="200"/>
      <c r="AU305" s="200"/>
      <c r="AV305" s="200"/>
      <c r="AW305" s="201"/>
      <c r="AX305" s="200">
        <f>VLOOKUP(CONCATENATE($D305,$C$3),'Data Table'!$BD$3:$BJ$158,5,FALSE)</f>
        <v>54.5</v>
      </c>
      <c r="AY305" s="200"/>
      <c r="AZ305" s="200"/>
      <c r="BA305" s="200"/>
      <c r="BB305" s="200"/>
      <c r="BC305" s="200"/>
      <c r="BD305" s="200"/>
      <c r="BE305" s="200"/>
      <c r="BF305" s="200"/>
      <c r="BG305" s="200"/>
      <c r="BH305" s="200"/>
      <c r="BI305" s="200"/>
      <c r="BJ305" s="200"/>
      <c r="BK305" s="200"/>
      <c r="BL305" s="200"/>
      <c r="BM305" s="200"/>
      <c r="BN305" s="200"/>
      <c r="BO305" s="200"/>
      <c r="BP305" s="200"/>
      <c r="BQ305" s="208">
        <f>VLOOKUP(CONCATENATE($D305,$C$3),'Data Table'!$BD$3:$BJ$158,6,FALSE)</f>
        <v>40</v>
      </c>
      <c r="BR305" s="209"/>
      <c r="BS305" s="209"/>
      <c r="BT305" s="209"/>
      <c r="BU305" s="209"/>
      <c r="BV305" s="209"/>
      <c r="BW305" s="209"/>
      <c r="BX305" s="209"/>
      <c r="BY305" s="209"/>
      <c r="BZ305" s="209"/>
      <c r="CA305" s="210"/>
      <c r="CB305" s="209">
        <f>VLOOKUP(CONCATENATE($D305,$C$3),'Data Table'!$BD$3:$BJ$158,7,FALSE)</f>
        <v>0</v>
      </c>
      <c r="CC305" s="209"/>
      <c r="CD305" s="209"/>
      <c r="CE305" s="209"/>
      <c r="CF305" s="209"/>
      <c r="CG305" s="209"/>
      <c r="CH305" s="209"/>
      <c r="CI305" s="209"/>
      <c r="CJ305" s="209"/>
      <c r="CK305" s="209"/>
      <c r="CL305" s="210"/>
      <c r="CM305" s="56"/>
      <c r="CN305" s="56"/>
      <c r="CO305" s="56"/>
      <c r="CP305" s="56"/>
      <c r="CQ305" s="56"/>
      <c r="CR305" s="56"/>
      <c r="CS305" s="56"/>
      <c r="CT305" s="56"/>
      <c r="CU305" s="56"/>
      <c r="CV305" s="56"/>
      <c r="CW305" s="56"/>
      <c r="CX305" s="56"/>
      <c r="CY305" s="56"/>
      <c r="CZ305" s="56"/>
      <c r="DA305" s="56"/>
      <c r="DB305" s="56"/>
      <c r="DC305" s="56"/>
      <c r="DD305" s="56"/>
      <c r="DE305" s="56"/>
      <c r="DF305" s="56"/>
      <c r="DG305" s="56"/>
      <c r="DH305" s="56"/>
      <c r="DI305" s="56"/>
      <c r="DJ305" s="56"/>
      <c r="DK305" s="56"/>
      <c r="DL305" s="56"/>
      <c r="DM305" s="56"/>
      <c r="DN305" s="56"/>
      <c r="DO305" s="56"/>
      <c r="DP305" s="56"/>
      <c r="DQ305" s="56"/>
      <c r="DR305" s="56"/>
      <c r="DS305" s="56"/>
      <c r="DT305" s="56"/>
      <c r="DU305" s="56"/>
      <c r="DV305" s="56"/>
      <c r="DW305" s="56"/>
      <c r="DX305" s="56"/>
      <c r="DY305" s="56"/>
      <c r="DZ305" s="56"/>
      <c r="EA305" s="56"/>
      <c r="EB305" s="56"/>
      <c r="EC305" s="56"/>
      <c r="ED305" s="56"/>
      <c r="EE305" s="56"/>
      <c r="EF305" s="56"/>
      <c r="EG305" s="56"/>
      <c r="EH305" s="56"/>
      <c r="EI305" s="56"/>
      <c r="EJ305" s="56"/>
      <c r="EK305" s="56"/>
      <c r="EL305" s="56"/>
      <c r="EM305" s="56"/>
      <c r="EN305" s="56"/>
      <c r="EO305" s="56"/>
      <c r="EP305" s="56"/>
      <c r="EQ305" s="56"/>
      <c r="ER305" s="56"/>
      <c r="ES305" s="56"/>
      <c r="ET305" s="56"/>
      <c r="EU305" s="56"/>
      <c r="EV305" s="56"/>
      <c r="EW305" s="56"/>
      <c r="EX305" s="56"/>
      <c r="EY305" s="56"/>
      <c r="EZ305" s="56"/>
      <c r="FA305" s="56"/>
      <c r="FB305" s="56"/>
      <c r="FC305" s="56"/>
      <c r="FD305" s="56"/>
      <c r="FE305" s="56"/>
      <c r="FF305" s="56"/>
      <c r="FG305" s="56"/>
      <c r="FH305" s="56"/>
      <c r="FI305" s="56"/>
      <c r="FJ305" s="56"/>
      <c r="FK305" s="56"/>
      <c r="FL305" s="56"/>
      <c r="FM305" s="56"/>
      <c r="FN305" s="56"/>
      <c r="FO305" s="56"/>
      <c r="FP305" s="56"/>
      <c r="FQ305" s="56"/>
      <c r="FR305" s="56"/>
      <c r="FS305" s="56"/>
      <c r="FT305" s="56"/>
      <c r="FU305" s="56"/>
      <c r="FV305" s="56"/>
      <c r="FW305" s="56"/>
      <c r="FX305" s="56"/>
      <c r="FY305" s="56"/>
      <c r="FZ305" s="56"/>
      <c r="GA305" s="56"/>
      <c r="GB305" s="56"/>
      <c r="GC305" s="56"/>
      <c r="GD305" s="56"/>
      <c r="GE305" s="56"/>
      <c r="GF305" s="56"/>
      <c r="GG305" s="56"/>
      <c r="GH305" s="56"/>
      <c r="GI305" s="56"/>
      <c r="GJ305" s="56"/>
      <c r="GK305" s="56"/>
      <c r="GL305" s="56"/>
      <c r="GM305" s="56"/>
      <c r="GN305" s="56"/>
      <c r="GO305" s="56"/>
      <c r="GP305" s="56"/>
      <c r="GQ305" s="56"/>
      <c r="GR305" s="56"/>
      <c r="GS305" s="56"/>
      <c r="GT305" s="56"/>
      <c r="GU305" s="56"/>
      <c r="GV305" s="56"/>
      <c r="GW305" s="56"/>
      <c r="GX305" s="56"/>
      <c r="GY305" s="56"/>
      <c r="GZ305" s="56"/>
      <c r="HA305" s="56"/>
      <c r="HB305" s="56"/>
      <c r="HC305" s="56"/>
      <c r="HD305" s="56"/>
      <c r="HE305" s="56"/>
      <c r="HF305" s="56"/>
      <c r="HG305" s="56"/>
      <c r="HH305" s="217"/>
    </row>
    <row r="306" spans="2:216" ht="92.25" x14ac:dyDescent="1.35">
      <c r="B306" s="221"/>
      <c r="C306" s="56"/>
      <c r="D306" s="178" t="str">
        <f>'Data Table'!A29</f>
        <v>Montana</v>
      </c>
      <c r="E306" s="179"/>
      <c r="F306" s="179"/>
      <c r="G306" s="179"/>
      <c r="H306" s="179"/>
      <c r="I306" s="179"/>
      <c r="J306" s="179"/>
      <c r="K306" s="179"/>
      <c r="L306" s="179"/>
      <c r="M306" s="179"/>
      <c r="N306" s="179"/>
      <c r="O306" s="179"/>
      <c r="P306" s="179"/>
      <c r="Q306" s="179"/>
      <c r="R306" s="179"/>
      <c r="S306" s="179"/>
      <c r="T306" s="202">
        <f>VLOOKUP(CONCATENATE($D306,$C$3),'Data Table'!$BD$3:$BJ$158,3,FALSE)</f>
        <v>2.1</v>
      </c>
      <c r="U306" s="203"/>
      <c r="V306" s="203"/>
      <c r="W306" s="203"/>
      <c r="X306" s="203"/>
      <c r="Y306" s="203"/>
      <c r="Z306" s="203"/>
      <c r="AA306" s="203"/>
      <c r="AB306" s="203"/>
      <c r="AC306" s="203"/>
      <c r="AD306" s="203"/>
      <c r="AE306" s="202">
        <f>VLOOKUP(CONCATENATE($D306,$C$3),'Data Table'!$BD$3:$BJ$158,4,FALSE)</f>
        <v>3.7594402487783207</v>
      </c>
      <c r="AF306" s="203"/>
      <c r="AG306" s="203"/>
      <c r="AH306" s="203"/>
      <c r="AI306" s="203"/>
      <c r="AJ306" s="203"/>
      <c r="AK306" s="203"/>
      <c r="AL306" s="203"/>
      <c r="AM306" s="203"/>
      <c r="AN306" s="203"/>
      <c r="AO306" s="203"/>
      <c r="AP306" s="203"/>
      <c r="AQ306" s="203"/>
      <c r="AR306" s="203"/>
      <c r="AS306" s="203"/>
      <c r="AT306" s="203"/>
      <c r="AU306" s="203"/>
      <c r="AV306" s="203"/>
      <c r="AW306" s="204"/>
      <c r="AX306" s="203">
        <f>VLOOKUP(CONCATENATE($D306,$C$3),'Data Table'!$BD$3:$BJ$158,5,FALSE)</f>
        <v>42.7</v>
      </c>
      <c r="AY306" s="203"/>
      <c r="AZ306" s="203"/>
      <c r="BA306" s="203"/>
      <c r="BB306" s="203"/>
      <c r="BC306" s="203"/>
      <c r="BD306" s="203"/>
      <c r="BE306" s="203"/>
      <c r="BF306" s="203"/>
      <c r="BG306" s="203"/>
      <c r="BH306" s="203"/>
      <c r="BI306" s="203"/>
      <c r="BJ306" s="203"/>
      <c r="BK306" s="203"/>
      <c r="BL306" s="203"/>
      <c r="BM306" s="203"/>
      <c r="BN306" s="203"/>
      <c r="BO306" s="203"/>
      <c r="BP306" s="203"/>
      <c r="BQ306" s="211">
        <f>VLOOKUP(CONCATENATE($D306,$C$3),'Data Table'!$BD$3:$BJ$158,6,FALSE)</f>
        <v>28</v>
      </c>
      <c r="BR306" s="212"/>
      <c r="BS306" s="212"/>
      <c r="BT306" s="212"/>
      <c r="BU306" s="212"/>
      <c r="BV306" s="212"/>
      <c r="BW306" s="212"/>
      <c r="BX306" s="212"/>
      <c r="BY306" s="212"/>
      <c r="BZ306" s="212"/>
      <c r="CA306" s="213"/>
      <c r="CB306" s="212">
        <f>VLOOKUP(CONCATENATE($D306,$C$3),'Data Table'!$BD$3:$BJ$158,7,FALSE)</f>
        <v>-2</v>
      </c>
      <c r="CC306" s="212"/>
      <c r="CD306" s="212"/>
      <c r="CE306" s="212"/>
      <c r="CF306" s="212"/>
      <c r="CG306" s="212"/>
      <c r="CH306" s="212"/>
      <c r="CI306" s="212"/>
      <c r="CJ306" s="212"/>
      <c r="CK306" s="212"/>
      <c r="CL306" s="213"/>
      <c r="CM306" s="56"/>
      <c r="CN306" s="56"/>
      <c r="CO306" s="56"/>
      <c r="CP306" s="56"/>
      <c r="CQ306" s="56"/>
      <c r="CR306" s="56"/>
      <c r="CS306" s="56"/>
      <c r="CT306" s="56"/>
      <c r="CU306" s="56"/>
      <c r="CV306" s="56"/>
      <c r="CW306" s="56"/>
      <c r="CX306" s="56"/>
      <c r="CY306" s="56"/>
      <c r="CZ306" s="56"/>
      <c r="DA306" s="56"/>
      <c r="DB306" s="56"/>
      <c r="DC306" s="56"/>
      <c r="DD306" s="56"/>
      <c r="DE306" s="56"/>
      <c r="DF306" s="56"/>
      <c r="DG306" s="56"/>
      <c r="DH306" s="56"/>
      <c r="DI306" s="56"/>
      <c r="DJ306" s="56"/>
      <c r="DK306" s="56"/>
      <c r="DL306" s="56"/>
      <c r="DM306" s="56"/>
      <c r="DN306" s="56"/>
      <c r="DO306" s="56"/>
      <c r="DP306" s="56"/>
      <c r="DQ306" s="56"/>
      <c r="DR306" s="56"/>
      <c r="DS306" s="56"/>
      <c r="DT306" s="56"/>
      <c r="DU306" s="56"/>
      <c r="DV306" s="56"/>
      <c r="DW306" s="56"/>
      <c r="DX306" s="56"/>
      <c r="DY306" s="56"/>
      <c r="DZ306" s="56"/>
      <c r="EA306" s="56"/>
      <c r="EB306" s="56"/>
      <c r="EC306" s="56"/>
      <c r="ED306" s="56"/>
      <c r="EE306" s="56"/>
      <c r="EF306" s="56"/>
      <c r="EG306" s="56"/>
      <c r="EH306" s="56"/>
      <c r="EI306" s="56"/>
      <c r="EJ306" s="56"/>
      <c r="EK306" s="56"/>
      <c r="EL306" s="56"/>
      <c r="EM306" s="56"/>
      <c r="EN306" s="56"/>
      <c r="EO306" s="56"/>
      <c r="EP306" s="56"/>
      <c r="EQ306" s="56"/>
      <c r="ER306" s="56"/>
      <c r="ES306" s="56"/>
      <c r="ET306" s="56"/>
      <c r="EU306" s="56"/>
      <c r="EV306" s="56"/>
      <c r="EW306" s="56"/>
      <c r="EX306" s="56"/>
      <c r="EY306" s="56"/>
      <c r="EZ306" s="56"/>
      <c r="FA306" s="56"/>
      <c r="FB306" s="56"/>
      <c r="FC306" s="56"/>
      <c r="FD306" s="56"/>
      <c r="FE306" s="56"/>
      <c r="FF306" s="56"/>
      <c r="FG306" s="56"/>
      <c r="FH306" s="56"/>
      <c r="FI306" s="56"/>
      <c r="FJ306" s="56"/>
      <c r="FK306" s="56"/>
      <c r="FL306" s="56"/>
      <c r="FM306" s="56"/>
      <c r="FN306" s="56"/>
      <c r="FO306" s="56"/>
      <c r="FP306" s="56"/>
      <c r="FQ306" s="56"/>
      <c r="FR306" s="56"/>
      <c r="FS306" s="56"/>
      <c r="FT306" s="56"/>
      <c r="FU306" s="56"/>
      <c r="FV306" s="56"/>
      <c r="FW306" s="56"/>
      <c r="FX306" s="56"/>
      <c r="FY306" s="56"/>
      <c r="FZ306" s="56"/>
      <c r="GA306" s="56"/>
      <c r="GB306" s="56"/>
      <c r="GC306" s="56"/>
      <c r="GD306" s="56"/>
      <c r="GE306" s="56"/>
      <c r="GF306" s="56"/>
      <c r="GG306" s="56"/>
      <c r="GH306" s="56"/>
      <c r="GI306" s="56"/>
      <c r="GJ306" s="56"/>
      <c r="GK306" s="56"/>
      <c r="GL306" s="56"/>
      <c r="GM306" s="56"/>
      <c r="GN306" s="56"/>
      <c r="GO306" s="56"/>
      <c r="GP306" s="56"/>
      <c r="GQ306" s="56"/>
      <c r="GR306" s="56"/>
      <c r="GS306" s="56"/>
      <c r="GT306" s="56"/>
      <c r="GU306" s="56"/>
      <c r="GV306" s="56"/>
      <c r="GW306" s="56"/>
      <c r="GX306" s="56"/>
      <c r="GY306" s="56"/>
      <c r="GZ306" s="56"/>
      <c r="HA306" s="56"/>
      <c r="HB306" s="56"/>
      <c r="HC306" s="56"/>
      <c r="HD306" s="56"/>
      <c r="HE306" s="56"/>
      <c r="HF306" s="56"/>
      <c r="HG306" s="56"/>
      <c r="HH306" s="217"/>
    </row>
    <row r="307" spans="2:216" ht="92.25" x14ac:dyDescent="1.35">
      <c r="B307" s="221"/>
      <c r="C307" s="56"/>
      <c r="D307" s="174" t="str">
        <f>'Data Table'!A30</f>
        <v>Nebraska</v>
      </c>
      <c r="E307" s="175"/>
      <c r="F307" s="175"/>
      <c r="G307" s="175"/>
      <c r="H307" s="175"/>
      <c r="I307" s="175"/>
      <c r="J307" s="175"/>
      <c r="K307" s="175"/>
      <c r="L307" s="175"/>
      <c r="M307" s="175"/>
      <c r="N307" s="175"/>
      <c r="O307" s="175"/>
      <c r="P307" s="175"/>
      <c r="Q307" s="175"/>
      <c r="R307" s="175"/>
      <c r="S307" s="175"/>
      <c r="T307" s="199">
        <f>VLOOKUP(CONCATENATE($D307,$C$3),'Data Table'!$BD$3:$BJ$158,3,FALSE)</f>
        <v>1.5</v>
      </c>
      <c r="U307" s="200"/>
      <c r="V307" s="200"/>
      <c r="W307" s="200"/>
      <c r="X307" s="200"/>
      <c r="Y307" s="200"/>
      <c r="Z307" s="200"/>
      <c r="AA307" s="200"/>
      <c r="AB307" s="200"/>
      <c r="AC307" s="200"/>
      <c r="AD307" s="200"/>
      <c r="AE307" s="199">
        <f>VLOOKUP(CONCATENATE($D307,$C$3),'Data Table'!$BD$3:$BJ$158,4,FALSE)</f>
        <v>1.6325088339222613</v>
      </c>
      <c r="AF307" s="200"/>
      <c r="AG307" s="200"/>
      <c r="AH307" s="200"/>
      <c r="AI307" s="200"/>
      <c r="AJ307" s="200"/>
      <c r="AK307" s="200"/>
      <c r="AL307" s="200"/>
      <c r="AM307" s="200"/>
      <c r="AN307" s="200"/>
      <c r="AO307" s="200"/>
      <c r="AP307" s="200"/>
      <c r="AQ307" s="200"/>
      <c r="AR307" s="200"/>
      <c r="AS307" s="200"/>
      <c r="AT307" s="200"/>
      <c r="AU307" s="200"/>
      <c r="AV307" s="200"/>
      <c r="AW307" s="201"/>
      <c r="AX307" s="200">
        <f>VLOOKUP(CONCATENATE($D307,$C$3),'Data Table'!$BD$3:$BJ$158,5,FALSE)</f>
        <v>48.8</v>
      </c>
      <c r="AY307" s="200"/>
      <c r="AZ307" s="200"/>
      <c r="BA307" s="200"/>
      <c r="BB307" s="200"/>
      <c r="BC307" s="200"/>
      <c r="BD307" s="200"/>
      <c r="BE307" s="200"/>
      <c r="BF307" s="200"/>
      <c r="BG307" s="200"/>
      <c r="BH307" s="200"/>
      <c r="BI307" s="200"/>
      <c r="BJ307" s="200"/>
      <c r="BK307" s="200"/>
      <c r="BL307" s="200"/>
      <c r="BM307" s="200"/>
      <c r="BN307" s="200"/>
      <c r="BO307" s="200"/>
      <c r="BP307" s="200"/>
      <c r="BQ307" s="208">
        <f>VLOOKUP(CONCATENATE($D307,$C$3),'Data Table'!$BD$3:$BJ$158,6,FALSE)</f>
        <v>11</v>
      </c>
      <c r="BR307" s="209"/>
      <c r="BS307" s="209"/>
      <c r="BT307" s="209"/>
      <c r="BU307" s="209"/>
      <c r="BV307" s="209"/>
      <c r="BW307" s="209"/>
      <c r="BX307" s="209"/>
      <c r="BY307" s="209"/>
      <c r="BZ307" s="209"/>
      <c r="CA307" s="210"/>
      <c r="CB307" s="209">
        <f>VLOOKUP(CONCATENATE($D307,$C$3),'Data Table'!$BD$3:$BJ$158,7,FALSE)</f>
        <v>7</v>
      </c>
      <c r="CC307" s="209"/>
      <c r="CD307" s="209"/>
      <c r="CE307" s="209"/>
      <c r="CF307" s="209"/>
      <c r="CG307" s="209"/>
      <c r="CH307" s="209"/>
      <c r="CI307" s="209"/>
      <c r="CJ307" s="209"/>
      <c r="CK307" s="209"/>
      <c r="CL307" s="210"/>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DK307" s="56"/>
      <c r="DL307" s="56"/>
      <c r="DM307" s="56"/>
      <c r="DN307" s="56"/>
      <c r="DO307" s="56"/>
      <c r="DP307" s="56"/>
      <c r="DQ307" s="56"/>
      <c r="DR307" s="56"/>
      <c r="DS307" s="56"/>
      <c r="DT307" s="56"/>
      <c r="DU307" s="56"/>
      <c r="DV307" s="56"/>
      <c r="DW307" s="56"/>
      <c r="DX307" s="56"/>
      <c r="DY307" s="56"/>
      <c r="DZ307" s="56"/>
      <c r="EA307" s="56"/>
      <c r="EB307" s="56"/>
      <c r="EC307" s="56"/>
      <c r="ED307" s="56"/>
      <c r="EE307" s="56"/>
      <c r="EF307" s="56"/>
      <c r="EG307" s="56"/>
      <c r="EH307" s="56"/>
      <c r="EI307" s="56"/>
      <c r="EJ307" s="56"/>
      <c r="EK307" s="56"/>
      <c r="EL307" s="56"/>
      <c r="EM307" s="56"/>
      <c r="EN307" s="56"/>
      <c r="EO307" s="56"/>
      <c r="EP307" s="56"/>
      <c r="EQ307" s="56"/>
      <c r="ER307" s="56"/>
      <c r="ES307" s="56"/>
      <c r="ET307" s="56"/>
      <c r="EU307" s="56"/>
      <c r="EV307" s="56"/>
      <c r="EW307" s="56"/>
      <c r="EX307" s="56"/>
      <c r="EY307" s="56"/>
      <c r="EZ307" s="56"/>
      <c r="FA307" s="56"/>
      <c r="FB307" s="56"/>
      <c r="FC307" s="56"/>
      <c r="FD307" s="56"/>
      <c r="FE307" s="56"/>
      <c r="FF307" s="56"/>
      <c r="FG307" s="56"/>
      <c r="FH307" s="56"/>
      <c r="FI307" s="56"/>
      <c r="FJ307" s="56"/>
      <c r="FK307" s="56"/>
      <c r="FL307" s="56"/>
      <c r="FM307" s="56"/>
      <c r="FN307" s="56"/>
      <c r="FO307" s="56"/>
      <c r="FP307" s="56"/>
      <c r="FQ307" s="56"/>
      <c r="FR307" s="56"/>
      <c r="FS307" s="56"/>
      <c r="FT307" s="56"/>
      <c r="FU307" s="56"/>
      <c r="FV307" s="56"/>
      <c r="FW307" s="56"/>
      <c r="FX307" s="56"/>
      <c r="FY307" s="56"/>
      <c r="FZ307" s="56"/>
      <c r="GA307" s="56"/>
      <c r="GB307" s="56"/>
      <c r="GC307" s="56"/>
      <c r="GD307" s="56"/>
      <c r="GE307" s="56"/>
      <c r="GF307" s="56"/>
      <c r="GG307" s="56"/>
      <c r="GH307" s="56"/>
      <c r="GI307" s="56"/>
      <c r="GJ307" s="56"/>
      <c r="GK307" s="56"/>
      <c r="GL307" s="56"/>
      <c r="GM307" s="56"/>
      <c r="GN307" s="56"/>
      <c r="GO307" s="56"/>
      <c r="GP307" s="56"/>
      <c r="GQ307" s="56"/>
      <c r="GR307" s="56"/>
      <c r="GS307" s="56"/>
      <c r="GT307" s="56"/>
      <c r="GU307" s="56"/>
      <c r="GV307" s="56"/>
      <c r="GW307" s="56"/>
      <c r="GX307" s="56"/>
      <c r="GY307" s="56"/>
      <c r="GZ307" s="56"/>
      <c r="HA307" s="56"/>
      <c r="HB307" s="56"/>
      <c r="HC307" s="56"/>
      <c r="HD307" s="56"/>
      <c r="HE307" s="56"/>
      <c r="HF307" s="56"/>
      <c r="HG307" s="56"/>
      <c r="HH307" s="217"/>
    </row>
    <row r="308" spans="2:216" ht="92.25" x14ac:dyDescent="1.35">
      <c r="B308" s="221"/>
      <c r="C308" s="56"/>
      <c r="D308" s="178" t="str">
        <f>'Data Table'!A31</f>
        <v>Nevada</v>
      </c>
      <c r="E308" s="179"/>
      <c r="F308" s="179"/>
      <c r="G308" s="179"/>
      <c r="H308" s="179"/>
      <c r="I308" s="179"/>
      <c r="J308" s="179"/>
      <c r="K308" s="179"/>
      <c r="L308" s="179"/>
      <c r="M308" s="179"/>
      <c r="N308" s="179"/>
      <c r="O308" s="179"/>
      <c r="P308" s="179"/>
      <c r="Q308" s="179"/>
      <c r="R308" s="179"/>
      <c r="S308" s="179"/>
      <c r="T308" s="202">
        <f>VLOOKUP(CONCATENATE($D308,$C$3),'Data Table'!$BD$3:$BJ$158,3,FALSE)</f>
        <v>1.5</v>
      </c>
      <c r="U308" s="203"/>
      <c r="V308" s="203"/>
      <c r="W308" s="203"/>
      <c r="X308" s="203"/>
      <c r="Y308" s="203"/>
      <c r="Z308" s="203"/>
      <c r="AA308" s="203"/>
      <c r="AB308" s="203"/>
      <c r="AC308" s="203"/>
      <c r="AD308" s="203"/>
      <c r="AE308" s="202">
        <f>VLOOKUP(CONCATENATE($D308,$C$3),'Data Table'!$BD$3:$BJ$158,4,FALSE)</f>
        <v>1.074017963423872</v>
      </c>
      <c r="AF308" s="203"/>
      <c r="AG308" s="203"/>
      <c r="AH308" s="203"/>
      <c r="AI308" s="203"/>
      <c r="AJ308" s="203"/>
      <c r="AK308" s="203"/>
      <c r="AL308" s="203"/>
      <c r="AM308" s="203"/>
      <c r="AN308" s="203"/>
      <c r="AO308" s="203"/>
      <c r="AP308" s="203"/>
      <c r="AQ308" s="203"/>
      <c r="AR308" s="203"/>
      <c r="AS308" s="203"/>
      <c r="AT308" s="203"/>
      <c r="AU308" s="203"/>
      <c r="AV308" s="203"/>
      <c r="AW308" s="204"/>
      <c r="AX308" s="203">
        <f>VLOOKUP(CONCATENATE($D308,$C$3),'Data Table'!$BD$3:$BJ$158,5,FALSE)</f>
        <v>49.9</v>
      </c>
      <c r="AY308" s="203"/>
      <c r="AZ308" s="203"/>
      <c r="BA308" s="203"/>
      <c r="BB308" s="203"/>
      <c r="BC308" s="203"/>
      <c r="BD308" s="203"/>
      <c r="BE308" s="203"/>
      <c r="BF308" s="203"/>
      <c r="BG308" s="203"/>
      <c r="BH308" s="203"/>
      <c r="BI308" s="203"/>
      <c r="BJ308" s="203"/>
      <c r="BK308" s="203"/>
      <c r="BL308" s="203"/>
      <c r="BM308" s="203"/>
      <c r="BN308" s="203"/>
      <c r="BO308" s="203"/>
      <c r="BP308" s="203"/>
      <c r="BQ308" s="211">
        <f>VLOOKUP(CONCATENATE($D308,$C$3),'Data Table'!$BD$3:$BJ$158,6,FALSE)</f>
        <v>37</v>
      </c>
      <c r="BR308" s="212"/>
      <c r="BS308" s="212"/>
      <c r="BT308" s="212"/>
      <c r="BU308" s="212"/>
      <c r="BV308" s="212"/>
      <c r="BW308" s="212"/>
      <c r="BX308" s="212"/>
      <c r="BY308" s="212"/>
      <c r="BZ308" s="212"/>
      <c r="CA308" s="213"/>
      <c r="CB308" s="212">
        <f>VLOOKUP(CONCATENATE($D308,$C$3),'Data Table'!$BD$3:$BJ$158,7,FALSE)</f>
        <v>2</v>
      </c>
      <c r="CC308" s="212"/>
      <c r="CD308" s="212"/>
      <c r="CE308" s="212"/>
      <c r="CF308" s="212"/>
      <c r="CG308" s="212"/>
      <c r="CH308" s="212"/>
      <c r="CI308" s="212"/>
      <c r="CJ308" s="212"/>
      <c r="CK308" s="212"/>
      <c r="CL308" s="213"/>
      <c r="CM308" s="56"/>
      <c r="CN308" s="56"/>
      <c r="CO308" s="56"/>
      <c r="CP308" s="56"/>
      <c r="CQ308" s="56"/>
      <c r="CR308" s="56"/>
      <c r="CS308" s="56"/>
      <c r="CT308" s="56"/>
      <c r="CU308" s="56"/>
      <c r="CV308" s="56"/>
      <c r="CW308" s="56"/>
      <c r="CX308" s="56"/>
      <c r="CY308" s="56"/>
      <c r="CZ308" s="56"/>
      <c r="DA308" s="56"/>
      <c r="DB308" s="56"/>
      <c r="DC308" s="56"/>
      <c r="DD308" s="56"/>
      <c r="DE308" s="56"/>
      <c r="DF308" s="56"/>
      <c r="DG308" s="56"/>
      <c r="DH308" s="56"/>
      <c r="DI308" s="56"/>
      <c r="DJ308" s="56"/>
      <c r="DK308" s="56"/>
      <c r="DL308" s="56"/>
      <c r="DM308" s="56"/>
      <c r="DN308" s="56"/>
      <c r="DO308" s="56"/>
      <c r="DP308" s="56"/>
      <c r="DQ308" s="56"/>
      <c r="DR308" s="56"/>
      <c r="DS308" s="56"/>
      <c r="DT308" s="56"/>
      <c r="DU308" s="56"/>
      <c r="DV308" s="56"/>
      <c r="DW308" s="56"/>
      <c r="DX308" s="56"/>
      <c r="DY308" s="56"/>
      <c r="DZ308" s="56"/>
      <c r="EA308" s="56"/>
      <c r="EB308" s="56"/>
      <c r="EC308" s="56"/>
      <c r="ED308" s="56"/>
      <c r="EE308" s="56"/>
      <c r="EF308" s="56"/>
      <c r="EG308" s="56"/>
      <c r="EH308" s="56"/>
      <c r="EI308" s="56"/>
      <c r="EJ308" s="56"/>
      <c r="EK308" s="56"/>
      <c r="EL308" s="56"/>
      <c r="EM308" s="56"/>
      <c r="EN308" s="56"/>
      <c r="EO308" s="56"/>
      <c r="EP308" s="56"/>
      <c r="EQ308" s="56"/>
      <c r="ER308" s="56"/>
      <c r="ES308" s="56"/>
      <c r="ET308" s="56"/>
      <c r="EU308" s="56"/>
      <c r="EV308" s="56"/>
      <c r="EW308" s="56"/>
      <c r="EX308" s="56"/>
      <c r="EY308" s="56"/>
      <c r="EZ308" s="56"/>
      <c r="FA308" s="56"/>
      <c r="FB308" s="56"/>
      <c r="FC308" s="56"/>
      <c r="FD308" s="56"/>
      <c r="FE308" s="56"/>
      <c r="FF308" s="56"/>
      <c r="FG308" s="56"/>
      <c r="FH308" s="56"/>
      <c r="FI308" s="56"/>
      <c r="FJ308" s="56"/>
      <c r="FK308" s="56"/>
      <c r="FL308" s="56"/>
      <c r="FM308" s="56"/>
      <c r="FN308" s="56"/>
      <c r="FO308" s="56"/>
      <c r="FP308" s="56"/>
      <c r="FQ308" s="56"/>
      <c r="FR308" s="56"/>
      <c r="FS308" s="56"/>
      <c r="FT308" s="56"/>
      <c r="FU308" s="56"/>
      <c r="FV308" s="56"/>
      <c r="FW308" s="56"/>
      <c r="FX308" s="56"/>
      <c r="FY308" s="56"/>
      <c r="FZ308" s="56"/>
      <c r="GA308" s="56"/>
      <c r="GB308" s="56"/>
      <c r="GC308" s="56"/>
      <c r="GD308" s="56"/>
      <c r="GE308" s="56"/>
      <c r="GF308" s="56"/>
      <c r="GG308" s="56"/>
      <c r="GH308" s="56"/>
      <c r="GI308" s="56"/>
      <c r="GJ308" s="56"/>
      <c r="GK308" s="56"/>
      <c r="GL308" s="56"/>
      <c r="GM308" s="56"/>
      <c r="GN308" s="56"/>
      <c r="GO308" s="56"/>
      <c r="GP308" s="56"/>
      <c r="GQ308" s="56"/>
      <c r="GR308" s="56"/>
      <c r="GS308" s="56"/>
      <c r="GT308" s="56"/>
      <c r="GU308" s="56"/>
      <c r="GV308" s="56"/>
      <c r="GW308" s="56"/>
      <c r="GX308" s="56"/>
      <c r="GY308" s="56"/>
      <c r="GZ308" s="56"/>
      <c r="HA308" s="56"/>
      <c r="HB308" s="56"/>
      <c r="HC308" s="56"/>
      <c r="HD308" s="56"/>
      <c r="HE308" s="56"/>
      <c r="HF308" s="56"/>
      <c r="HG308" s="56"/>
      <c r="HH308" s="217"/>
    </row>
    <row r="309" spans="2:216" ht="92.25" x14ac:dyDescent="1.35">
      <c r="B309" s="221"/>
      <c r="C309" s="56"/>
      <c r="D309" s="174" t="str">
        <f>'Data Table'!A32</f>
        <v>New Hampshire</v>
      </c>
      <c r="E309" s="175"/>
      <c r="F309" s="175"/>
      <c r="G309" s="175"/>
      <c r="H309" s="175"/>
      <c r="I309" s="175"/>
      <c r="J309" s="175"/>
      <c r="K309" s="175"/>
      <c r="L309" s="175"/>
      <c r="M309" s="175"/>
      <c r="N309" s="175"/>
      <c r="O309" s="175"/>
      <c r="P309" s="175"/>
      <c r="Q309" s="175"/>
      <c r="R309" s="175"/>
      <c r="S309" s="175"/>
      <c r="T309" s="199">
        <f>VLOOKUP(CONCATENATE($D309,$C$3),'Data Table'!$BD$3:$BJ$158,3,FALSE)</f>
        <v>0.5</v>
      </c>
      <c r="U309" s="200"/>
      <c r="V309" s="200"/>
      <c r="W309" s="200"/>
      <c r="X309" s="200"/>
      <c r="Y309" s="200"/>
      <c r="Z309" s="200"/>
      <c r="AA309" s="200"/>
      <c r="AB309" s="200"/>
      <c r="AC309" s="200"/>
      <c r="AD309" s="200"/>
      <c r="AE309" s="199">
        <f>VLOOKUP(CONCATENATE($D309,$C$3),'Data Table'!$BD$3:$BJ$158,4,FALSE)</f>
        <v>2.5653320546631506</v>
      </c>
      <c r="AF309" s="200"/>
      <c r="AG309" s="200"/>
      <c r="AH309" s="200"/>
      <c r="AI309" s="200"/>
      <c r="AJ309" s="200"/>
      <c r="AK309" s="200"/>
      <c r="AL309" s="200"/>
      <c r="AM309" s="200"/>
      <c r="AN309" s="200"/>
      <c r="AO309" s="200"/>
      <c r="AP309" s="200"/>
      <c r="AQ309" s="200"/>
      <c r="AR309" s="200"/>
      <c r="AS309" s="200"/>
      <c r="AT309" s="200"/>
      <c r="AU309" s="200"/>
      <c r="AV309" s="200"/>
      <c r="AW309" s="201"/>
      <c r="AX309" s="200">
        <f>VLOOKUP(CONCATENATE($D309,$C$3),'Data Table'!$BD$3:$BJ$158,5,FALSE)</f>
        <v>43.8</v>
      </c>
      <c r="AY309" s="200"/>
      <c r="AZ309" s="200"/>
      <c r="BA309" s="200"/>
      <c r="BB309" s="200"/>
      <c r="BC309" s="200"/>
      <c r="BD309" s="200"/>
      <c r="BE309" s="200"/>
      <c r="BF309" s="200"/>
      <c r="BG309" s="200"/>
      <c r="BH309" s="200"/>
      <c r="BI309" s="200"/>
      <c r="BJ309" s="200"/>
      <c r="BK309" s="200"/>
      <c r="BL309" s="200"/>
      <c r="BM309" s="200"/>
      <c r="BN309" s="200"/>
      <c r="BO309" s="200"/>
      <c r="BP309" s="200"/>
      <c r="BQ309" s="208">
        <f>VLOOKUP(CONCATENATE($D309,$C$3),'Data Table'!$BD$3:$BJ$158,6,FALSE)</f>
        <v>5</v>
      </c>
      <c r="BR309" s="209"/>
      <c r="BS309" s="209"/>
      <c r="BT309" s="209"/>
      <c r="BU309" s="209"/>
      <c r="BV309" s="209"/>
      <c r="BW309" s="209"/>
      <c r="BX309" s="209"/>
      <c r="BY309" s="209"/>
      <c r="BZ309" s="209"/>
      <c r="CA309" s="210"/>
      <c r="CB309" s="209">
        <f>VLOOKUP(CONCATENATE($D309,$C$3),'Data Table'!$BD$3:$BJ$158,7,FALSE)</f>
        <v>-3</v>
      </c>
      <c r="CC309" s="209"/>
      <c r="CD309" s="209"/>
      <c r="CE309" s="209"/>
      <c r="CF309" s="209"/>
      <c r="CG309" s="209"/>
      <c r="CH309" s="209"/>
      <c r="CI309" s="209"/>
      <c r="CJ309" s="209"/>
      <c r="CK309" s="209"/>
      <c r="CL309" s="210"/>
      <c r="CM309" s="56"/>
      <c r="CN309" s="56"/>
      <c r="CO309" s="56"/>
      <c r="CP309" s="56"/>
      <c r="CQ309" s="56"/>
      <c r="CR309" s="56"/>
      <c r="CS309" s="56"/>
      <c r="CT309" s="56"/>
      <c r="CU309" s="56"/>
      <c r="CV309" s="56"/>
      <c r="CW309" s="56"/>
      <c r="CX309" s="56"/>
      <c r="CY309" s="56"/>
      <c r="CZ309" s="56"/>
      <c r="DA309" s="56"/>
      <c r="DB309" s="56"/>
      <c r="DC309" s="56"/>
      <c r="DD309" s="56"/>
      <c r="DE309" s="56"/>
      <c r="DF309" s="56"/>
      <c r="DG309" s="56"/>
      <c r="DH309" s="56"/>
      <c r="DI309" s="56"/>
      <c r="DJ309" s="56"/>
      <c r="DK309" s="56"/>
      <c r="DL309" s="56"/>
      <c r="DM309" s="56"/>
      <c r="DN309" s="56"/>
      <c r="DO309" s="56"/>
      <c r="DP309" s="56"/>
      <c r="DQ309" s="56"/>
      <c r="DR309" s="56"/>
      <c r="DS309" s="56"/>
      <c r="DT309" s="56"/>
      <c r="DU309" s="56"/>
      <c r="DV309" s="56"/>
      <c r="DW309" s="56"/>
      <c r="DX309" s="56"/>
      <c r="DY309" s="56"/>
      <c r="DZ309" s="56"/>
      <c r="EA309" s="56"/>
      <c r="EB309" s="56"/>
      <c r="EC309" s="56"/>
      <c r="ED309" s="56"/>
      <c r="EE309" s="56"/>
      <c r="EF309" s="56"/>
      <c r="EG309" s="56"/>
      <c r="EH309" s="56"/>
      <c r="EI309" s="56"/>
      <c r="EJ309" s="56"/>
      <c r="EK309" s="56"/>
      <c r="EL309" s="56"/>
      <c r="EM309" s="56"/>
      <c r="EN309" s="56"/>
      <c r="EO309" s="56"/>
      <c r="EP309" s="56"/>
      <c r="EQ309" s="56"/>
      <c r="ER309" s="56"/>
      <c r="ES309" s="56"/>
      <c r="ET309" s="56"/>
      <c r="EU309" s="56"/>
      <c r="EV309" s="56"/>
      <c r="EW309" s="56"/>
      <c r="EX309" s="56"/>
      <c r="EY309" s="56"/>
      <c r="EZ309" s="56"/>
      <c r="FA309" s="56"/>
      <c r="FB309" s="56"/>
      <c r="FC309" s="56"/>
      <c r="FD309" s="56"/>
      <c r="FE309" s="56"/>
      <c r="FF309" s="56"/>
      <c r="FG309" s="56"/>
      <c r="FH309" s="56"/>
      <c r="FI309" s="56"/>
      <c r="FJ309" s="56"/>
      <c r="FK309" s="56"/>
      <c r="FL309" s="56"/>
      <c r="FM309" s="56"/>
      <c r="FN309" s="56"/>
      <c r="FO309" s="56"/>
      <c r="FP309" s="56"/>
      <c r="FQ309" s="56"/>
      <c r="FR309" s="56"/>
      <c r="FS309" s="56"/>
      <c r="FT309" s="56"/>
      <c r="FU309" s="56"/>
      <c r="FV309" s="56"/>
      <c r="FW309" s="56"/>
      <c r="FX309" s="56"/>
      <c r="FY309" s="56"/>
      <c r="FZ309" s="56"/>
      <c r="GA309" s="56"/>
      <c r="GB309" s="56"/>
      <c r="GC309" s="56"/>
      <c r="GD309" s="56"/>
      <c r="GE309" s="56"/>
      <c r="GF309" s="56"/>
      <c r="GG309" s="56"/>
      <c r="GH309" s="56"/>
      <c r="GI309" s="56"/>
      <c r="GJ309" s="56"/>
      <c r="GK309" s="56"/>
      <c r="GL309" s="56"/>
      <c r="GM309" s="56"/>
      <c r="GN309" s="56"/>
      <c r="GO309" s="56"/>
      <c r="GP309" s="56"/>
      <c r="GQ309" s="56"/>
      <c r="GR309" s="56"/>
      <c r="GS309" s="56"/>
      <c r="GT309" s="56"/>
      <c r="GU309" s="56"/>
      <c r="GV309" s="56"/>
      <c r="GW309" s="56"/>
      <c r="GX309" s="56"/>
      <c r="GY309" s="56"/>
      <c r="GZ309" s="56"/>
      <c r="HA309" s="56"/>
      <c r="HB309" s="56"/>
      <c r="HC309" s="56"/>
      <c r="HD309" s="56"/>
      <c r="HE309" s="56"/>
      <c r="HF309" s="56"/>
      <c r="HG309" s="56"/>
      <c r="HH309" s="217"/>
    </row>
    <row r="310" spans="2:216" ht="92.25" x14ac:dyDescent="1.35">
      <c r="B310" s="221"/>
      <c r="C310" s="56"/>
      <c r="D310" s="178" t="str">
        <f>'Data Table'!A33</f>
        <v>New Jersey</v>
      </c>
      <c r="E310" s="179"/>
      <c r="F310" s="179"/>
      <c r="G310" s="179"/>
      <c r="H310" s="179"/>
      <c r="I310" s="179"/>
      <c r="J310" s="179"/>
      <c r="K310" s="179"/>
      <c r="L310" s="179"/>
      <c r="M310" s="179"/>
      <c r="N310" s="179"/>
      <c r="O310" s="179"/>
      <c r="P310" s="179"/>
      <c r="Q310" s="179"/>
      <c r="R310" s="179"/>
      <c r="S310" s="179"/>
      <c r="T310" s="202">
        <f>VLOOKUP(CONCATENATE($D310,$C$3),'Data Table'!$BD$3:$BJ$158,3,FALSE)</f>
        <v>1.3</v>
      </c>
      <c r="U310" s="203"/>
      <c r="V310" s="203"/>
      <c r="W310" s="203"/>
      <c r="X310" s="203"/>
      <c r="Y310" s="203"/>
      <c r="Z310" s="203"/>
      <c r="AA310" s="203"/>
      <c r="AB310" s="203"/>
      <c r="AC310" s="203"/>
      <c r="AD310" s="203"/>
      <c r="AE310" s="202">
        <f>VLOOKUP(CONCATENATE($D310,$C$3),'Data Table'!$BD$3:$BJ$158,4,FALSE)</f>
        <v>2.2849513637230592</v>
      </c>
      <c r="AF310" s="203"/>
      <c r="AG310" s="203"/>
      <c r="AH310" s="203"/>
      <c r="AI310" s="203"/>
      <c r="AJ310" s="203"/>
      <c r="AK310" s="203"/>
      <c r="AL310" s="203"/>
      <c r="AM310" s="203"/>
      <c r="AN310" s="203"/>
      <c r="AO310" s="203"/>
      <c r="AP310" s="203"/>
      <c r="AQ310" s="203"/>
      <c r="AR310" s="203"/>
      <c r="AS310" s="203"/>
      <c r="AT310" s="203"/>
      <c r="AU310" s="203"/>
      <c r="AV310" s="203"/>
      <c r="AW310" s="204"/>
      <c r="AX310" s="203">
        <f>VLOOKUP(CONCATENATE($D310,$C$3),'Data Table'!$BD$3:$BJ$158,5,FALSE)</f>
        <v>52.7</v>
      </c>
      <c r="AY310" s="203"/>
      <c r="AZ310" s="203"/>
      <c r="BA310" s="203"/>
      <c r="BB310" s="203"/>
      <c r="BC310" s="203"/>
      <c r="BD310" s="203"/>
      <c r="BE310" s="203"/>
      <c r="BF310" s="203"/>
      <c r="BG310" s="203"/>
      <c r="BH310" s="203"/>
      <c r="BI310" s="203"/>
      <c r="BJ310" s="203"/>
      <c r="BK310" s="203"/>
      <c r="BL310" s="203"/>
      <c r="BM310" s="203"/>
      <c r="BN310" s="203"/>
      <c r="BO310" s="203"/>
      <c r="BP310" s="203"/>
      <c r="BQ310" s="211">
        <f>VLOOKUP(CONCATENATE($D310,$C$3),'Data Table'!$BD$3:$BJ$158,6,FALSE)</f>
        <v>10</v>
      </c>
      <c r="BR310" s="212"/>
      <c r="BS310" s="212"/>
      <c r="BT310" s="212"/>
      <c r="BU310" s="212"/>
      <c r="BV310" s="212"/>
      <c r="BW310" s="212"/>
      <c r="BX310" s="212"/>
      <c r="BY310" s="212"/>
      <c r="BZ310" s="212"/>
      <c r="CA310" s="213"/>
      <c r="CB310" s="212">
        <f>VLOOKUP(CONCATENATE($D310,$C$3),'Data Table'!$BD$3:$BJ$158,7,FALSE)</f>
        <v>7</v>
      </c>
      <c r="CC310" s="212"/>
      <c r="CD310" s="212"/>
      <c r="CE310" s="212"/>
      <c r="CF310" s="212"/>
      <c r="CG310" s="212"/>
      <c r="CH310" s="212"/>
      <c r="CI310" s="212"/>
      <c r="CJ310" s="212"/>
      <c r="CK310" s="212"/>
      <c r="CL310" s="213"/>
      <c r="CM310" s="56"/>
      <c r="CN310" s="56"/>
      <c r="CO310" s="56"/>
      <c r="CP310" s="56"/>
      <c r="CQ310" s="56"/>
      <c r="CR310" s="56"/>
      <c r="CS310" s="56"/>
      <c r="CT310" s="56"/>
      <c r="CU310" s="56"/>
      <c r="CV310" s="56"/>
      <c r="CW310" s="56"/>
      <c r="CX310" s="56"/>
      <c r="CY310" s="56"/>
      <c r="CZ310" s="56"/>
      <c r="DA310" s="56"/>
      <c r="DB310" s="56"/>
      <c r="DC310" s="56"/>
      <c r="DD310" s="56"/>
      <c r="DE310" s="56"/>
      <c r="DF310" s="56"/>
      <c r="DG310" s="56"/>
      <c r="DH310" s="56"/>
      <c r="DI310" s="56"/>
      <c r="DJ310" s="56"/>
      <c r="DK310" s="56"/>
      <c r="DL310" s="56"/>
      <c r="DM310" s="56"/>
      <c r="DN310" s="56"/>
      <c r="DO310" s="56"/>
      <c r="DP310" s="56"/>
      <c r="DQ310" s="56"/>
      <c r="DR310" s="56"/>
      <c r="DS310" s="56"/>
      <c r="DT310" s="56"/>
      <c r="DU310" s="56"/>
      <c r="DV310" s="56"/>
      <c r="DW310" s="56"/>
      <c r="DX310" s="56"/>
      <c r="DY310" s="56"/>
      <c r="DZ310" s="56"/>
      <c r="EA310" s="56"/>
      <c r="EB310" s="56"/>
      <c r="EC310" s="56"/>
      <c r="ED310" s="56"/>
      <c r="EE310" s="56"/>
      <c r="EF310" s="56"/>
      <c r="EG310" s="56"/>
      <c r="EH310" s="56"/>
      <c r="EI310" s="56"/>
      <c r="EJ310" s="56"/>
      <c r="EK310" s="56"/>
      <c r="EL310" s="56"/>
      <c r="EM310" s="56"/>
      <c r="EN310" s="56"/>
      <c r="EO310" s="56"/>
      <c r="EP310" s="56"/>
      <c r="EQ310" s="56"/>
      <c r="ER310" s="56"/>
      <c r="ES310" s="56"/>
      <c r="ET310" s="56"/>
      <c r="EU310" s="56"/>
      <c r="EV310" s="56"/>
      <c r="EW310" s="56"/>
      <c r="EX310" s="56"/>
      <c r="EY310" s="56"/>
      <c r="EZ310" s="56"/>
      <c r="FA310" s="56"/>
      <c r="FB310" s="56"/>
      <c r="FC310" s="56"/>
      <c r="FD310" s="56"/>
      <c r="FE310" s="56"/>
      <c r="FF310" s="56"/>
      <c r="FG310" s="56"/>
      <c r="FH310" s="56"/>
      <c r="FI310" s="56"/>
      <c r="FJ310" s="56"/>
      <c r="FK310" s="56"/>
      <c r="FL310" s="56"/>
      <c r="FM310" s="56"/>
      <c r="FN310" s="56"/>
      <c r="FO310" s="56"/>
      <c r="FP310" s="56"/>
      <c r="FQ310" s="56"/>
      <c r="FR310" s="56"/>
      <c r="FS310" s="56"/>
      <c r="FT310" s="56"/>
      <c r="FU310" s="56"/>
      <c r="FV310" s="56"/>
      <c r="FW310" s="56"/>
      <c r="FX310" s="56"/>
      <c r="FY310" s="56"/>
      <c r="FZ310" s="56"/>
      <c r="GA310" s="56"/>
      <c r="GB310" s="56"/>
      <c r="GC310" s="56"/>
      <c r="GD310" s="56"/>
      <c r="GE310" s="56"/>
      <c r="GF310" s="56"/>
      <c r="GG310" s="56"/>
      <c r="GH310" s="56"/>
      <c r="GI310" s="56"/>
      <c r="GJ310" s="56"/>
      <c r="GK310" s="56"/>
      <c r="GL310" s="56"/>
      <c r="GM310" s="56"/>
      <c r="GN310" s="56"/>
      <c r="GO310" s="56"/>
      <c r="GP310" s="56"/>
      <c r="GQ310" s="56"/>
      <c r="GR310" s="56"/>
      <c r="GS310" s="56"/>
      <c r="GT310" s="56"/>
      <c r="GU310" s="56"/>
      <c r="GV310" s="56"/>
      <c r="GW310" s="56"/>
      <c r="GX310" s="56"/>
      <c r="GY310" s="56"/>
      <c r="GZ310" s="56"/>
      <c r="HA310" s="56"/>
      <c r="HB310" s="56"/>
      <c r="HC310" s="56"/>
      <c r="HD310" s="56"/>
      <c r="HE310" s="56"/>
      <c r="HF310" s="56"/>
      <c r="HG310" s="56"/>
      <c r="HH310" s="217"/>
    </row>
    <row r="311" spans="2:216" ht="92.25" x14ac:dyDescent="1.35">
      <c r="B311" s="221"/>
      <c r="C311" s="56"/>
      <c r="D311" s="174" t="str">
        <f>'Data Table'!A34</f>
        <v>New Mexico</v>
      </c>
      <c r="E311" s="175"/>
      <c r="F311" s="175"/>
      <c r="G311" s="175"/>
      <c r="H311" s="175"/>
      <c r="I311" s="175"/>
      <c r="J311" s="175"/>
      <c r="K311" s="175"/>
      <c r="L311" s="175"/>
      <c r="M311" s="175"/>
      <c r="N311" s="175"/>
      <c r="O311" s="175"/>
      <c r="P311" s="175"/>
      <c r="Q311" s="175"/>
      <c r="R311" s="175"/>
      <c r="S311" s="175"/>
      <c r="T311" s="199">
        <f>VLOOKUP(CONCATENATE($D311,$C$3),'Data Table'!$BD$3:$BJ$158,3,FALSE)</f>
        <v>0.2</v>
      </c>
      <c r="U311" s="200"/>
      <c r="V311" s="200"/>
      <c r="W311" s="200"/>
      <c r="X311" s="200"/>
      <c r="Y311" s="200"/>
      <c r="Z311" s="200"/>
      <c r="AA311" s="200"/>
      <c r="AB311" s="200"/>
      <c r="AC311" s="200"/>
      <c r="AD311" s="200"/>
      <c r="AE311" s="199">
        <f>VLOOKUP(CONCATENATE($D311,$C$3),'Data Table'!$BD$3:$BJ$158,4,FALSE)</f>
        <v>2.7715114405414116</v>
      </c>
      <c r="AF311" s="200"/>
      <c r="AG311" s="200"/>
      <c r="AH311" s="200"/>
      <c r="AI311" s="200"/>
      <c r="AJ311" s="200"/>
      <c r="AK311" s="200"/>
      <c r="AL311" s="200"/>
      <c r="AM311" s="200"/>
      <c r="AN311" s="200"/>
      <c r="AO311" s="200"/>
      <c r="AP311" s="200"/>
      <c r="AQ311" s="200"/>
      <c r="AR311" s="200"/>
      <c r="AS311" s="200"/>
      <c r="AT311" s="200"/>
      <c r="AU311" s="200"/>
      <c r="AV311" s="200"/>
      <c r="AW311" s="201"/>
      <c r="AX311" s="200">
        <f>VLOOKUP(CONCATENATE($D311,$C$3),'Data Table'!$BD$3:$BJ$158,5,FALSE)</f>
        <v>53.4</v>
      </c>
      <c r="AY311" s="200"/>
      <c r="AZ311" s="200"/>
      <c r="BA311" s="200"/>
      <c r="BB311" s="200"/>
      <c r="BC311" s="200"/>
      <c r="BD311" s="200"/>
      <c r="BE311" s="200"/>
      <c r="BF311" s="200"/>
      <c r="BG311" s="200"/>
      <c r="BH311" s="200"/>
      <c r="BI311" s="200"/>
      <c r="BJ311" s="200"/>
      <c r="BK311" s="200"/>
      <c r="BL311" s="200"/>
      <c r="BM311" s="200"/>
      <c r="BN311" s="200"/>
      <c r="BO311" s="200"/>
      <c r="BP311" s="200"/>
      <c r="BQ311" s="208">
        <f>VLOOKUP(CONCATENATE($D311,$C$3),'Data Table'!$BD$3:$BJ$158,6,FALSE)</f>
        <v>36</v>
      </c>
      <c r="BR311" s="209"/>
      <c r="BS311" s="209"/>
      <c r="BT311" s="209"/>
      <c r="BU311" s="209"/>
      <c r="BV311" s="209"/>
      <c r="BW311" s="209"/>
      <c r="BX311" s="209"/>
      <c r="BY311" s="209"/>
      <c r="BZ311" s="209"/>
      <c r="CA311" s="210"/>
      <c r="CB311" s="209">
        <f>VLOOKUP(CONCATENATE($D311,$C$3),'Data Table'!$BD$3:$BJ$158,7,FALSE)</f>
        <v>-4</v>
      </c>
      <c r="CC311" s="209"/>
      <c r="CD311" s="209"/>
      <c r="CE311" s="209"/>
      <c r="CF311" s="209"/>
      <c r="CG311" s="209"/>
      <c r="CH311" s="209"/>
      <c r="CI311" s="209"/>
      <c r="CJ311" s="209"/>
      <c r="CK311" s="209"/>
      <c r="CL311" s="210"/>
      <c r="CM311" s="56"/>
      <c r="CN311" s="56"/>
      <c r="CO311" s="56"/>
      <c r="CP311" s="56"/>
      <c r="CQ311" s="56"/>
      <c r="CR311" s="56"/>
      <c r="CS311" s="56"/>
      <c r="CT311" s="56"/>
      <c r="CU311" s="56"/>
      <c r="CV311" s="56"/>
      <c r="CW311" s="56"/>
      <c r="CX311" s="56"/>
      <c r="CY311" s="56"/>
      <c r="CZ311" s="56"/>
      <c r="DA311" s="56"/>
      <c r="DB311" s="56"/>
      <c r="DC311" s="56"/>
      <c r="DD311" s="56"/>
      <c r="DE311" s="56"/>
      <c r="DF311" s="56"/>
      <c r="DG311" s="56"/>
      <c r="DH311" s="56"/>
      <c r="DI311" s="56"/>
      <c r="DJ311" s="56"/>
      <c r="DK311" s="56"/>
      <c r="DL311" s="56"/>
      <c r="DM311" s="56"/>
      <c r="DN311" s="56"/>
      <c r="DO311" s="56"/>
      <c r="DP311" s="56"/>
      <c r="DQ311" s="56"/>
      <c r="DR311" s="56"/>
      <c r="DS311" s="56"/>
      <c r="DT311" s="56"/>
      <c r="DU311" s="56"/>
      <c r="DV311" s="56"/>
      <c r="DW311" s="56"/>
      <c r="DX311" s="56"/>
      <c r="DY311" s="56"/>
      <c r="DZ311" s="56"/>
      <c r="EA311" s="56"/>
      <c r="EB311" s="56"/>
      <c r="EC311" s="56"/>
      <c r="ED311" s="56"/>
      <c r="EE311" s="56"/>
      <c r="EF311" s="56"/>
      <c r="EG311" s="56"/>
      <c r="EH311" s="56"/>
      <c r="EI311" s="56"/>
      <c r="EJ311" s="56"/>
      <c r="EK311" s="56"/>
      <c r="EL311" s="56"/>
      <c r="EM311" s="56"/>
      <c r="EN311" s="56"/>
      <c r="EO311" s="56"/>
      <c r="EP311" s="56"/>
      <c r="EQ311" s="56"/>
      <c r="ER311" s="56"/>
      <c r="ES311" s="56"/>
      <c r="ET311" s="56"/>
      <c r="EU311" s="56"/>
      <c r="EV311" s="56"/>
      <c r="EW311" s="56"/>
      <c r="EX311" s="56"/>
      <c r="EY311" s="56"/>
      <c r="EZ311" s="56"/>
      <c r="FA311" s="56"/>
      <c r="FB311" s="56"/>
      <c r="FC311" s="56"/>
      <c r="FD311" s="56"/>
      <c r="FE311" s="56"/>
      <c r="FF311" s="56"/>
      <c r="FG311" s="56"/>
      <c r="FH311" s="56"/>
      <c r="FI311" s="56"/>
      <c r="FJ311" s="56"/>
      <c r="FK311" s="56"/>
      <c r="FL311" s="56"/>
      <c r="FM311" s="56"/>
      <c r="FN311" s="56"/>
      <c r="FO311" s="56"/>
      <c r="FP311" s="56"/>
      <c r="FQ311" s="56"/>
      <c r="FR311" s="56"/>
      <c r="FS311" s="56"/>
      <c r="FT311" s="56"/>
      <c r="FU311" s="56"/>
      <c r="FV311" s="56"/>
      <c r="FW311" s="56"/>
      <c r="FX311" s="56"/>
      <c r="FY311" s="56"/>
      <c r="FZ311" s="56"/>
      <c r="GA311" s="56"/>
      <c r="GB311" s="56"/>
      <c r="GC311" s="56"/>
      <c r="GD311" s="56"/>
      <c r="GE311" s="56"/>
      <c r="GF311" s="56"/>
      <c r="GG311" s="56"/>
      <c r="GH311" s="56"/>
      <c r="GI311" s="56"/>
      <c r="GJ311" s="56"/>
      <c r="GK311" s="56"/>
      <c r="GL311" s="56"/>
      <c r="GM311" s="56"/>
      <c r="GN311" s="56"/>
      <c r="GO311" s="56"/>
      <c r="GP311" s="56"/>
      <c r="GQ311" s="56"/>
      <c r="GR311" s="56"/>
      <c r="GS311" s="56"/>
      <c r="GT311" s="56"/>
      <c r="GU311" s="56"/>
      <c r="GV311" s="56"/>
      <c r="GW311" s="56"/>
      <c r="GX311" s="56"/>
      <c r="GY311" s="56"/>
      <c r="GZ311" s="56"/>
      <c r="HA311" s="56"/>
      <c r="HB311" s="56"/>
      <c r="HC311" s="56"/>
      <c r="HD311" s="56"/>
      <c r="HE311" s="56"/>
      <c r="HF311" s="56"/>
      <c r="HG311" s="56"/>
      <c r="HH311" s="217"/>
    </row>
    <row r="312" spans="2:216" ht="92.25" x14ac:dyDescent="1.35">
      <c r="B312" s="221"/>
      <c r="C312" s="56"/>
      <c r="D312" s="178" t="str">
        <f>'Data Table'!A35</f>
        <v>New York</v>
      </c>
      <c r="E312" s="179"/>
      <c r="F312" s="179"/>
      <c r="G312" s="179"/>
      <c r="H312" s="179"/>
      <c r="I312" s="179"/>
      <c r="J312" s="179"/>
      <c r="K312" s="179"/>
      <c r="L312" s="179"/>
      <c r="M312" s="179"/>
      <c r="N312" s="179"/>
      <c r="O312" s="179"/>
      <c r="P312" s="179"/>
      <c r="Q312" s="179"/>
      <c r="R312" s="179"/>
      <c r="S312" s="179"/>
      <c r="T312" s="202">
        <f>VLOOKUP(CONCATENATE($D312,$C$3),'Data Table'!$BD$3:$BJ$158,3,FALSE)</f>
        <v>1.3</v>
      </c>
      <c r="U312" s="203"/>
      <c r="V312" s="203"/>
      <c r="W312" s="203"/>
      <c r="X312" s="203"/>
      <c r="Y312" s="203"/>
      <c r="Z312" s="203"/>
      <c r="AA312" s="203"/>
      <c r="AB312" s="203"/>
      <c r="AC312" s="203"/>
      <c r="AD312" s="203"/>
      <c r="AE312" s="202">
        <f>VLOOKUP(CONCATENATE($D312,$C$3),'Data Table'!$BD$3:$BJ$158,4,FALSE)</f>
        <v>1.8953174510034032</v>
      </c>
      <c r="AF312" s="203"/>
      <c r="AG312" s="203"/>
      <c r="AH312" s="203"/>
      <c r="AI312" s="203"/>
      <c r="AJ312" s="203"/>
      <c r="AK312" s="203"/>
      <c r="AL312" s="203"/>
      <c r="AM312" s="203"/>
      <c r="AN312" s="203"/>
      <c r="AO312" s="203"/>
      <c r="AP312" s="203"/>
      <c r="AQ312" s="203"/>
      <c r="AR312" s="203"/>
      <c r="AS312" s="203"/>
      <c r="AT312" s="203"/>
      <c r="AU312" s="203"/>
      <c r="AV312" s="203"/>
      <c r="AW312" s="204"/>
      <c r="AX312" s="203">
        <f>VLOOKUP(CONCATENATE($D312,$C$3),'Data Table'!$BD$3:$BJ$158,5,FALSE)</f>
        <v>45.4</v>
      </c>
      <c r="AY312" s="203"/>
      <c r="AZ312" s="203"/>
      <c r="BA312" s="203"/>
      <c r="BB312" s="203"/>
      <c r="BC312" s="203"/>
      <c r="BD312" s="203"/>
      <c r="BE312" s="203"/>
      <c r="BF312" s="203"/>
      <c r="BG312" s="203"/>
      <c r="BH312" s="203"/>
      <c r="BI312" s="203"/>
      <c r="BJ312" s="203"/>
      <c r="BK312" s="203"/>
      <c r="BL312" s="203"/>
      <c r="BM312" s="203"/>
      <c r="BN312" s="203"/>
      <c r="BO312" s="203"/>
      <c r="BP312" s="203"/>
      <c r="BQ312" s="211">
        <f>VLOOKUP(CONCATENATE($D312,$C$3),'Data Table'!$BD$3:$BJ$158,6,FALSE)</f>
        <v>18</v>
      </c>
      <c r="BR312" s="212"/>
      <c r="BS312" s="212"/>
      <c r="BT312" s="212"/>
      <c r="BU312" s="212"/>
      <c r="BV312" s="212"/>
      <c r="BW312" s="212"/>
      <c r="BX312" s="212"/>
      <c r="BY312" s="212"/>
      <c r="BZ312" s="212"/>
      <c r="CA312" s="213"/>
      <c r="CB312" s="212">
        <f>VLOOKUP(CONCATENATE($D312,$C$3),'Data Table'!$BD$3:$BJ$158,7,FALSE)</f>
        <v>2</v>
      </c>
      <c r="CC312" s="212"/>
      <c r="CD312" s="212"/>
      <c r="CE312" s="212"/>
      <c r="CF312" s="212"/>
      <c r="CG312" s="212"/>
      <c r="CH312" s="212"/>
      <c r="CI312" s="212"/>
      <c r="CJ312" s="212"/>
      <c r="CK312" s="212"/>
      <c r="CL312" s="213"/>
      <c r="CM312" s="56"/>
      <c r="CN312" s="56"/>
      <c r="CO312" s="56"/>
      <c r="CP312" s="56"/>
      <c r="CQ312" s="56"/>
      <c r="CR312" s="56"/>
      <c r="CS312" s="56"/>
      <c r="CT312" s="56"/>
      <c r="CU312" s="56"/>
      <c r="CV312" s="56"/>
      <c r="CW312" s="56"/>
      <c r="CX312" s="56"/>
      <c r="CY312" s="56"/>
      <c r="CZ312" s="56"/>
      <c r="DA312" s="56"/>
      <c r="DB312" s="56"/>
      <c r="DC312" s="56"/>
      <c r="DD312" s="56"/>
      <c r="DE312" s="56"/>
      <c r="DF312" s="56"/>
      <c r="DG312" s="56"/>
      <c r="DH312" s="56"/>
      <c r="DI312" s="56"/>
      <c r="DJ312" s="56"/>
      <c r="DK312" s="56"/>
      <c r="DL312" s="56"/>
      <c r="DM312" s="56"/>
      <c r="DN312" s="56"/>
      <c r="DO312" s="56"/>
      <c r="DP312" s="56"/>
      <c r="DQ312" s="56"/>
      <c r="DR312" s="56"/>
      <c r="DS312" s="56"/>
      <c r="DT312" s="56"/>
      <c r="DU312" s="56"/>
      <c r="DV312" s="56"/>
      <c r="DW312" s="56"/>
      <c r="DX312" s="56"/>
      <c r="DY312" s="56"/>
      <c r="DZ312" s="56"/>
      <c r="EA312" s="56"/>
      <c r="EB312" s="56"/>
      <c r="EC312" s="56"/>
      <c r="ED312" s="56"/>
      <c r="EE312" s="56"/>
      <c r="EF312" s="56"/>
      <c r="EG312" s="56"/>
      <c r="EH312" s="56"/>
      <c r="EI312" s="56"/>
      <c r="EJ312" s="56"/>
      <c r="EK312" s="56"/>
      <c r="EL312" s="56"/>
      <c r="EM312" s="56"/>
      <c r="EN312" s="56"/>
      <c r="EO312" s="56"/>
      <c r="EP312" s="56"/>
      <c r="EQ312" s="56"/>
      <c r="ER312" s="56"/>
      <c r="ES312" s="56"/>
      <c r="ET312" s="56"/>
      <c r="EU312" s="56"/>
      <c r="EV312" s="56"/>
      <c r="EW312" s="56"/>
      <c r="EX312" s="56"/>
      <c r="EY312" s="56"/>
      <c r="EZ312" s="56"/>
      <c r="FA312" s="56"/>
      <c r="FB312" s="56"/>
      <c r="FC312" s="56"/>
      <c r="FD312" s="56"/>
      <c r="FE312" s="56"/>
      <c r="FF312" s="56"/>
      <c r="FG312" s="56"/>
      <c r="FH312" s="56"/>
      <c r="FI312" s="56"/>
      <c r="FJ312" s="56"/>
      <c r="FK312" s="56"/>
      <c r="FL312" s="56"/>
      <c r="FM312" s="56"/>
      <c r="FN312" s="56"/>
      <c r="FO312" s="56"/>
      <c r="FP312" s="56"/>
      <c r="FQ312" s="56"/>
      <c r="FR312" s="56"/>
      <c r="FS312" s="56"/>
      <c r="FT312" s="56"/>
      <c r="FU312" s="56"/>
      <c r="FV312" s="56"/>
      <c r="FW312" s="56"/>
      <c r="FX312" s="56"/>
      <c r="FY312" s="56"/>
      <c r="FZ312" s="56"/>
      <c r="GA312" s="56"/>
      <c r="GB312" s="56"/>
      <c r="GC312" s="56"/>
      <c r="GD312" s="56"/>
      <c r="GE312" s="56"/>
      <c r="GF312" s="56"/>
      <c r="GG312" s="56"/>
      <c r="GH312" s="56"/>
      <c r="GI312" s="56"/>
      <c r="GJ312" s="56"/>
      <c r="GK312" s="56"/>
      <c r="GL312" s="56"/>
      <c r="GM312" s="56"/>
      <c r="GN312" s="56"/>
      <c r="GO312" s="56"/>
      <c r="GP312" s="56"/>
      <c r="GQ312" s="56"/>
      <c r="GR312" s="56"/>
      <c r="GS312" s="56"/>
      <c r="GT312" s="56"/>
      <c r="GU312" s="56"/>
      <c r="GV312" s="56"/>
      <c r="GW312" s="56"/>
      <c r="GX312" s="56"/>
      <c r="GY312" s="56"/>
      <c r="GZ312" s="56"/>
      <c r="HA312" s="56"/>
      <c r="HB312" s="56"/>
      <c r="HC312" s="56"/>
      <c r="HD312" s="56"/>
      <c r="HE312" s="56"/>
      <c r="HF312" s="56"/>
      <c r="HG312" s="56"/>
      <c r="HH312" s="217"/>
    </row>
    <row r="313" spans="2:216" ht="92.25" x14ac:dyDescent="1.35">
      <c r="B313" s="221"/>
      <c r="C313" s="56"/>
      <c r="D313" s="174" t="str">
        <f>'Data Table'!A36</f>
        <v>North Carolina</v>
      </c>
      <c r="E313" s="175"/>
      <c r="F313" s="175"/>
      <c r="G313" s="175"/>
      <c r="H313" s="175"/>
      <c r="I313" s="175"/>
      <c r="J313" s="175"/>
      <c r="K313" s="175"/>
      <c r="L313" s="175"/>
      <c r="M313" s="175"/>
      <c r="N313" s="175"/>
      <c r="O313" s="175"/>
      <c r="P313" s="175"/>
      <c r="Q313" s="175"/>
      <c r="R313" s="175"/>
      <c r="S313" s="175"/>
      <c r="T313" s="199">
        <f>VLOOKUP(CONCATENATE($D313,$C$3),'Data Table'!$BD$3:$BJ$158,3,FALSE)</f>
        <v>2.7</v>
      </c>
      <c r="U313" s="200"/>
      <c r="V313" s="200"/>
      <c r="W313" s="200"/>
      <c r="X313" s="200"/>
      <c r="Y313" s="200"/>
      <c r="Z313" s="200"/>
      <c r="AA313" s="200"/>
      <c r="AB313" s="200"/>
      <c r="AC313" s="200"/>
      <c r="AD313" s="200"/>
      <c r="AE313" s="199">
        <f>VLOOKUP(CONCATENATE($D313,$C$3),'Data Table'!$BD$3:$BJ$158,4,FALSE)</f>
        <v>2.8339069612523593</v>
      </c>
      <c r="AF313" s="200"/>
      <c r="AG313" s="200"/>
      <c r="AH313" s="200"/>
      <c r="AI313" s="200"/>
      <c r="AJ313" s="200"/>
      <c r="AK313" s="200"/>
      <c r="AL313" s="200"/>
      <c r="AM313" s="200"/>
      <c r="AN313" s="200"/>
      <c r="AO313" s="200"/>
      <c r="AP313" s="200"/>
      <c r="AQ313" s="200"/>
      <c r="AR313" s="200"/>
      <c r="AS313" s="200"/>
      <c r="AT313" s="200"/>
      <c r="AU313" s="200"/>
      <c r="AV313" s="200"/>
      <c r="AW313" s="201"/>
      <c r="AX313" s="200">
        <f>VLOOKUP(CONCATENATE($D313,$C$3),'Data Table'!$BD$3:$BJ$158,5,FALSE)</f>
        <v>59</v>
      </c>
      <c r="AY313" s="200"/>
      <c r="AZ313" s="200"/>
      <c r="BA313" s="200"/>
      <c r="BB313" s="200"/>
      <c r="BC313" s="200"/>
      <c r="BD313" s="200"/>
      <c r="BE313" s="200"/>
      <c r="BF313" s="200"/>
      <c r="BG313" s="200"/>
      <c r="BH313" s="200"/>
      <c r="BI313" s="200"/>
      <c r="BJ313" s="200"/>
      <c r="BK313" s="200"/>
      <c r="BL313" s="200"/>
      <c r="BM313" s="200"/>
      <c r="BN313" s="200"/>
      <c r="BO313" s="200"/>
      <c r="BP313" s="200"/>
      <c r="BQ313" s="208">
        <f>VLOOKUP(CONCATENATE($D313,$C$3),'Data Table'!$BD$3:$BJ$158,6,FALSE)</f>
        <v>34</v>
      </c>
      <c r="BR313" s="209"/>
      <c r="BS313" s="209"/>
      <c r="BT313" s="209"/>
      <c r="BU313" s="209"/>
      <c r="BV313" s="209"/>
      <c r="BW313" s="209"/>
      <c r="BX313" s="209"/>
      <c r="BY313" s="209"/>
      <c r="BZ313" s="209"/>
      <c r="CA313" s="210"/>
      <c r="CB313" s="209">
        <f>VLOOKUP(CONCATENATE($D313,$C$3),'Data Table'!$BD$3:$BJ$158,7,FALSE)</f>
        <v>1</v>
      </c>
      <c r="CC313" s="209"/>
      <c r="CD313" s="209"/>
      <c r="CE313" s="209"/>
      <c r="CF313" s="209"/>
      <c r="CG313" s="209"/>
      <c r="CH313" s="209"/>
      <c r="CI313" s="209"/>
      <c r="CJ313" s="209"/>
      <c r="CK313" s="209"/>
      <c r="CL313" s="210"/>
      <c r="CM313" s="56"/>
      <c r="CN313" s="56"/>
      <c r="CO313" s="56"/>
      <c r="CP313" s="56"/>
      <c r="CQ313" s="56"/>
      <c r="CR313" s="56"/>
      <c r="CS313" s="56"/>
      <c r="CT313" s="56"/>
      <c r="CU313" s="56"/>
      <c r="CV313" s="56"/>
      <c r="CW313" s="56"/>
      <c r="CX313" s="56"/>
      <c r="CY313" s="56"/>
      <c r="CZ313" s="56"/>
      <c r="DA313" s="56"/>
      <c r="DB313" s="56"/>
      <c r="DC313" s="56"/>
      <c r="DD313" s="56"/>
      <c r="DE313" s="56"/>
      <c r="DF313" s="56"/>
      <c r="DG313" s="56"/>
      <c r="DH313" s="56"/>
      <c r="DI313" s="56"/>
      <c r="DJ313" s="56"/>
      <c r="DK313" s="56"/>
      <c r="DL313" s="56"/>
      <c r="DM313" s="56"/>
      <c r="DN313" s="56"/>
      <c r="DO313" s="56"/>
      <c r="DP313" s="56"/>
      <c r="DQ313" s="56"/>
      <c r="DR313" s="56"/>
      <c r="DS313" s="56"/>
      <c r="DT313" s="56"/>
      <c r="DU313" s="56"/>
      <c r="DV313" s="56"/>
      <c r="DW313" s="56"/>
      <c r="DX313" s="56"/>
      <c r="DY313" s="56"/>
      <c r="DZ313" s="56"/>
      <c r="EA313" s="56"/>
      <c r="EB313" s="56"/>
      <c r="EC313" s="56"/>
      <c r="ED313" s="56"/>
      <c r="EE313" s="56"/>
      <c r="EF313" s="56"/>
      <c r="EG313" s="56"/>
      <c r="EH313" s="56"/>
      <c r="EI313" s="56"/>
      <c r="EJ313" s="56"/>
      <c r="EK313" s="56"/>
      <c r="EL313" s="56"/>
      <c r="EM313" s="56"/>
      <c r="EN313" s="56"/>
      <c r="EO313" s="56"/>
      <c r="EP313" s="56"/>
      <c r="EQ313" s="56"/>
      <c r="ER313" s="56"/>
      <c r="ES313" s="56"/>
      <c r="ET313" s="56"/>
      <c r="EU313" s="56"/>
      <c r="EV313" s="56"/>
      <c r="EW313" s="56"/>
      <c r="EX313" s="56"/>
      <c r="EY313" s="56"/>
      <c r="EZ313" s="56"/>
      <c r="FA313" s="56"/>
      <c r="FB313" s="56"/>
      <c r="FC313" s="56"/>
      <c r="FD313" s="56"/>
      <c r="FE313" s="56"/>
      <c r="FF313" s="56"/>
      <c r="FG313" s="56"/>
      <c r="FH313" s="56"/>
      <c r="FI313" s="56"/>
      <c r="FJ313" s="56"/>
      <c r="FK313" s="56"/>
      <c r="FL313" s="56"/>
      <c r="FM313" s="56"/>
      <c r="FN313" s="56"/>
      <c r="FO313" s="56"/>
      <c r="FP313" s="56"/>
      <c r="FQ313" s="56"/>
      <c r="FR313" s="56"/>
      <c r="FS313" s="56"/>
      <c r="FT313" s="56"/>
      <c r="FU313" s="56"/>
      <c r="FV313" s="56"/>
      <c r="FW313" s="56"/>
      <c r="FX313" s="56"/>
      <c r="FY313" s="56"/>
      <c r="FZ313" s="56"/>
      <c r="GA313" s="56"/>
      <c r="GB313" s="56"/>
      <c r="GC313" s="56"/>
      <c r="GD313" s="56"/>
      <c r="GE313" s="56"/>
      <c r="GF313" s="56"/>
      <c r="GG313" s="56"/>
      <c r="GH313" s="56"/>
      <c r="GI313" s="56"/>
      <c r="GJ313" s="56"/>
      <c r="GK313" s="56"/>
      <c r="GL313" s="56"/>
      <c r="GM313" s="56"/>
      <c r="GN313" s="56"/>
      <c r="GO313" s="56"/>
      <c r="GP313" s="56"/>
      <c r="GQ313" s="56"/>
      <c r="GR313" s="56"/>
      <c r="GS313" s="56"/>
      <c r="GT313" s="56"/>
      <c r="GU313" s="56"/>
      <c r="GV313" s="56"/>
      <c r="GW313" s="56"/>
      <c r="GX313" s="56"/>
      <c r="GY313" s="56"/>
      <c r="GZ313" s="56"/>
      <c r="HA313" s="56"/>
      <c r="HB313" s="56"/>
      <c r="HC313" s="56"/>
      <c r="HD313" s="56"/>
      <c r="HE313" s="56"/>
      <c r="HF313" s="56"/>
      <c r="HG313" s="56"/>
      <c r="HH313" s="217"/>
    </row>
    <row r="314" spans="2:216" ht="92.25" x14ac:dyDescent="1.35">
      <c r="B314" s="221"/>
      <c r="C314" s="56"/>
      <c r="D314" s="178" t="str">
        <f>'Data Table'!A37</f>
        <v>North Dakota</v>
      </c>
      <c r="E314" s="179"/>
      <c r="F314" s="179"/>
      <c r="G314" s="179"/>
      <c r="H314" s="179"/>
      <c r="I314" s="179"/>
      <c r="J314" s="179"/>
      <c r="K314" s="179"/>
      <c r="L314" s="179"/>
      <c r="M314" s="179"/>
      <c r="N314" s="179"/>
      <c r="O314" s="179"/>
      <c r="P314" s="179"/>
      <c r="Q314" s="179"/>
      <c r="R314" s="179"/>
      <c r="S314" s="179"/>
      <c r="T314" s="202">
        <f>VLOOKUP(CONCATENATE($D314,$C$3),'Data Table'!$BD$3:$BJ$158,3,FALSE)</f>
        <v>13.4</v>
      </c>
      <c r="U314" s="203"/>
      <c r="V314" s="203"/>
      <c r="W314" s="203"/>
      <c r="X314" s="203"/>
      <c r="Y314" s="203"/>
      <c r="Z314" s="203"/>
      <c r="AA314" s="203"/>
      <c r="AB314" s="203"/>
      <c r="AC314" s="203"/>
      <c r="AD314" s="203"/>
      <c r="AE314" s="202">
        <f>VLOOKUP(CONCATENATE($D314,$C$3),'Data Table'!$BD$3:$BJ$158,4,FALSE)</f>
        <v>9.8590058430010998</v>
      </c>
      <c r="AF314" s="203"/>
      <c r="AG314" s="203"/>
      <c r="AH314" s="203"/>
      <c r="AI314" s="203"/>
      <c r="AJ314" s="203"/>
      <c r="AK314" s="203"/>
      <c r="AL314" s="203"/>
      <c r="AM314" s="203"/>
      <c r="AN314" s="203"/>
      <c r="AO314" s="203"/>
      <c r="AP314" s="203"/>
      <c r="AQ314" s="203"/>
      <c r="AR314" s="203"/>
      <c r="AS314" s="203"/>
      <c r="AT314" s="203"/>
      <c r="AU314" s="203"/>
      <c r="AV314" s="203"/>
      <c r="AW314" s="204"/>
      <c r="AX314" s="203">
        <f>VLOOKUP(CONCATENATE($D314,$C$3),'Data Table'!$BD$3:$BJ$158,5,FALSE)</f>
        <v>40.4</v>
      </c>
      <c r="AY314" s="203"/>
      <c r="AZ314" s="203"/>
      <c r="BA314" s="203"/>
      <c r="BB314" s="203"/>
      <c r="BC314" s="203"/>
      <c r="BD314" s="203"/>
      <c r="BE314" s="203"/>
      <c r="BF314" s="203"/>
      <c r="BG314" s="203"/>
      <c r="BH314" s="203"/>
      <c r="BI314" s="203"/>
      <c r="BJ314" s="203"/>
      <c r="BK314" s="203"/>
      <c r="BL314" s="203"/>
      <c r="BM314" s="203"/>
      <c r="BN314" s="203"/>
      <c r="BO314" s="203"/>
      <c r="BP314" s="203"/>
      <c r="BQ314" s="211">
        <f>VLOOKUP(CONCATENATE($D314,$C$3),'Data Table'!$BD$3:$BJ$158,6,FALSE)</f>
        <v>8</v>
      </c>
      <c r="BR314" s="212"/>
      <c r="BS314" s="212"/>
      <c r="BT314" s="212"/>
      <c r="BU314" s="212"/>
      <c r="BV314" s="212"/>
      <c r="BW314" s="212"/>
      <c r="BX314" s="212"/>
      <c r="BY314" s="212"/>
      <c r="BZ314" s="212"/>
      <c r="CA314" s="213"/>
      <c r="CB314" s="212">
        <f>VLOOKUP(CONCATENATE($D314,$C$3),'Data Table'!$BD$3:$BJ$158,7,FALSE)</f>
        <v>3</v>
      </c>
      <c r="CC314" s="212"/>
      <c r="CD314" s="212"/>
      <c r="CE314" s="212"/>
      <c r="CF314" s="212"/>
      <c r="CG314" s="212"/>
      <c r="CH314" s="212"/>
      <c r="CI314" s="212"/>
      <c r="CJ314" s="212"/>
      <c r="CK314" s="212"/>
      <c r="CL314" s="213"/>
      <c r="CM314" s="56"/>
      <c r="CN314" s="56"/>
      <c r="CO314" s="56"/>
      <c r="CP314" s="56"/>
      <c r="CQ314" s="56"/>
      <c r="CR314" s="56"/>
      <c r="CS314" s="56"/>
      <c r="CT314" s="56"/>
      <c r="CU314" s="56"/>
      <c r="CV314" s="56"/>
      <c r="CW314" s="56"/>
      <c r="CX314" s="56"/>
      <c r="CY314" s="56"/>
      <c r="CZ314" s="56"/>
      <c r="DA314" s="56"/>
      <c r="DB314" s="56"/>
      <c r="DC314" s="56"/>
      <c r="DD314" s="56"/>
      <c r="DE314" s="56"/>
      <c r="DF314" s="56"/>
      <c r="DG314" s="56"/>
      <c r="DH314" s="56"/>
      <c r="DI314" s="56"/>
      <c r="DJ314" s="56"/>
      <c r="DK314" s="56"/>
      <c r="DL314" s="56"/>
      <c r="DM314" s="56"/>
      <c r="DN314" s="56"/>
      <c r="DO314" s="56"/>
      <c r="DP314" s="56"/>
      <c r="DQ314" s="56"/>
      <c r="DR314" s="56"/>
      <c r="DS314" s="56"/>
      <c r="DT314" s="56"/>
      <c r="DU314" s="56"/>
      <c r="DV314" s="56"/>
      <c r="DW314" s="56"/>
      <c r="DX314" s="56"/>
      <c r="DY314" s="56"/>
      <c r="DZ314" s="56"/>
      <c r="EA314" s="56"/>
      <c r="EB314" s="56"/>
      <c r="EC314" s="56"/>
      <c r="ED314" s="56"/>
      <c r="EE314" s="56"/>
      <c r="EF314" s="56"/>
      <c r="EG314" s="56"/>
      <c r="EH314" s="56"/>
      <c r="EI314" s="56"/>
      <c r="EJ314" s="56"/>
      <c r="EK314" s="56"/>
      <c r="EL314" s="56"/>
      <c r="EM314" s="56"/>
      <c r="EN314" s="56"/>
      <c r="EO314" s="56"/>
      <c r="EP314" s="56"/>
      <c r="EQ314" s="56"/>
      <c r="ER314" s="56"/>
      <c r="ES314" s="56"/>
      <c r="ET314" s="56"/>
      <c r="EU314" s="56"/>
      <c r="EV314" s="56"/>
      <c r="EW314" s="56"/>
      <c r="EX314" s="56"/>
      <c r="EY314" s="56"/>
      <c r="EZ314" s="56"/>
      <c r="FA314" s="56"/>
      <c r="FB314" s="56"/>
      <c r="FC314" s="56"/>
      <c r="FD314" s="56"/>
      <c r="FE314" s="56"/>
      <c r="FF314" s="56"/>
      <c r="FG314" s="56"/>
      <c r="FH314" s="56"/>
      <c r="FI314" s="56"/>
      <c r="FJ314" s="56"/>
      <c r="FK314" s="56"/>
      <c r="FL314" s="56"/>
      <c r="FM314" s="56"/>
      <c r="FN314" s="56"/>
      <c r="FO314" s="56"/>
      <c r="FP314" s="56"/>
      <c r="FQ314" s="56"/>
      <c r="FR314" s="56"/>
      <c r="FS314" s="56"/>
      <c r="FT314" s="56"/>
      <c r="FU314" s="56"/>
      <c r="FV314" s="56"/>
      <c r="FW314" s="56"/>
      <c r="FX314" s="56"/>
      <c r="FY314" s="56"/>
      <c r="FZ314" s="56"/>
      <c r="GA314" s="56"/>
      <c r="GB314" s="56"/>
      <c r="GC314" s="56"/>
      <c r="GD314" s="56"/>
      <c r="GE314" s="56"/>
      <c r="GF314" s="56"/>
      <c r="GG314" s="56"/>
      <c r="GH314" s="56"/>
      <c r="GI314" s="56"/>
      <c r="GJ314" s="56"/>
      <c r="GK314" s="56"/>
      <c r="GL314" s="56"/>
      <c r="GM314" s="56"/>
      <c r="GN314" s="56"/>
      <c r="GO314" s="56"/>
      <c r="GP314" s="56"/>
      <c r="GQ314" s="56"/>
      <c r="GR314" s="56"/>
      <c r="GS314" s="56"/>
      <c r="GT314" s="56"/>
      <c r="GU314" s="56"/>
      <c r="GV314" s="56"/>
      <c r="GW314" s="56"/>
      <c r="GX314" s="56"/>
      <c r="GY314" s="56"/>
      <c r="GZ314" s="56"/>
      <c r="HA314" s="56"/>
      <c r="HB314" s="56"/>
      <c r="HC314" s="56"/>
      <c r="HD314" s="56"/>
      <c r="HE314" s="56"/>
      <c r="HF314" s="56"/>
      <c r="HG314" s="56"/>
      <c r="HH314" s="217"/>
    </row>
    <row r="315" spans="2:216" ht="92.25" x14ac:dyDescent="1.35">
      <c r="B315" s="221"/>
      <c r="C315" s="56"/>
      <c r="D315" s="174" t="str">
        <f>'Data Table'!A38</f>
        <v>Ohio</v>
      </c>
      <c r="E315" s="175"/>
      <c r="F315" s="175"/>
      <c r="G315" s="175"/>
      <c r="H315" s="175"/>
      <c r="I315" s="175"/>
      <c r="J315" s="175"/>
      <c r="K315" s="175"/>
      <c r="L315" s="175"/>
      <c r="M315" s="175"/>
      <c r="N315" s="175"/>
      <c r="O315" s="175"/>
      <c r="P315" s="175"/>
      <c r="Q315" s="175"/>
      <c r="R315" s="175"/>
      <c r="S315" s="175"/>
      <c r="T315" s="199">
        <f>VLOOKUP(CONCATENATE($D315,$C$3),'Data Table'!$BD$3:$BJ$158,3,FALSE)</f>
        <v>2.2000000000000002</v>
      </c>
      <c r="U315" s="200"/>
      <c r="V315" s="200"/>
      <c r="W315" s="200"/>
      <c r="X315" s="200"/>
      <c r="Y315" s="200"/>
      <c r="Z315" s="200"/>
      <c r="AA315" s="200"/>
      <c r="AB315" s="200"/>
      <c r="AC315" s="200"/>
      <c r="AD315" s="200"/>
      <c r="AE315" s="199">
        <f>VLOOKUP(CONCATENATE($D315,$C$3),'Data Table'!$BD$3:$BJ$158,4,FALSE)</f>
        <v>3.8402579553864045</v>
      </c>
      <c r="AF315" s="200"/>
      <c r="AG315" s="200"/>
      <c r="AH315" s="200"/>
      <c r="AI315" s="200"/>
      <c r="AJ315" s="200"/>
      <c r="AK315" s="200"/>
      <c r="AL315" s="200"/>
      <c r="AM315" s="200"/>
      <c r="AN315" s="200"/>
      <c r="AO315" s="200"/>
      <c r="AP315" s="200"/>
      <c r="AQ315" s="200"/>
      <c r="AR315" s="200"/>
      <c r="AS315" s="200"/>
      <c r="AT315" s="200"/>
      <c r="AU315" s="200"/>
      <c r="AV315" s="200"/>
      <c r="AW315" s="201"/>
      <c r="AX315" s="200">
        <f>VLOOKUP(CONCATENATE($D315,$C$3),'Data Table'!$BD$3:$BJ$158,5,FALSE)</f>
        <v>50.7</v>
      </c>
      <c r="AY315" s="200"/>
      <c r="AZ315" s="200"/>
      <c r="BA315" s="200"/>
      <c r="BB315" s="200"/>
      <c r="BC315" s="200"/>
      <c r="BD315" s="200"/>
      <c r="BE315" s="200"/>
      <c r="BF315" s="200"/>
      <c r="BG315" s="200"/>
      <c r="BH315" s="200"/>
      <c r="BI315" s="200"/>
      <c r="BJ315" s="200"/>
      <c r="BK315" s="200"/>
      <c r="BL315" s="200"/>
      <c r="BM315" s="200"/>
      <c r="BN315" s="200"/>
      <c r="BO315" s="200"/>
      <c r="BP315" s="200"/>
      <c r="BQ315" s="208">
        <f>VLOOKUP(CONCATENATE($D315,$C$3),'Data Table'!$BD$3:$BJ$158,6,FALSE)</f>
        <v>38</v>
      </c>
      <c r="BR315" s="209"/>
      <c r="BS315" s="209"/>
      <c r="BT315" s="209"/>
      <c r="BU315" s="209"/>
      <c r="BV315" s="209"/>
      <c r="BW315" s="209"/>
      <c r="BX315" s="209"/>
      <c r="BY315" s="209"/>
      <c r="BZ315" s="209"/>
      <c r="CA315" s="210"/>
      <c r="CB315" s="209">
        <f>VLOOKUP(CONCATENATE($D315,$C$3),'Data Table'!$BD$3:$BJ$158,7,FALSE)</f>
        <v>-2</v>
      </c>
      <c r="CC315" s="209"/>
      <c r="CD315" s="209"/>
      <c r="CE315" s="209"/>
      <c r="CF315" s="209"/>
      <c r="CG315" s="209"/>
      <c r="CH315" s="209"/>
      <c r="CI315" s="209"/>
      <c r="CJ315" s="209"/>
      <c r="CK315" s="209"/>
      <c r="CL315" s="210"/>
      <c r="CM315" s="56"/>
      <c r="CN315" s="56"/>
      <c r="CO315" s="56"/>
      <c r="CP315" s="56"/>
      <c r="CQ315" s="56"/>
      <c r="CR315" s="56"/>
      <c r="CS315" s="56"/>
      <c r="CT315" s="56"/>
      <c r="CU315" s="56"/>
      <c r="CV315" s="56"/>
      <c r="CW315" s="56"/>
      <c r="CX315" s="56"/>
      <c r="CY315" s="56"/>
      <c r="CZ315" s="56"/>
      <c r="DA315" s="56"/>
      <c r="DB315" s="56"/>
      <c r="DC315" s="56"/>
      <c r="DD315" s="56"/>
      <c r="DE315" s="56"/>
      <c r="DF315" s="56"/>
      <c r="DG315" s="56"/>
      <c r="DH315" s="56"/>
      <c r="DI315" s="56"/>
      <c r="DJ315" s="56"/>
      <c r="DK315" s="56"/>
      <c r="DL315" s="56"/>
      <c r="DM315" s="56"/>
      <c r="DN315" s="56"/>
      <c r="DO315" s="56"/>
      <c r="DP315" s="56"/>
      <c r="DQ315" s="56"/>
      <c r="DR315" s="56"/>
      <c r="DS315" s="56"/>
      <c r="DT315" s="56"/>
      <c r="DU315" s="56"/>
      <c r="DV315" s="56"/>
      <c r="DW315" s="56"/>
      <c r="DX315" s="56"/>
      <c r="DY315" s="56"/>
      <c r="DZ315" s="56"/>
      <c r="EA315" s="56"/>
      <c r="EB315" s="56"/>
      <c r="EC315" s="56"/>
      <c r="ED315" s="56"/>
      <c r="EE315" s="56"/>
      <c r="EF315" s="56"/>
      <c r="EG315" s="56"/>
      <c r="EH315" s="56"/>
      <c r="EI315" s="56"/>
      <c r="EJ315" s="56"/>
      <c r="EK315" s="56"/>
      <c r="EL315" s="56"/>
      <c r="EM315" s="56"/>
      <c r="EN315" s="56"/>
      <c r="EO315" s="56"/>
      <c r="EP315" s="56"/>
      <c r="EQ315" s="56"/>
      <c r="ER315" s="56"/>
      <c r="ES315" s="56"/>
      <c r="ET315" s="56"/>
      <c r="EU315" s="56"/>
      <c r="EV315" s="56"/>
      <c r="EW315" s="56"/>
      <c r="EX315" s="56"/>
      <c r="EY315" s="56"/>
      <c r="EZ315" s="56"/>
      <c r="FA315" s="56"/>
      <c r="FB315" s="56"/>
      <c r="FC315" s="56"/>
      <c r="FD315" s="56"/>
      <c r="FE315" s="56"/>
      <c r="FF315" s="56"/>
      <c r="FG315" s="56"/>
      <c r="FH315" s="56"/>
      <c r="FI315" s="56"/>
      <c r="FJ315" s="56"/>
      <c r="FK315" s="56"/>
      <c r="FL315" s="56"/>
      <c r="FM315" s="56"/>
      <c r="FN315" s="56"/>
      <c r="FO315" s="56"/>
      <c r="FP315" s="56"/>
      <c r="FQ315" s="56"/>
      <c r="FR315" s="56"/>
      <c r="FS315" s="56"/>
      <c r="FT315" s="56"/>
      <c r="FU315" s="56"/>
      <c r="FV315" s="56"/>
      <c r="FW315" s="56"/>
      <c r="FX315" s="56"/>
      <c r="FY315" s="56"/>
      <c r="FZ315" s="56"/>
      <c r="GA315" s="56"/>
      <c r="GB315" s="56"/>
      <c r="GC315" s="56"/>
      <c r="GD315" s="56"/>
      <c r="GE315" s="56"/>
      <c r="GF315" s="56"/>
      <c r="GG315" s="56"/>
      <c r="GH315" s="56"/>
      <c r="GI315" s="56"/>
      <c r="GJ315" s="56"/>
      <c r="GK315" s="56"/>
      <c r="GL315" s="56"/>
      <c r="GM315" s="56"/>
      <c r="GN315" s="56"/>
      <c r="GO315" s="56"/>
      <c r="GP315" s="56"/>
      <c r="GQ315" s="56"/>
      <c r="GR315" s="56"/>
      <c r="GS315" s="56"/>
      <c r="GT315" s="56"/>
      <c r="GU315" s="56"/>
      <c r="GV315" s="56"/>
      <c r="GW315" s="56"/>
      <c r="GX315" s="56"/>
      <c r="GY315" s="56"/>
      <c r="GZ315" s="56"/>
      <c r="HA315" s="56"/>
      <c r="HB315" s="56"/>
      <c r="HC315" s="56"/>
      <c r="HD315" s="56"/>
      <c r="HE315" s="56"/>
      <c r="HF315" s="56"/>
      <c r="HG315" s="56"/>
      <c r="HH315" s="217"/>
    </row>
    <row r="316" spans="2:216" ht="92.25" x14ac:dyDescent="1.35">
      <c r="B316" s="221"/>
      <c r="C316" s="56"/>
      <c r="D316" s="178" t="str">
        <f>'Data Table'!A39</f>
        <v>Oklahoma</v>
      </c>
      <c r="E316" s="179"/>
      <c r="F316" s="179"/>
      <c r="G316" s="179"/>
      <c r="H316" s="179"/>
      <c r="I316" s="179"/>
      <c r="J316" s="179"/>
      <c r="K316" s="179"/>
      <c r="L316" s="179"/>
      <c r="M316" s="179"/>
      <c r="N316" s="179"/>
      <c r="O316" s="179"/>
      <c r="P316" s="179"/>
      <c r="Q316" s="179"/>
      <c r="R316" s="179"/>
      <c r="S316" s="179"/>
      <c r="T316" s="202">
        <f>VLOOKUP(CONCATENATE($D316,$C$3),'Data Table'!$BD$3:$BJ$158,3,FALSE)</f>
        <v>2.1</v>
      </c>
      <c r="U316" s="203"/>
      <c r="V316" s="203"/>
      <c r="W316" s="203"/>
      <c r="X316" s="203"/>
      <c r="Y316" s="203"/>
      <c r="Z316" s="203"/>
      <c r="AA316" s="203"/>
      <c r="AB316" s="203"/>
      <c r="AC316" s="203"/>
      <c r="AD316" s="203"/>
      <c r="AE316" s="202">
        <f>VLOOKUP(CONCATENATE($D316,$C$3),'Data Table'!$BD$3:$BJ$158,4,FALSE)</f>
        <v>3.5218556755752544</v>
      </c>
      <c r="AF316" s="203"/>
      <c r="AG316" s="203"/>
      <c r="AH316" s="203"/>
      <c r="AI316" s="203"/>
      <c r="AJ316" s="203"/>
      <c r="AK316" s="203"/>
      <c r="AL316" s="203"/>
      <c r="AM316" s="203"/>
      <c r="AN316" s="203"/>
      <c r="AO316" s="203"/>
      <c r="AP316" s="203"/>
      <c r="AQ316" s="203"/>
      <c r="AR316" s="203"/>
      <c r="AS316" s="203"/>
      <c r="AT316" s="203"/>
      <c r="AU316" s="203"/>
      <c r="AV316" s="203"/>
      <c r="AW316" s="204"/>
      <c r="AX316" s="203">
        <f>VLOOKUP(CONCATENATE($D316,$C$3),'Data Table'!$BD$3:$BJ$158,5,FALSE)</f>
        <v>59.6</v>
      </c>
      <c r="AY316" s="203"/>
      <c r="AZ316" s="203"/>
      <c r="BA316" s="203"/>
      <c r="BB316" s="203"/>
      <c r="BC316" s="203"/>
      <c r="BD316" s="203"/>
      <c r="BE316" s="203"/>
      <c r="BF316" s="203"/>
      <c r="BG316" s="203"/>
      <c r="BH316" s="203"/>
      <c r="BI316" s="203"/>
      <c r="BJ316" s="203"/>
      <c r="BK316" s="203"/>
      <c r="BL316" s="203"/>
      <c r="BM316" s="203"/>
      <c r="BN316" s="203"/>
      <c r="BO316" s="203"/>
      <c r="BP316" s="203"/>
      <c r="BQ316" s="211">
        <f>VLOOKUP(CONCATENATE($D316,$C$3),'Data Table'!$BD$3:$BJ$158,6,FALSE)</f>
        <v>46</v>
      </c>
      <c r="BR316" s="212"/>
      <c r="BS316" s="212"/>
      <c r="BT316" s="212"/>
      <c r="BU316" s="212"/>
      <c r="BV316" s="212"/>
      <c r="BW316" s="212"/>
      <c r="BX316" s="212"/>
      <c r="BY316" s="212"/>
      <c r="BZ316" s="212"/>
      <c r="CA316" s="213"/>
      <c r="CB316" s="212">
        <f>VLOOKUP(CONCATENATE($D316,$C$3),'Data Table'!$BD$3:$BJ$158,7,FALSE)</f>
        <v>0</v>
      </c>
      <c r="CC316" s="212"/>
      <c r="CD316" s="212"/>
      <c r="CE316" s="212"/>
      <c r="CF316" s="212"/>
      <c r="CG316" s="212"/>
      <c r="CH316" s="212"/>
      <c r="CI316" s="212"/>
      <c r="CJ316" s="212"/>
      <c r="CK316" s="212"/>
      <c r="CL316" s="213"/>
      <c r="CM316" s="56"/>
      <c r="CN316" s="56"/>
      <c r="CO316" s="56"/>
      <c r="CP316" s="56"/>
      <c r="CQ316" s="56"/>
      <c r="CR316" s="56"/>
      <c r="CS316" s="56"/>
      <c r="CT316" s="56"/>
      <c r="CU316" s="56"/>
      <c r="CV316" s="56"/>
      <c r="CW316" s="56"/>
      <c r="CX316" s="56"/>
      <c r="CY316" s="56"/>
      <c r="CZ316" s="56"/>
      <c r="DA316" s="56"/>
      <c r="DB316" s="56"/>
      <c r="DC316" s="56"/>
      <c r="DD316" s="56"/>
      <c r="DE316" s="56"/>
      <c r="DF316" s="56"/>
      <c r="DG316" s="56"/>
      <c r="DH316" s="56"/>
      <c r="DI316" s="56"/>
      <c r="DJ316" s="56"/>
      <c r="DK316" s="56"/>
      <c r="DL316" s="56"/>
      <c r="DM316" s="56"/>
      <c r="DN316" s="56"/>
      <c r="DO316" s="56"/>
      <c r="DP316" s="56"/>
      <c r="DQ316" s="56"/>
      <c r="DR316" s="56"/>
      <c r="DS316" s="56"/>
      <c r="DT316" s="56"/>
      <c r="DU316" s="56"/>
      <c r="DV316" s="56"/>
      <c r="DW316" s="56"/>
      <c r="DX316" s="56"/>
      <c r="DY316" s="56"/>
      <c r="DZ316" s="56"/>
      <c r="EA316" s="56"/>
      <c r="EB316" s="56"/>
      <c r="EC316" s="56"/>
      <c r="ED316" s="56"/>
      <c r="EE316" s="56"/>
      <c r="EF316" s="56"/>
      <c r="EG316" s="56"/>
      <c r="EH316" s="56"/>
      <c r="EI316" s="56"/>
      <c r="EJ316" s="56"/>
      <c r="EK316" s="56"/>
      <c r="EL316" s="56"/>
      <c r="EM316" s="56"/>
      <c r="EN316" s="56"/>
      <c r="EO316" s="56"/>
      <c r="EP316" s="56"/>
      <c r="EQ316" s="56"/>
      <c r="ER316" s="56"/>
      <c r="ES316" s="56"/>
      <c r="ET316" s="56"/>
      <c r="EU316" s="56"/>
      <c r="EV316" s="56"/>
      <c r="EW316" s="56"/>
      <c r="EX316" s="56"/>
      <c r="EY316" s="56"/>
      <c r="EZ316" s="56"/>
      <c r="FA316" s="56"/>
      <c r="FB316" s="56"/>
      <c r="FC316" s="56"/>
      <c r="FD316" s="56"/>
      <c r="FE316" s="56"/>
      <c r="FF316" s="56"/>
      <c r="FG316" s="56"/>
      <c r="FH316" s="56"/>
      <c r="FI316" s="56"/>
      <c r="FJ316" s="56"/>
      <c r="FK316" s="56"/>
      <c r="FL316" s="56"/>
      <c r="FM316" s="56"/>
      <c r="FN316" s="56"/>
      <c r="FO316" s="56"/>
      <c r="FP316" s="56"/>
      <c r="FQ316" s="56"/>
      <c r="FR316" s="56"/>
      <c r="FS316" s="56"/>
      <c r="FT316" s="56"/>
      <c r="FU316" s="56"/>
      <c r="FV316" s="56"/>
      <c r="FW316" s="56"/>
      <c r="FX316" s="56"/>
      <c r="FY316" s="56"/>
      <c r="FZ316" s="56"/>
      <c r="GA316" s="56"/>
      <c r="GB316" s="56"/>
      <c r="GC316" s="56"/>
      <c r="GD316" s="56"/>
      <c r="GE316" s="56"/>
      <c r="GF316" s="56"/>
      <c r="GG316" s="56"/>
      <c r="GH316" s="56"/>
      <c r="GI316" s="56"/>
      <c r="GJ316" s="56"/>
      <c r="GK316" s="56"/>
      <c r="GL316" s="56"/>
      <c r="GM316" s="56"/>
      <c r="GN316" s="56"/>
      <c r="GO316" s="56"/>
      <c r="GP316" s="56"/>
      <c r="GQ316" s="56"/>
      <c r="GR316" s="56"/>
      <c r="GS316" s="56"/>
      <c r="GT316" s="56"/>
      <c r="GU316" s="56"/>
      <c r="GV316" s="56"/>
      <c r="GW316" s="56"/>
      <c r="GX316" s="56"/>
      <c r="GY316" s="56"/>
      <c r="GZ316" s="56"/>
      <c r="HA316" s="56"/>
      <c r="HB316" s="56"/>
      <c r="HC316" s="56"/>
      <c r="HD316" s="56"/>
      <c r="HE316" s="56"/>
      <c r="HF316" s="56"/>
      <c r="HG316" s="56"/>
      <c r="HH316" s="217"/>
    </row>
    <row r="317" spans="2:216" ht="92.25" x14ac:dyDescent="1.35">
      <c r="B317" s="221"/>
      <c r="C317" s="56"/>
      <c r="D317" s="174" t="str">
        <f>'Data Table'!A40</f>
        <v>Oregon</v>
      </c>
      <c r="E317" s="175"/>
      <c r="F317" s="175"/>
      <c r="G317" s="175"/>
      <c r="H317" s="175"/>
      <c r="I317" s="175"/>
      <c r="J317" s="175"/>
      <c r="K317" s="175"/>
      <c r="L317" s="175"/>
      <c r="M317" s="175"/>
      <c r="N317" s="175"/>
      <c r="O317" s="175"/>
      <c r="P317" s="175"/>
      <c r="Q317" s="175"/>
      <c r="R317" s="175"/>
      <c r="S317" s="175"/>
      <c r="T317" s="199">
        <f>VLOOKUP(CONCATENATE($D317,$C$3),'Data Table'!$BD$3:$BJ$158,3,FALSE)</f>
        <v>3.9</v>
      </c>
      <c r="U317" s="200"/>
      <c r="V317" s="200"/>
      <c r="W317" s="200"/>
      <c r="X317" s="200"/>
      <c r="Y317" s="200"/>
      <c r="Z317" s="200"/>
      <c r="AA317" s="200"/>
      <c r="AB317" s="200"/>
      <c r="AC317" s="200"/>
      <c r="AD317" s="200"/>
      <c r="AE317" s="199">
        <f>VLOOKUP(CONCATENATE($D317,$C$3),'Data Table'!$BD$3:$BJ$158,4,FALSE)</f>
        <v>3.3549177925227172</v>
      </c>
      <c r="AF317" s="200"/>
      <c r="AG317" s="200"/>
      <c r="AH317" s="200"/>
      <c r="AI317" s="200"/>
      <c r="AJ317" s="200"/>
      <c r="AK317" s="200"/>
      <c r="AL317" s="200"/>
      <c r="AM317" s="200"/>
      <c r="AN317" s="200"/>
      <c r="AO317" s="200"/>
      <c r="AP317" s="200"/>
      <c r="AQ317" s="200"/>
      <c r="AR317" s="200"/>
      <c r="AS317" s="200"/>
      <c r="AT317" s="200"/>
      <c r="AU317" s="200"/>
      <c r="AV317" s="200"/>
      <c r="AW317" s="201"/>
      <c r="AX317" s="200">
        <f>VLOOKUP(CONCATENATE($D317,$C$3),'Data Table'!$BD$3:$BJ$158,5,FALSE)</f>
        <v>48.4</v>
      </c>
      <c r="AY317" s="200"/>
      <c r="AZ317" s="200"/>
      <c r="BA317" s="200"/>
      <c r="BB317" s="200"/>
      <c r="BC317" s="200"/>
      <c r="BD317" s="200"/>
      <c r="BE317" s="200"/>
      <c r="BF317" s="200"/>
      <c r="BG317" s="200"/>
      <c r="BH317" s="200"/>
      <c r="BI317" s="200"/>
      <c r="BJ317" s="200"/>
      <c r="BK317" s="200"/>
      <c r="BL317" s="200"/>
      <c r="BM317" s="200"/>
      <c r="BN317" s="200"/>
      <c r="BO317" s="200"/>
      <c r="BP317" s="200"/>
      <c r="BQ317" s="208">
        <f>VLOOKUP(CONCATENATE($D317,$C$3),'Data Table'!$BD$3:$BJ$158,6,FALSE)</f>
        <v>14</v>
      </c>
      <c r="BR317" s="209"/>
      <c r="BS317" s="209"/>
      <c r="BT317" s="209"/>
      <c r="BU317" s="209"/>
      <c r="BV317" s="209"/>
      <c r="BW317" s="209"/>
      <c r="BX317" s="209"/>
      <c r="BY317" s="209"/>
      <c r="BZ317" s="209"/>
      <c r="CA317" s="210"/>
      <c r="CB317" s="209">
        <f>VLOOKUP(CONCATENATE($D317,$C$3),'Data Table'!$BD$3:$BJ$158,7,FALSE)</f>
        <v>-6</v>
      </c>
      <c r="CC317" s="209"/>
      <c r="CD317" s="209"/>
      <c r="CE317" s="209"/>
      <c r="CF317" s="209"/>
      <c r="CG317" s="209"/>
      <c r="CH317" s="209"/>
      <c r="CI317" s="209"/>
      <c r="CJ317" s="209"/>
      <c r="CK317" s="209"/>
      <c r="CL317" s="210"/>
      <c r="CM317" s="56"/>
      <c r="CN317" s="56"/>
      <c r="CO317" s="56"/>
      <c r="CP317" s="56"/>
      <c r="CQ317" s="56"/>
      <c r="CR317" s="56"/>
      <c r="CS317" s="56"/>
      <c r="CT317" s="56"/>
      <c r="CU317" s="56"/>
      <c r="CV317" s="56"/>
      <c r="CW317" s="56"/>
      <c r="CX317" s="56"/>
      <c r="CY317" s="56"/>
      <c r="CZ317" s="56"/>
      <c r="DA317" s="56"/>
      <c r="DB317" s="56"/>
      <c r="DC317" s="56"/>
      <c r="DD317" s="56"/>
      <c r="DE317" s="56"/>
      <c r="DF317" s="56"/>
      <c r="DG317" s="56"/>
      <c r="DH317" s="56"/>
      <c r="DI317" s="56"/>
      <c r="DJ317" s="56"/>
      <c r="DK317" s="56"/>
      <c r="DL317" s="56"/>
      <c r="DM317" s="56"/>
      <c r="DN317" s="56"/>
      <c r="DO317" s="56"/>
      <c r="DP317" s="56"/>
      <c r="DQ317" s="56"/>
      <c r="DR317" s="56"/>
      <c r="DS317" s="56"/>
      <c r="DT317" s="56"/>
      <c r="DU317" s="56"/>
      <c r="DV317" s="56"/>
      <c r="DW317" s="56"/>
      <c r="DX317" s="56"/>
      <c r="DY317" s="56"/>
      <c r="DZ317" s="56"/>
      <c r="EA317" s="56"/>
      <c r="EB317" s="56"/>
      <c r="EC317" s="56"/>
      <c r="ED317" s="56"/>
      <c r="EE317" s="56"/>
      <c r="EF317" s="56"/>
      <c r="EG317" s="56"/>
      <c r="EH317" s="56"/>
      <c r="EI317" s="56"/>
      <c r="EJ317" s="56"/>
      <c r="EK317" s="56"/>
      <c r="EL317" s="56"/>
      <c r="EM317" s="56"/>
      <c r="EN317" s="56"/>
      <c r="EO317" s="56"/>
      <c r="EP317" s="56"/>
      <c r="EQ317" s="56"/>
      <c r="ER317" s="56"/>
      <c r="ES317" s="56"/>
      <c r="ET317" s="56"/>
      <c r="EU317" s="56"/>
      <c r="EV317" s="56"/>
      <c r="EW317" s="56"/>
      <c r="EX317" s="56"/>
      <c r="EY317" s="56"/>
      <c r="EZ317" s="56"/>
      <c r="FA317" s="56"/>
      <c r="FB317" s="56"/>
      <c r="FC317" s="56"/>
      <c r="FD317" s="56"/>
      <c r="FE317" s="56"/>
      <c r="FF317" s="56"/>
      <c r="FG317" s="56"/>
      <c r="FH317" s="56"/>
      <c r="FI317" s="56"/>
      <c r="FJ317" s="56"/>
      <c r="FK317" s="56"/>
      <c r="FL317" s="56"/>
      <c r="FM317" s="56"/>
      <c r="FN317" s="56"/>
      <c r="FO317" s="56"/>
      <c r="FP317" s="56"/>
      <c r="FQ317" s="56"/>
      <c r="FR317" s="56"/>
      <c r="FS317" s="56"/>
      <c r="FT317" s="56"/>
      <c r="FU317" s="56"/>
      <c r="FV317" s="56"/>
      <c r="FW317" s="56"/>
      <c r="FX317" s="56"/>
      <c r="FY317" s="56"/>
      <c r="FZ317" s="56"/>
      <c r="GA317" s="56"/>
      <c r="GB317" s="56"/>
      <c r="GC317" s="56"/>
      <c r="GD317" s="56"/>
      <c r="GE317" s="56"/>
      <c r="GF317" s="56"/>
      <c r="GG317" s="56"/>
      <c r="GH317" s="56"/>
      <c r="GI317" s="56"/>
      <c r="GJ317" s="56"/>
      <c r="GK317" s="56"/>
      <c r="GL317" s="56"/>
      <c r="GM317" s="56"/>
      <c r="GN317" s="56"/>
      <c r="GO317" s="56"/>
      <c r="GP317" s="56"/>
      <c r="GQ317" s="56"/>
      <c r="GR317" s="56"/>
      <c r="GS317" s="56"/>
      <c r="GT317" s="56"/>
      <c r="GU317" s="56"/>
      <c r="GV317" s="56"/>
      <c r="GW317" s="56"/>
      <c r="GX317" s="56"/>
      <c r="GY317" s="56"/>
      <c r="GZ317" s="56"/>
      <c r="HA317" s="56"/>
      <c r="HB317" s="56"/>
      <c r="HC317" s="56"/>
      <c r="HD317" s="56"/>
      <c r="HE317" s="56"/>
      <c r="HF317" s="56"/>
      <c r="HG317" s="56"/>
      <c r="HH317" s="217"/>
    </row>
    <row r="318" spans="2:216" ht="92.25" x14ac:dyDescent="1.35">
      <c r="B318" s="221"/>
      <c r="C318" s="56"/>
      <c r="D318" s="178" t="str">
        <f>'Data Table'!A41</f>
        <v>Pennsylvania</v>
      </c>
      <c r="E318" s="179"/>
      <c r="F318" s="179"/>
      <c r="G318" s="179"/>
      <c r="H318" s="179"/>
      <c r="I318" s="179"/>
      <c r="J318" s="179"/>
      <c r="K318" s="179"/>
      <c r="L318" s="179"/>
      <c r="M318" s="179"/>
      <c r="N318" s="179"/>
      <c r="O318" s="179"/>
      <c r="P318" s="179"/>
      <c r="Q318" s="179"/>
      <c r="R318" s="179"/>
      <c r="S318" s="179"/>
      <c r="T318" s="202">
        <f>VLOOKUP(CONCATENATE($D318,$C$3),'Data Table'!$BD$3:$BJ$158,3,FALSE)</f>
        <v>1.7</v>
      </c>
      <c r="U318" s="203"/>
      <c r="V318" s="203"/>
      <c r="W318" s="203"/>
      <c r="X318" s="203"/>
      <c r="Y318" s="203"/>
      <c r="Z318" s="203"/>
      <c r="AA318" s="203"/>
      <c r="AB318" s="203"/>
      <c r="AC318" s="203"/>
      <c r="AD318" s="203"/>
      <c r="AE318" s="202">
        <f>VLOOKUP(CONCATENATE($D318,$C$3),'Data Table'!$BD$3:$BJ$158,4,FALSE)</f>
        <v>3.1330543141566762</v>
      </c>
      <c r="AF318" s="203"/>
      <c r="AG318" s="203"/>
      <c r="AH318" s="203"/>
      <c r="AI318" s="203"/>
      <c r="AJ318" s="203"/>
      <c r="AK318" s="203"/>
      <c r="AL318" s="203"/>
      <c r="AM318" s="203"/>
      <c r="AN318" s="203"/>
      <c r="AO318" s="203"/>
      <c r="AP318" s="203"/>
      <c r="AQ318" s="203"/>
      <c r="AR318" s="203"/>
      <c r="AS318" s="203"/>
      <c r="AT318" s="203"/>
      <c r="AU318" s="203"/>
      <c r="AV318" s="203"/>
      <c r="AW318" s="204"/>
      <c r="AX318" s="203">
        <f>VLOOKUP(CONCATENATE($D318,$C$3),'Data Table'!$BD$3:$BJ$158,5,FALSE)</f>
        <v>48.8</v>
      </c>
      <c r="AY318" s="203"/>
      <c r="AZ318" s="203"/>
      <c r="BA318" s="203"/>
      <c r="BB318" s="203"/>
      <c r="BC318" s="203"/>
      <c r="BD318" s="203"/>
      <c r="BE318" s="203"/>
      <c r="BF318" s="203"/>
      <c r="BG318" s="203"/>
      <c r="BH318" s="203"/>
      <c r="BI318" s="203"/>
      <c r="BJ318" s="203"/>
      <c r="BK318" s="203"/>
      <c r="BL318" s="203"/>
      <c r="BM318" s="203"/>
      <c r="BN318" s="203"/>
      <c r="BO318" s="203"/>
      <c r="BP318" s="203"/>
      <c r="BQ318" s="211">
        <f>VLOOKUP(CONCATENATE($D318,$C$3),'Data Table'!$BD$3:$BJ$158,6,FALSE)</f>
        <v>29</v>
      </c>
      <c r="BR318" s="212"/>
      <c r="BS318" s="212"/>
      <c r="BT318" s="212"/>
      <c r="BU318" s="212"/>
      <c r="BV318" s="212"/>
      <c r="BW318" s="212"/>
      <c r="BX318" s="212"/>
      <c r="BY318" s="212"/>
      <c r="BZ318" s="212"/>
      <c r="CA318" s="213"/>
      <c r="CB318" s="212">
        <f>VLOOKUP(CONCATENATE($D318,$C$3),'Data Table'!$BD$3:$BJ$158,7,FALSE)</f>
        <v>-1</v>
      </c>
      <c r="CC318" s="212"/>
      <c r="CD318" s="212"/>
      <c r="CE318" s="212"/>
      <c r="CF318" s="212"/>
      <c r="CG318" s="212"/>
      <c r="CH318" s="212"/>
      <c r="CI318" s="212"/>
      <c r="CJ318" s="212"/>
      <c r="CK318" s="212"/>
      <c r="CL318" s="213"/>
      <c r="CM318" s="56"/>
      <c r="CN318" s="56"/>
      <c r="CO318" s="56"/>
      <c r="CP318" s="56"/>
      <c r="CQ318" s="56"/>
      <c r="CR318" s="56"/>
      <c r="CS318" s="56"/>
      <c r="CT318" s="56"/>
      <c r="CU318" s="56"/>
      <c r="CV318" s="56"/>
      <c r="CW318" s="56"/>
      <c r="CX318" s="56"/>
      <c r="CY318" s="56"/>
      <c r="CZ318" s="56"/>
      <c r="DA318" s="56"/>
      <c r="DB318" s="56"/>
      <c r="DC318" s="56"/>
      <c r="DD318" s="56"/>
      <c r="DE318" s="56"/>
      <c r="DF318" s="56"/>
      <c r="DG318" s="56"/>
      <c r="DH318" s="56"/>
      <c r="DI318" s="56"/>
      <c r="DJ318" s="56"/>
      <c r="DK318" s="56"/>
      <c r="DL318" s="56"/>
      <c r="DM318" s="56"/>
      <c r="DN318" s="56"/>
      <c r="DO318" s="56"/>
      <c r="DP318" s="56"/>
      <c r="DQ318" s="56"/>
      <c r="DR318" s="56"/>
      <c r="DS318" s="56"/>
      <c r="DT318" s="56"/>
      <c r="DU318" s="56"/>
      <c r="DV318" s="56"/>
      <c r="DW318" s="56"/>
      <c r="DX318" s="56"/>
      <c r="DY318" s="56"/>
      <c r="DZ318" s="56"/>
      <c r="EA318" s="56"/>
      <c r="EB318" s="56"/>
      <c r="EC318" s="56"/>
      <c r="ED318" s="56"/>
      <c r="EE318" s="56"/>
      <c r="EF318" s="56"/>
      <c r="EG318" s="56"/>
      <c r="EH318" s="56"/>
      <c r="EI318" s="56"/>
      <c r="EJ318" s="56"/>
      <c r="EK318" s="56"/>
      <c r="EL318" s="56"/>
      <c r="EM318" s="56"/>
      <c r="EN318" s="56"/>
      <c r="EO318" s="56"/>
      <c r="EP318" s="56"/>
      <c r="EQ318" s="56"/>
      <c r="ER318" s="56"/>
      <c r="ES318" s="56"/>
      <c r="ET318" s="56"/>
      <c r="EU318" s="56"/>
      <c r="EV318" s="56"/>
      <c r="EW318" s="56"/>
      <c r="EX318" s="56"/>
      <c r="EY318" s="56"/>
      <c r="EZ318" s="56"/>
      <c r="FA318" s="56"/>
      <c r="FB318" s="56"/>
      <c r="FC318" s="56"/>
      <c r="FD318" s="56"/>
      <c r="FE318" s="56"/>
      <c r="FF318" s="56"/>
      <c r="FG318" s="56"/>
      <c r="FH318" s="56"/>
      <c r="FI318" s="56"/>
      <c r="FJ318" s="56"/>
      <c r="FK318" s="56"/>
      <c r="FL318" s="56"/>
      <c r="FM318" s="56"/>
      <c r="FN318" s="56"/>
      <c r="FO318" s="56"/>
      <c r="FP318" s="56"/>
      <c r="FQ318" s="56"/>
      <c r="FR318" s="56"/>
      <c r="FS318" s="56"/>
      <c r="FT318" s="56"/>
      <c r="FU318" s="56"/>
      <c r="FV318" s="56"/>
      <c r="FW318" s="56"/>
      <c r="FX318" s="56"/>
      <c r="FY318" s="56"/>
      <c r="FZ318" s="56"/>
      <c r="GA318" s="56"/>
      <c r="GB318" s="56"/>
      <c r="GC318" s="56"/>
      <c r="GD318" s="56"/>
      <c r="GE318" s="56"/>
      <c r="GF318" s="56"/>
      <c r="GG318" s="56"/>
      <c r="GH318" s="56"/>
      <c r="GI318" s="56"/>
      <c r="GJ318" s="56"/>
      <c r="GK318" s="56"/>
      <c r="GL318" s="56"/>
      <c r="GM318" s="56"/>
      <c r="GN318" s="56"/>
      <c r="GO318" s="56"/>
      <c r="GP318" s="56"/>
      <c r="GQ318" s="56"/>
      <c r="GR318" s="56"/>
      <c r="GS318" s="56"/>
      <c r="GT318" s="56"/>
      <c r="GU318" s="56"/>
      <c r="GV318" s="56"/>
      <c r="GW318" s="56"/>
      <c r="GX318" s="56"/>
      <c r="GY318" s="56"/>
      <c r="GZ318" s="56"/>
      <c r="HA318" s="56"/>
      <c r="HB318" s="56"/>
      <c r="HC318" s="56"/>
      <c r="HD318" s="56"/>
      <c r="HE318" s="56"/>
      <c r="HF318" s="56"/>
      <c r="HG318" s="56"/>
      <c r="HH318" s="217"/>
    </row>
    <row r="319" spans="2:216" ht="92.25" x14ac:dyDescent="1.35">
      <c r="B319" s="221"/>
      <c r="C319" s="56"/>
      <c r="D319" s="174" t="str">
        <f>'Data Table'!A42</f>
        <v>Rhode Island</v>
      </c>
      <c r="E319" s="175"/>
      <c r="F319" s="175"/>
      <c r="G319" s="175"/>
      <c r="H319" s="175"/>
      <c r="I319" s="175"/>
      <c r="J319" s="175"/>
      <c r="K319" s="175"/>
      <c r="L319" s="175"/>
      <c r="M319" s="175"/>
      <c r="N319" s="175"/>
      <c r="O319" s="175"/>
      <c r="P319" s="175"/>
      <c r="Q319" s="175"/>
      <c r="R319" s="175"/>
      <c r="S319" s="175"/>
      <c r="T319" s="199">
        <f>VLOOKUP(CONCATENATE($D319,$C$3),'Data Table'!$BD$3:$BJ$158,3,FALSE)</f>
        <v>1.4</v>
      </c>
      <c r="U319" s="200"/>
      <c r="V319" s="200"/>
      <c r="W319" s="200"/>
      <c r="X319" s="200"/>
      <c r="Y319" s="200"/>
      <c r="Z319" s="200"/>
      <c r="AA319" s="200"/>
      <c r="AB319" s="200"/>
      <c r="AC319" s="200"/>
      <c r="AD319" s="200"/>
      <c r="AE319" s="199">
        <f>VLOOKUP(CONCATENATE($D319,$C$3),'Data Table'!$BD$3:$BJ$158,4,FALSE)</f>
        <v>2.5413105413105415</v>
      </c>
      <c r="AF319" s="200"/>
      <c r="AG319" s="200"/>
      <c r="AH319" s="200"/>
      <c r="AI319" s="200"/>
      <c r="AJ319" s="200"/>
      <c r="AK319" s="200"/>
      <c r="AL319" s="200"/>
      <c r="AM319" s="200"/>
      <c r="AN319" s="200"/>
      <c r="AO319" s="200"/>
      <c r="AP319" s="200"/>
      <c r="AQ319" s="200"/>
      <c r="AR319" s="200"/>
      <c r="AS319" s="200"/>
      <c r="AT319" s="200"/>
      <c r="AU319" s="200"/>
      <c r="AV319" s="200"/>
      <c r="AW319" s="201"/>
      <c r="AX319" s="200">
        <f>VLOOKUP(CONCATENATE($D319,$C$3),'Data Table'!$BD$3:$BJ$158,5,FALSE)</f>
        <v>50.1</v>
      </c>
      <c r="AY319" s="200"/>
      <c r="AZ319" s="200"/>
      <c r="BA319" s="200"/>
      <c r="BB319" s="200"/>
      <c r="BC319" s="200"/>
      <c r="BD319" s="200"/>
      <c r="BE319" s="200"/>
      <c r="BF319" s="200"/>
      <c r="BG319" s="200"/>
      <c r="BH319" s="200"/>
      <c r="BI319" s="200"/>
      <c r="BJ319" s="200"/>
      <c r="BK319" s="200"/>
      <c r="BL319" s="200"/>
      <c r="BM319" s="200"/>
      <c r="BN319" s="200"/>
      <c r="BO319" s="200"/>
      <c r="BP319" s="200"/>
      <c r="BQ319" s="208">
        <f>VLOOKUP(CONCATENATE($D319,$C$3),'Data Table'!$BD$3:$BJ$158,6,FALSE)</f>
        <v>16</v>
      </c>
      <c r="BR319" s="209"/>
      <c r="BS319" s="209"/>
      <c r="BT319" s="209"/>
      <c r="BU319" s="209"/>
      <c r="BV319" s="209"/>
      <c r="BW319" s="209"/>
      <c r="BX319" s="209"/>
      <c r="BY319" s="209"/>
      <c r="BZ319" s="209"/>
      <c r="CA319" s="210"/>
      <c r="CB319" s="209">
        <f>VLOOKUP(CONCATENATE($D319,$C$3),'Data Table'!$BD$3:$BJ$158,7,FALSE)</f>
        <v>-3</v>
      </c>
      <c r="CC319" s="209"/>
      <c r="CD319" s="209"/>
      <c r="CE319" s="209"/>
      <c r="CF319" s="209"/>
      <c r="CG319" s="209"/>
      <c r="CH319" s="209"/>
      <c r="CI319" s="209"/>
      <c r="CJ319" s="209"/>
      <c r="CK319" s="209"/>
      <c r="CL319" s="210"/>
      <c r="CM319" s="56"/>
      <c r="CN319" s="56"/>
      <c r="CO319" s="56"/>
      <c r="CP319" s="56"/>
      <c r="CQ319" s="56"/>
      <c r="CR319" s="56"/>
      <c r="CS319" s="56"/>
      <c r="CT319" s="56"/>
      <c r="CU319" s="56"/>
      <c r="CV319" s="56"/>
      <c r="CW319" s="56"/>
      <c r="CX319" s="56"/>
      <c r="CY319" s="56"/>
      <c r="CZ319" s="56"/>
      <c r="DA319" s="56"/>
      <c r="DB319" s="56"/>
      <c r="DC319" s="56"/>
      <c r="DD319" s="56"/>
      <c r="DE319" s="56"/>
      <c r="DF319" s="56"/>
      <c r="DG319" s="56"/>
      <c r="DH319" s="56"/>
      <c r="DI319" s="56"/>
      <c r="DJ319" s="56"/>
      <c r="DK319" s="56"/>
      <c r="DL319" s="56"/>
      <c r="DM319" s="56"/>
      <c r="DN319" s="56"/>
      <c r="DO319" s="56"/>
      <c r="DP319" s="56"/>
      <c r="DQ319" s="56"/>
      <c r="DR319" s="56"/>
      <c r="DS319" s="56"/>
      <c r="DT319" s="56"/>
      <c r="DU319" s="56"/>
      <c r="DV319" s="56"/>
      <c r="DW319" s="56"/>
      <c r="DX319" s="56"/>
      <c r="DY319" s="56"/>
      <c r="DZ319" s="56"/>
      <c r="EA319" s="56"/>
      <c r="EB319" s="56"/>
      <c r="EC319" s="56"/>
      <c r="ED319" s="56"/>
      <c r="EE319" s="56"/>
      <c r="EF319" s="56"/>
      <c r="EG319" s="56"/>
      <c r="EH319" s="56"/>
      <c r="EI319" s="56"/>
      <c r="EJ319" s="56"/>
      <c r="EK319" s="56"/>
      <c r="EL319" s="56"/>
      <c r="EM319" s="56"/>
      <c r="EN319" s="56"/>
      <c r="EO319" s="56"/>
      <c r="EP319" s="56"/>
      <c r="EQ319" s="56"/>
      <c r="ER319" s="56"/>
      <c r="ES319" s="56"/>
      <c r="ET319" s="56"/>
      <c r="EU319" s="56"/>
      <c r="EV319" s="56"/>
      <c r="EW319" s="56"/>
      <c r="EX319" s="56"/>
      <c r="EY319" s="56"/>
      <c r="EZ319" s="56"/>
      <c r="FA319" s="56"/>
      <c r="FB319" s="56"/>
      <c r="FC319" s="56"/>
      <c r="FD319" s="56"/>
      <c r="FE319" s="56"/>
      <c r="FF319" s="56"/>
      <c r="FG319" s="56"/>
      <c r="FH319" s="56"/>
      <c r="FI319" s="56"/>
      <c r="FJ319" s="56"/>
      <c r="FK319" s="56"/>
      <c r="FL319" s="56"/>
      <c r="FM319" s="56"/>
      <c r="FN319" s="56"/>
      <c r="FO319" s="56"/>
      <c r="FP319" s="56"/>
      <c r="FQ319" s="56"/>
      <c r="FR319" s="56"/>
      <c r="FS319" s="56"/>
      <c r="FT319" s="56"/>
      <c r="FU319" s="56"/>
      <c r="FV319" s="56"/>
      <c r="FW319" s="56"/>
      <c r="FX319" s="56"/>
      <c r="FY319" s="56"/>
      <c r="FZ319" s="56"/>
      <c r="GA319" s="56"/>
      <c r="GB319" s="56"/>
      <c r="GC319" s="56"/>
      <c r="GD319" s="56"/>
      <c r="GE319" s="56"/>
      <c r="GF319" s="56"/>
      <c r="GG319" s="56"/>
      <c r="GH319" s="56"/>
      <c r="GI319" s="56"/>
      <c r="GJ319" s="56"/>
      <c r="GK319" s="56"/>
      <c r="GL319" s="56"/>
      <c r="GM319" s="56"/>
      <c r="GN319" s="56"/>
      <c r="GO319" s="56"/>
      <c r="GP319" s="56"/>
      <c r="GQ319" s="56"/>
      <c r="GR319" s="56"/>
      <c r="GS319" s="56"/>
      <c r="GT319" s="56"/>
      <c r="GU319" s="56"/>
      <c r="GV319" s="56"/>
      <c r="GW319" s="56"/>
      <c r="GX319" s="56"/>
      <c r="GY319" s="56"/>
      <c r="GZ319" s="56"/>
      <c r="HA319" s="56"/>
      <c r="HB319" s="56"/>
      <c r="HC319" s="56"/>
      <c r="HD319" s="56"/>
      <c r="HE319" s="56"/>
      <c r="HF319" s="56"/>
      <c r="HG319" s="56"/>
      <c r="HH319" s="217"/>
    </row>
    <row r="320" spans="2:216" ht="92.25" x14ac:dyDescent="1.35">
      <c r="B320" s="221"/>
      <c r="C320" s="56"/>
      <c r="D320" s="178" t="str">
        <f>'Data Table'!A43</f>
        <v>South Carolina</v>
      </c>
      <c r="E320" s="179"/>
      <c r="F320" s="179"/>
      <c r="G320" s="179"/>
      <c r="H320" s="179"/>
      <c r="I320" s="179"/>
      <c r="J320" s="179"/>
      <c r="K320" s="179"/>
      <c r="L320" s="179"/>
      <c r="M320" s="179"/>
      <c r="N320" s="179"/>
      <c r="O320" s="179"/>
      <c r="P320" s="179"/>
      <c r="Q320" s="179"/>
      <c r="R320" s="179"/>
      <c r="S320" s="179"/>
      <c r="T320" s="202">
        <f>VLOOKUP(CONCATENATE($D320,$C$3),'Data Table'!$BD$3:$BJ$158,3,FALSE)</f>
        <v>2.7</v>
      </c>
      <c r="U320" s="203"/>
      <c r="V320" s="203"/>
      <c r="W320" s="203"/>
      <c r="X320" s="203"/>
      <c r="Y320" s="203"/>
      <c r="Z320" s="203"/>
      <c r="AA320" s="203"/>
      <c r="AB320" s="203"/>
      <c r="AC320" s="203"/>
      <c r="AD320" s="203"/>
      <c r="AE320" s="202">
        <f>VLOOKUP(CONCATENATE($D320,$C$3),'Data Table'!$BD$3:$BJ$158,4,FALSE)</f>
        <v>2.6296873128069964</v>
      </c>
      <c r="AF320" s="203"/>
      <c r="AG320" s="203"/>
      <c r="AH320" s="203"/>
      <c r="AI320" s="203"/>
      <c r="AJ320" s="203"/>
      <c r="AK320" s="203"/>
      <c r="AL320" s="203"/>
      <c r="AM320" s="203"/>
      <c r="AN320" s="203"/>
      <c r="AO320" s="203"/>
      <c r="AP320" s="203"/>
      <c r="AQ320" s="203"/>
      <c r="AR320" s="203"/>
      <c r="AS320" s="203"/>
      <c r="AT320" s="203"/>
      <c r="AU320" s="203"/>
      <c r="AV320" s="203"/>
      <c r="AW320" s="204"/>
      <c r="AX320" s="203">
        <f>VLOOKUP(CONCATENATE($D320,$C$3),'Data Table'!$BD$3:$BJ$158,5,FALSE)</f>
        <v>62.4</v>
      </c>
      <c r="AY320" s="203"/>
      <c r="AZ320" s="203"/>
      <c r="BA320" s="203"/>
      <c r="BB320" s="203"/>
      <c r="BC320" s="203"/>
      <c r="BD320" s="203"/>
      <c r="BE320" s="203"/>
      <c r="BF320" s="203"/>
      <c r="BG320" s="203"/>
      <c r="BH320" s="203"/>
      <c r="BI320" s="203"/>
      <c r="BJ320" s="203"/>
      <c r="BK320" s="203"/>
      <c r="BL320" s="203"/>
      <c r="BM320" s="203"/>
      <c r="BN320" s="203"/>
      <c r="BO320" s="203"/>
      <c r="BP320" s="203"/>
      <c r="BQ320" s="211">
        <f>VLOOKUP(CONCATENATE($D320,$C$3),'Data Table'!$BD$3:$BJ$158,6,FALSE)</f>
        <v>44</v>
      </c>
      <c r="BR320" s="212"/>
      <c r="BS320" s="212"/>
      <c r="BT320" s="212"/>
      <c r="BU320" s="212"/>
      <c r="BV320" s="212"/>
      <c r="BW320" s="212"/>
      <c r="BX320" s="212"/>
      <c r="BY320" s="212"/>
      <c r="BZ320" s="212"/>
      <c r="CA320" s="213"/>
      <c r="CB320" s="212">
        <f>VLOOKUP(CONCATENATE($D320,$C$3),'Data Table'!$BD$3:$BJ$158,7,FALSE)</f>
        <v>1</v>
      </c>
      <c r="CC320" s="212"/>
      <c r="CD320" s="212"/>
      <c r="CE320" s="212"/>
      <c r="CF320" s="212"/>
      <c r="CG320" s="212"/>
      <c r="CH320" s="212"/>
      <c r="CI320" s="212"/>
      <c r="CJ320" s="212"/>
      <c r="CK320" s="212"/>
      <c r="CL320" s="213"/>
      <c r="CM320" s="56"/>
      <c r="CN320" s="56"/>
      <c r="CO320" s="56"/>
      <c r="CP320" s="56"/>
      <c r="CQ320" s="56"/>
      <c r="CR320" s="56"/>
      <c r="CS320" s="56"/>
      <c r="CT320" s="56"/>
      <c r="CU320" s="56"/>
      <c r="CV320" s="56"/>
      <c r="CW320" s="56"/>
      <c r="CX320" s="56"/>
      <c r="CY320" s="56"/>
      <c r="CZ320" s="56"/>
      <c r="DA320" s="56"/>
      <c r="DB320" s="56"/>
      <c r="DC320" s="56"/>
      <c r="DD320" s="56"/>
      <c r="DE320" s="56"/>
      <c r="DF320" s="56"/>
      <c r="DG320" s="56"/>
      <c r="DH320" s="56"/>
      <c r="DI320" s="56"/>
      <c r="DJ320" s="56"/>
      <c r="DK320" s="56"/>
      <c r="DL320" s="56"/>
      <c r="DM320" s="56"/>
      <c r="DN320" s="56"/>
      <c r="DO320" s="56"/>
      <c r="DP320" s="56"/>
      <c r="DQ320" s="56"/>
      <c r="DR320" s="56"/>
      <c r="DS320" s="56"/>
      <c r="DT320" s="56"/>
      <c r="DU320" s="56"/>
      <c r="DV320" s="56"/>
      <c r="DW320" s="56"/>
      <c r="DX320" s="56"/>
      <c r="DY320" s="56"/>
      <c r="DZ320" s="56"/>
      <c r="EA320" s="56"/>
      <c r="EB320" s="56"/>
      <c r="EC320" s="56"/>
      <c r="ED320" s="56"/>
      <c r="EE320" s="56"/>
      <c r="EF320" s="56"/>
      <c r="EG320" s="56"/>
      <c r="EH320" s="56"/>
      <c r="EI320" s="56"/>
      <c r="EJ320" s="56"/>
      <c r="EK320" s="56"/>
      <c r="EL320" s="56"/>
      <c r="EM320" s="56"/>
      <c r="EN320" s="56"/>
      <c r="EO320" s="56"/>
      <c r="EP320" s="56"/>
      <c r="EQ320" s="56"/>
      <c r="ER320" s="56"/>
      <c r="ES320" s="56"/>
      <c r="ET320" s="56"/>
      <c r="EU320" s="56"/>
      <c r="EV320" s="56"/>
      <c r="EW320" s="56"/>
      <c r="EX320" s="56"/>
      <c r="EY320" s="56"/>
      <c r="EZ320" s="56"/>
      <c r="FA320" s="56"/>
      <c r="FB320" s="56"/>
      <c r="FC320" s="56"/>
      <c r="FD320" s="56"/>
      <c r="FE320" s="56"/>
      <c r="FF320" s="56"/>
      <c r="FG320" s="56"/>
      <c r="FH320" s="56"/>
      <c r="FI320" s="56"/>
      <c r="FJ320" s="56"/>
      <c r="FK320" s="56"/>
      <c r="FL320" s="56"/>
      <c r="FM320" s="56"/>
      <c r="FN320" s="56"/>
      <c r="FO320" s="56"/>
      <c r="FP320" s="56"/>
      <c r="FQ320" s="56"/>
      <c r="FR320" s="56"/>
      <c r="FS320" s="56"/>
      <c r="FT320" s="56"/>
      <c r="FU320" s="56"/>
      <c r="FV320" s="56"/>
      <c r="FW320" s="56"/>
      <c r="FX320" s="56"/>
      <c r="FY320" s="56"/>
      <c r="FZ320" s="56"/>
      <c r="GA320" s="56"/>
      <c r="GB320" s="56"/>
      <c r="GC320" s="56"/>
      <c r="GD320" s="56"/>
      <c r="GE320" s="56"/>
      <c r="GF320" s="56"/>
      <c r="GG320" s="56"/>
      <c r="GH320" s="56"/>
      <c r="GI320" s="56"/>
      <c r="GJ320" s="56"/>
      <c r="GK320" s="56"/>
      <c r="GL320" s="56"/>
      <c r="GM320" s="56"/>
      <c r="GN320" s="56"/>
      <c r="GO320" s="56"/>
      <c r="GP320" s="56"/>
      <c r="GQ320" s="56"/>
      <c r="GR320" s="56"/>
      <c r="GS320" s="56"/>
      <c r="GT320" s="56"/>
      <c r="GU320" s="56"/>
      <c r="GV320" s="56"/>
      <c r="GW320" s="56"/>
      <c r="GX320" s="56"/>
      <c r="GY320" s="56"/>
      <c r="GZ320" s="56"/>
      <c r="HA320" s="56"/>
      <c r="HB320" s="56"/>
      <c r="HC320" s="56"/>
      <c r="HD320" s="56"/>
      <c r="HE320" s="56"/>
      <c r="HF320" s="56"/>
      <c r="HG320" s="56"/>
      <c r="HH320" s="217"/>
    </row>
    <row r="321" spans="2:216" ht="92.25" x14ac:dyDescent="1.35">
      <c r="B321" s="221"/>
      <c r="C321" s="56"/>
      <c r="D321" s="174" t="str">
        <f>'Data Table'!A44</f>
        <v>South Dakota</v>
      </c>
      <c r="E321" s="175"/>
      <c r="F321" s="175"/>
      <c r="G321" s="175"/>
      <c r="H321" s="175"/>
      <c r="I321" s="175"/>
      <c r="J321" s="175"/>
      <c r="K321" s="175"/>
      <c r="L321" s="175"/>
      <c r="M321" s="175"/>
      <c r="N321" s="175"/>
      <c r="O321" s="175"/>
      <c r="P321" s="175"/>
      <c r="Q321" s="175"/>
      <c r="R321" s="175"/>
      <c r="S321" s="175"/>
      <c r="T321" s="199">
        <f>VLOOKUP(CONCATENATE($D321,$C$3),'Data Table'!$BD$3:$BJ$158,3,FALSE)</f>
        <v>0.2</v>
      </c>
      <c r="U321" s="200"/>
      <c r="V321" s="200"/>
      <c r="W321" s="200"/>
      <c r="X321" s="200"/>
      <c r="Y321" s="200"/>
      <c r="Z321" s="200"/>
      <c r="AA321" s="200"/>
      <c r="AB321" s="200"/>
      <c r="AC321" s="200"/>
      <c r="AD321" s="200"/>
      <c r="AE321" s="199">
        <f>VLOOKUP(CONCATENATE($D321,$C$3),'Data Table'!$BD$3:$BJ$158,4,FALSE)</f>
        <v>-1.2619580704254019</v>
      </c>
      <c r="AF321" s="200"/>
      <c r="AG321" s="200"/>
      <c r="AH321" s="200"/>
      <c r="AI321" s="200"/>
      <c r="AJ321" s="200"/>
      <c r="AK321" s="200"/>
      <c r="AL321" s="200"/>
      <c r="AM321" s="200"/>
      <c r="AN321" s="200"/>
      <c r="AO321" s="200"/>
      <c r="AP321" s="200"/>
      <c r="AQ321" s="200"/>
      <c r="AR321" s="200"/>
      <c r="AS321" s="200"/>
      <c r="AT321" s="200"/>
      <c r="AU321" s="200"/>
      <c r="AV321" s="200"/>
      <c r="AW321" s="201"/>
      <c r="AX321" s="200">
        <f>VLOOKUP(CONCATENATE($D321,$C$3),'Data Table'!$BD$3:$BJ$158,5,FALSE)</f>
        <v>45.2</v>
      </c>
      <c r="AY321" s="200"/>
      <c r="AZ321" s="200"/>
      <c r="BA321" s="200"/>
      <c r="BB321" s="200"/>
      <c r="BC321" s="200"/>
      <c r="BD321" s="200"/>
      <c r="BE321" s="200"/>
      <c r="BF321" s="200"/>
      <c r="BG321" s="200"/>
      <c r="BH321" s="200"/>
      <c r="BI321" s="200"/>
      <c r="BJ321" s="200"/>
      <c r="BK321" s="200"/>
      <c r="BL321" s="200"/>
      <c r="BM321" s="200"/>
      <c r="BN321" s="200"/>
      <c r="BO321" s="200"/>
      <c r="BP321" s="200"/>
      <c r="BQ321" s="208">
        <f>VLOOKUP(CONCATENATE($D321,$C$3),'Data Table'!$BD$3:$BJ$158,6,FALSE)</f>
        <v>23</v>
      </c>
      <c r="BR321" s="209"/>
      <c r="BS321" s="209"/>
      <c r="BT321" s="209"/>
      <c r="BU321" s="209"/>
      <c r="BV321" s="209"/>
      <c r="BW321" s="209"/>
      <c r="BX321" s="209"/>
      <c r="BY321" s="209"/>
      <c r="BZ321" s="209"/>
      <c r="CA321" s="210"/>
      <c r="CB321" s="209">
        <f>VLOOKUP(CONCATENATE($D321,$C$3),'Data Table'!$BD$3:$BJ$158,7,FALSE)</f>
        <v>-4</v>
      </c>
      <c r="CC321" s="209"/>
      <c r="CD321" s="209"/>
      <c r="CE321" s="209"/>
      <c r="CF321" s="209"/>
      <c r="CG321" s="209"/>
      <c r="CH321" s="209"/>
      <c r="CI321" s="209"/>
      <c r="CJ321" s="209"/>
      <c r="CK321" s="209"/>
      <c r="CL321" s="210"/>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56"/>
      <c r="DZ321" s="56"/>
      <c r="EA321" s="56"/>
      <c r="EB321" s="56"/>
      <c r="EC321" s="56"/>
      <c r="ED321" s="56"/>
      <c r="EE321" s="56"/>
      <c r="EF321" s="56"/>
      <c r="EG321" s="56"/>
      <c r="EH321" s="56"/>
      <c r="EI321" s="56"/>
      <c r="EJ321" s="56"/>
      <c r="EK321" s="56"/>
      <c r="EL321" s="56"/>
      <c r="EM321" s="56"/>
      <c r="EN321" s="56"/>
      <c r="EO321" s="56"/>
      <c r="EP321" s="56"/>
      <c r="EQ321" s="56"/>
      <c r="ER321" s="56"/>
      <c r="ES321" s="56"/>
      <c r="ET321" s="56"/>
      <c r="EU321" s="56"/>
      <c r="EV321" s="56"/>
      <c r="EW321" s="56"/>
      <c r="EX321" s="56"/>
      <c r="EY321" s="56"/>
      <c r="EZ321" s="56"/>
      <c r="FA321" s="56"/>
      <c r="FB321" s="56"/>
      <c r="FC321" s="56"/>
      <c r="FD321" s="56"/>
      <c r="FE321" s="56"/>
      <c r="FF321" s="56"/>
      <c r="FG321" s="56"/>
      <c r="FH321" s="56"/>
      <c r="FI321" s="56"/>
      <c r="FJ321" s="56"/>
      <c r="FK321" s="56"/>
      <c r="FL321" s="56"/>
      <c r="FM321" s="56"/>
      <c r="FN321" s="56"/>
      <c r="FO321" s="56"/>
      <c r="FP321" s="56"/>
      <c r="FQ321" s="56"/>
      <c r="FR321" s="56"/>
      <c r="FS321" s="56"/>
      <c r="FT321" s="56"/>
      <c r="FU321" s="56"/>
      <c r="FV321" s="56"/>
      <c r="FW321" s="56"/>
      <c r="FX321" s="56"/>
      <c r="FY321" s="56"/>
      <c r="FZ321" s="56"/>
      <c r="GA321" s="56"/>
      <c r="GB321" s="56"/>
      <c r="GC321" s="56"/>
      <c r="GD321" s="56"/>
      <c r="GE321" s="56"/>
      <c r="GF321" s="56"/>
      <c r="GG321" s="56"/>
      <c r="GH321" s="56"/>
      <c r="GI321" s="56"/>
      <c r="GJ321" s="56"/>
      <c r="GK321" s="56"/>
      <c r="GL321" s="56"/>
      <c r="GM321" s="56"/>
      <c r="GN321" s="56"/>
      <c r="GO321" s="56"/>
      <c r="GP321" s="56"/>
      <c r="GQ321" s="56"/>
      <c r="GR321" s="56"/>
      <c r="GS321" s="56"/>
      <c r="GT321" s="56"/>
      <c r="GU321" s="56"/>
      <c r="GV321" s="56"/>
      <c r="GW321" s="56"/>
      <c r="GX321" s="56"/>
      <c r="GY321" s="56"/>
      <c r="GZ321" s="56"/>
      <c r="HA321" s="56"/>
      <c r="HB321" s="56"/>
      <c r="HC321" s="56"/>
      <c r="HD321" s="56"/>
      <c r="HE321" s="56"/>
      <c r="HF321" s="56"/>
      <c r="HG321" s="56"/>
      <c r="HH321" s="217"/>
    </row>
    <row r="322" spans="2:216" ht="92.25" x14ac:dyDescent="1.35">
      <c r="B322" s="221"/>
      <c r="C322" s="56"/>
      <c r="D322" s="178" t="str">
        <f>'Data Table'!A45</f>
        <v>Tennessee</v>
      </c>
      <c r="E322" s="179"/>
      <c r="F322" s="179"/>
      <c r="G322" s="179"/>
      <c r="H322" s="179"/>
      <c r="I322" s="179"/>
      <c r="J322" s="179"/>
      <c r="K322" s="179"/>
      <c r="L322" s="179"/>
      <c r="M322" s="179"/>
      <c r="N322" s="179"/>
      <c r="O322" s="179"/>
      <c r="P322" s="179"/>
      <c r="Q322" s="179"/>
      <c r="R322" s="179"/>
      <c r="S322" s="179"/>
      <c r="T322" s="202">
        <f>VLOOKUP(CONCATENATE($D322,$C$3),'Data Table'!$BD$3:$BJ$158,3,FALSE)</f>
        <v>3.3</v>
      </c>
      <c r="U322" s="203"/>
      <c r="V322" s="203"/>
      <c r="W322" s="203"/>
      <c r="X322" s="203"/>
      <c r="Y322" s="203"/>
      <c r="Z322" s="203"/>
      <c r="AA322" s="203"/>
      <c r="AB322" s="203"/>
      <c r="AC322" s="203"/>
      <c r="AD322" s="203"/>
      <c r="AE322" s="202">
        <f>VLOOKUP(CONCATENATE($D322,$C$3),'Data Table'!$BD$3:$BJ$158,4,FALSE)</f>
        <v>3.0382585391199717</v>
      </c>
      <c r="AF322" s="203"/>
      <c r="AG322" s="203"/>
      <c r="AH322" s="203"/>
      <c r="AI322" s="203"/>
      <c r="AJ322" s="203"/>
      <c r="AK322" s="203"/>
      <c r="AL322" s="203"/>
      <c r="AM322" s="203"/>
      <c r="AN322" s="203"/>
      <c r="AO322" s="203"/>
      <c r="AP322" s="203"/>
      <c r="AQ322" s="203"/>
      <c r="AR322" s="203"/>
      <c r="AS322" s="203"/>
      <c r="AT322" s="203"/>
      <c r="AU322" s="203"/>
      <c r="AV322" s="203"/>
      <c r="AW322" s="204"/>
      <c r="AX322" s="203">
        <f>VLOOKUP(CONCATENATE($D322,$C$3),'Data Table'!$BD$3:$BJ$158,5,FALSE)</f>
        <v>57.6</v>
      </c>
      <c r="AY322" s="203"/>
      <c r="AZ322" s="203"/>
      <c r="BA322" s="203"/>
      <c r="BB322" s="203"/>
      <c r="BC322" s="203"/>
      <c r="BD322" s="203"/>
      <c r="BE322" s="203"/>
      <c r="BF322" s="203"/>
      <c r="BG322" s="203"/>
      <c r="BH322" s="203"/>
      <c r="BI322" s="203"/>
      <c r="BJ322" s="203"/>
      <c r="BK322" s="203"/>
      <c r="BL322" s="203"/>
      <c r="BM322" s="203"/>
      <c r="BN322" s="203"/>
      <c r="BO322" s="203"/>
      <c r="BP322" s="203"/>
      <c r="BQ322" s="211">
        <f>VLOOKUP(CONCATENATE($D322,$C$3),'Data Table'!$BD$3:$BJ$158,6,FALSE)</f>
        <v>42</v>
      </c>
      <c r="BR322" s="212"/>
      <c r="BS322" s="212"/>
      <c r="BT322" s="212"/>
      <c r="BU322" s="212"/>
      <c r="BV322" s="212"/>
      <c r="BW322" s="212"/>
      <c r="BX322" s="212"/>
      <c r="BY322" s="212"/>
      <c r="BZ322" s="212"/>
      <c r="CA322" s="213"/>
      <c r="CB322" s="212">
        <f>VLOOKUP(CONCATENATE($D322,$C$3),'Data Table'!$BD$3:$BJ$158,7,FALSE)</f>
        <v>-1</v>
      </c>
      <c r="CC322" s="212"/>
      <c r="CD322" s="212"/>
      <c r="CE322" s="212"/>
      <c r="CF322" s="212"/>
      <c r="CG322" s="212"/>
      <c r="CH322" s="212"/>
      <c r="CI322" s="212"/>
      <c r="CJ322" s="212"/>
      <c r="CK322" s="212"/>
      <c r="CL322" s="213"/>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c r="EA322" s="56"/>
      <c r="EB322" s="56"/>
      <c r="EC322" s="56"/>
      <c r="ED322" s="56"/>
      <c r="EE322" s="56"/>
      <c r="EF322" s="56"/>
      <c r="EG322" s="56"/>
      <c r="EH322" s="56"/>
      <c r="EI322" s="56"/>
      <c r="EJ322" s="56"/>
      <c r="EK322" s="56"/>
      <c r="EL322" s="56"/>
      <c r="EM322" s="56"/>
      <c r="EN322" s="56"/>
      <c r="EO322" s="56"/>
      <c r="EP322" s="56"/>
      <c r="EQ322" s="56"/>
      <c r="ER322" s="56"/>
      <c r="ES322" s="56"/>
      <c r="ET322" s="56"/>
      <c r="EU322" s="56"/>
      <c r="EV322" s="56"/>
      <c r="EW322" s="56"/>
      <c r="EX322" s="56"/>
      <c r="EY322" s="56"/>
      <c r="EZ322" s="56"/>
      <c r="FA322" s="56"/>
      <c r="FB322" s="56"/>
      <c r="FC322" s="56"/>
      <c r="FD322" s="56"/>
      <c r="FE322" s="56"/>
      <c r="FF322" s="56"/>
      <c r="FG322" s="56"/>
      <c r="FH322" s="56"/>
      <c r="FI322" s="56"/>
      <c r="FJ322" s="56"/>
      <c r="FK322" s="56"/>
      <c r="FL322" s="56"/>
      <c r="FM322" s="56"/>
      <c r="FN322" s="56"/>
      <c r="FO322" s="56"/>
      <c r="FP322" s="56"/>
      <c r="FQ322" s="56"/>
      <c r="FR322" s="56"/>
      <c r="FS322" s="56"/>
      <c r="FT322" s="56"/>
      <c r="FU322" s="56"/>
      <c r="FV322" s="56"/>
      <c r="FW322" s="56"/>
      <c r="FX322" s="56"/>
      <c r="FY322" s="56"/>
      <c r="FZ322" s="56"/>
      <c r="GA322" s="56"/>
      <c r="GB322" s="56"/>
      <c r="GC322" s="56"/>
      <c r="GD322" s="56"/>
      <c r="GE322" s="56"/>
      <c r="GF322" s="56"/>
      <c r="GG322" s="56"/>
      <c r="GH322" s="56"/>
      <c r="GI322" s="56"/>
      <c r="GJ322" s="56"/>
      <c r="GK322" s="56"/>
      <c r="GL322" s="56"/>
      <c r="GM322" s="56"/>
      <c r="GN322" s="56"/>
      <c r="GO322" s="56"/>
      <c r="GP322" s="56"/>
      <c r="GQ322" s="56"/>
      <c r="GR322" s="56"/>
      <c r="GS322" s="56"/>
      <c r="GT322" s="56"/>
      <c r="GU322" s="56"/>
      <c r="GV322" s="56"/>
      <c r="GW322" s="56"/>
      <c r="GX322" s="56"/>
      <c r="GY322" s="56"/>
      <c r="GZ322" s="56"/>
      <c r="HA322" s="56"/>
      <c r="HB322" s="56"/>
      <c r="HC322" s="56"/>
      <c r="HD322" s="56"/>
      <c r="HE322" s="56"/>
      <c r="HF322" s="56"/>
      <c r="HG322" s="56"/>
      <c r="HH322" s="217"/>
    </row>
    <row r="323" spans="2:216" ht="92.25" x14ac:dyDescent="1.35">
      <c r="B323" s="221"/>
      <c r="C323" s="56"/>
      <c r="D323" s="174" t="str">
        <f>'Data Table'!A46</f>
        <v>Texas</v>
      </c>
      <c r="E323" s="175"/>
      <c r="F323" s="175"/>
      <c r="G323" s="175"/>
      <c r="H323" s="175"/>
      <c r="I323" s="175"/>
      <c r="J323" s="175"/>
      <c r="K323" s="175"/>
      <c r="L323" s="175"/>
      <c r="M323" s="175"/>
      <c r="N323" s="175"/>
      <c r="O323" s="175"/>
      <c r="P323" s="175"/>
      <c r="Q323" s="175"/>
      <c r="R323" s="175"/>
      <c r="S323" s="175"/>
      <c r="T323" s="199">
        <f>VLOOKUP(CONCATENATE($D323,$C$3),'Data Table'!$BD$3:$BJ$158,3,FALSE)</f>
        <v>4.8</v>
      </c>
      <c r="U323" s="200"/>
      <c r="V323" s="200"/>
      <c r="W323" s="200"/>
      <c r="X323" s="200"/>
      <c r="Y323" s="200"/>
      <c r="Z323" s="200"/>
      <c r="AA323" s="200"/>
      <c r="AB323" s="200"/>
      <c r="AC323" s="200"/>
      <c r="AD323" s="200"/>
      <c r="AE323" s="199">
        <f>VLOOKUP(CONCATENATE($D323,$C$3),'Data Table'!$BD$3:$BJ$158,4,FALSE)</f>
        <v>3.2978802899344908</v>
      </c>
      <c r="AF323" s="200"/>
      <c r="AG323" s="200"/>
      <c r="AH323" s="200"/>
      <c r="AI323" s="200"/>
      <c r="AJ323" s="200"/>
      <c r="AK323" s="200"/>
      <c r="AL323" s="200"/>
      <c r="AM323" s="200"/>
      <c r="AN323" s="200"/>
      <c r="AO323" s="200"/>
      <c r="AP323" s="200"/>
      <c r="AQ323" s="200"/>
      <c r="AR323" s="200"/>
      <c r="AS323" s="200"/>
      <c r="AT323" s="200"/>
      <c r="AU323" s="200"/>
      <c r="AV323" s="200"/>
      <c r="AW323" s="201"/>
      <c r="AX323" s="200">
        <f>VLOOKUP(CONCATENATE($D323,$C$3),'Data Table'!$BD$3:$BJ$158,5,FALSE)</f>
        <v>64.8</v>
      </c>
      <c r="AY323" s="200"/>
      <c r="AZ323" s="200"/>
      <c r="BA323" s="200"/>
      <c r="BB323" s="200"/>
      <c r="BC323" s="200"/>
      <c r="BD323" s="200"/>
      <c r="BE323" s="200"/>
      <c r="BF323" s="200"/>
      <c r="BG323" s="200"/>
      <c r="BH323" s="200"/>
      <c r="BI323" s="200"/>
      <c r="BJ323" s="200"/>
      <c r="BK323" s="200"/>
      <c r="BL323" s="200"/>
      <c r="BM323" s="200"/>
      <c r="BN323" s="200"/>
      <c r="BO323" s="200"/>
      <c r="BP323" s="200"/>
      <c r="BQ323" s="208">
        <f>VLOOKUP(CONCATENATE($D323,$C$3),'Data Table'!$BD$3:$BJ$158,6,FALSE)</f>
        <v>35</v>
      </c>
      <c r="BR323" s="209"/>
      <c r="BS323" s="209"/>
      <c r="BT323" s="209"/>
      <c r="BU323" s="209"/>
      <c r="BV323" s="209"/>
      <c r="BW323" s="209"/>
      <c r="BX323" s="209"/>
      <c r="BY323" s="209"/>
      <c r="BZ323" s="209"/>
      <c r="CA323" s="210"/>
      <c r="CB323" s="209">
        <f>VLOOKUP(CONCATENATE($D323,$C$3),'Data Table'!$BD$3:$BJ$158,7,FALSE)</f>
        <v>7</v>
      </c>
      <c r="CC323" s="209"/>
      <c r="CD323" s="209"/>
      <c r="CE323" s="209"/>
      <c r="CF323" s="209"/>
      <c r="CG323" s="209"/>
      <c r="CH323" s="209"/>
      <c r="CI323" s="209"/>
      <c r="CJ323" s="209"/>
      <c r="CK323" s="209"/>
      <c r="CL323" s="210"/>
      <c r="CM323" s="56"/>
      <c r="CN323" s="56"/>
      <c r="CO323" s="56"/>
      <c r="CP323" s="56"/>
      <c r="CQ323" s="56"/>
      <c r="CR323" s="56"/>
      <c r="CS323" s="56"/>
      <c r="CT323" s="56"/>
      <c r="CU323" s="56"/>
      <c r="CV323" s="56"/>
      <c r="CW323" s="56"/>
      <c r="CX323" s="56"/>
      <c r="CY323" s="56"/>
      <c r="CZ323" s="56"/>
      <c r="DA323" s="56"/>
      <c r="DB323" s="56"/>
      <c r="DC323" s="56"/>
      <c r="DD323" s="56"/>
      <c r="DE323" s="56"/>
      <c r="DF323" s="56"/>
      <c r="DG323" s="56"/>
      <c r="DH323" s="56"/>
      <c r="DI323" s="56"/>
      <c r="DJ323" s="56"/>
      <c r="DK323" s="56"/>
      <c r="DL323" s="56"/>
      <c r="DM323" s="56"/>
      <c r="DN323" s="56"/>
      <c r="DO323" s="56"/>
      <c r="DP323" s="56"/>
      <c r="DQ323" s="56"/>
      <c r="DR323" s="56"/>
      <c r="DS323" s="56"/>
      <c r="DT323" s="56"/>
      <c r="DU323" s="56"/>
      <c r="DV323" s="56"/>
      <c r="DW323" s="56"/>
      <c r="DX323" s="56"/>
      <c r="DY323" s="56"/>
      <c r="DZ323" s="56"/>
      <c r="EA323" s="56"/>
      <c r="EB323" s="56"/>
      <c r="EC323" s="56"/>
      <c r="ED323" s="56"/>
      <c r="EE323" s="56"/>
      <c r="EF323" s="56"/>
      <c r="EG323" s="56"/>
      <c r="EH323" s="56"/>
      <c r="EI323" s="56"/>
      <c r="EJ323" s="56"/>
      <c r="EK323" s="56"/>
      <c r="EL323" s="56"/>
      <c r="EM323" s="56"/>
      <c r="EN323" s="56"/>
      <c r="EO323" s="56"/>
      <c r="EP323" s="56"/>
      <c r="EQ323" s="56"/>
      <c r="ER323" s="56"/>
      <c r="ES323" s="56"/>
      <c r="ET323" s="56"/>
      <c r="EU323" s="56"/>
      <c r="EV323" s="56"/>
      <c r="EW323" s="56"/>
      <c r="EX323" s="56"/>
      <c r="EY323" s="56"/>
      <c r="EZ323" s="56"/>
      <c r="FA323" s="56"/>
      <c r="FB323" s="56"/>
      <c r="FC323" s="56"/>
      <c r="FD323" s="56"/>
      <c r="FE323" s="56"/>
      <c r="FF323" s="56"/>
      <c r="FG323" s="56"/>
      <c r="FH323" s="56"/>
      <c r="FI323" s="56"/>
      <c r="FJ323" s="56"/>
      <c r="FK323" s="56"/>
      <c r="FL323" s="56"/>
      <c r="FM323" s="56"/>
      <c r="FN323" s="56"/>
      <c r="FO323" s="56"/>
      <c r="FP323" s="56"/>
      <c r="FQ323" s="56"/>
      <c r="FR323" s="56"/>
      <c r="FS323" s="56"/>
      <c r="FT323" s="56"/>
      <c r="FU323" s="56"/>
      <c r="FV323" s="56"/>
      <c r="FW323" s="56"/>
      <c r="FX323" s="56"/>
      <c r="FY323" s="56"/>
      <c r="FZ323" s="56"/>
      <c r="GA323" s="56"/>
      <c r="GB323" s="56"/>
      <c r="GC323" s="56"/>
      <c r="GD323" s="56"/>
      <c r="GE323" s="56"/>
      <c r="GF323" s="56"/>
      <c r="GG323" s="56"/>
      <c r="GH323" s="56"/>
      <c r="GI323" s="56"/>
      <c r="GJ323" s="56"/>
      <c r="GK323" s="56"/>
      <c r="GL323" s="56"/>
      <c r="GM323" s="56"/>
      <c r="GN323" s="56"/>
      <c r="GO323" s="56"/>
      <c r="GP323" s="56"/>
      <c r="GQ323" s="56"/>
      <c r="GR323" s="56"/>
      <c r="GS323" s="56"/>
      <c r="GT323" s="56"/>
      <c r="GU323" s="56"/>
      <c r="GV323" s="56"/>
      <c r="GW323" s="56"/>
      <c r="GX323" s="56"/>
      <c r="GY323" s="56"/>
      <c r="GZ323" s="56"/>
      <c r="HA323" s="56"/>
      <c r="HB323" s="56"/>
      <c r="HC323" s="56"/>
      <c r="HD323" s="56"/>
      <c r="HE323" s="56"/>
      <c r="HF323" s="56"/>
      <c r="HG323" s="56"/>
      <c r="HH323" s="217"/>
    </row>
    <row r="324" spans="2:216" ht="92.25" x14ac:dyDescent="1.35">
      <c r="B324" s="221"/>
      <c r="C324" s="56"/>
      <c r="D324" s="178" t="str">
        <f>'Data Table'!A47</f>
        <v>Utah</v>
      </c>
      <c r="E324" s="179"/>
      <c r="F324" s="179"/>
      <c r="G324" s="179"/>
      <c r="H324" s="179"/>
      <c r="I324" s="179"/>
      <c r="J324" s="179"/>
      <c r="K324" s="179"/>
      <c r="L324" s="179"/>
      <c r="M324" s="179"/>
      <c r="N324" s="179"/>
      <c r="O324" s="179"/>
      <c r="P324" s="179"/>
      <c r="Q324" s="179"/>
      <c r="R324" s="179"/>
      <c r="S324" s="179"/>
      <c r="T324" s="202">
        <f>VLOOKUP(CONCATENATE($D324,$C$3),'Data Table'!$BD$3:$BJ$158,3,FALSE)</f>
        <v>3.4</v>
      </c>
      <c r="U324" s="203"/>
      <c r="V324" s="203"/>
      <c r="W324" s="203"/>
      <c r="X324" s="203"/>
      <c r="Y324" s="203"/>
      <c r="Z324" s="203"/>
      <c r="AA324" s="203"/>
      <c r="AB324" s="203"/>
      <c r="AC324" s="203"/>
      <c r="AD324" s="203"/>
      <c r="AE324" s="202">
        <f>VLOOKUP(CONCATENATE($D324,$C$3),'Data Table'!$BD$3:$BJ$158,4,FALSE)</f>
        <v>3.2588259870482554</v>
      </c>
      <c r="AF324" s="203"/>
      <c r="AG324" s="203"/>
      <c r="AH324" s="203"/>
      <c r="AI324" s="203"/>
      <c r="AJ324" s="203"/>
      <c r="AK324" s="203"/>
      <c r="AL324" s="203"/>
      <c r="AM324" s="203"/>
      <c r="AN324" s="203"/>
      <c r="AO324" s="203"/>
      <c r="AP324" s="203"/>
      <c r="AQ324" s="203"/>
      <c r="AR324" s="203"/>
      <c r="AS324" s="203"/>
      <c r="AT324" s="203"/>
      <c r="AU324" s="203"/>
      <c r="AV324" s="203"/>
      <c r="AW324" s="204"/>
      <c r="AX324" s="203">
        <f>VLOOKUP(CONCATENATE($D324,$C$3),'Data Table'!$BD$3:$BJ$158,5,FALSE)</f>
        <v>48.6</v>
      </c>
      <c r="AY324" s="203"/>
      <c r="AZ324" s="203"/>
      <c r="BA324" s="203"/>
      <c r="BB324" s="203"/>
      <c r="BC324" s="203"/>
      <c r="BD324" s="203"/>
      <c r="BE324" s="203"/>
      <c r="BF324" s="203"/>
      <c r="BG324" s="203"/>
      <c r="BH324" s="203"/>
      <c r="BI324" s="203"/>
      <c r="BJ324" s="203"/>
      <c r="BK324" s="203"/>
      <c r="BL324" s="203"/>
      <c r="BM324" s="203"/>
      <c r="BN324" s="203"/>
      <c r="BO324" s="203"/>
      <c r="BP324" s="203"/>
      <c r="BQ324" s="211">
        <f>VLOOKUP(CONCATENATE($D324,$C$3),'Data Table'!$BD$3:$BJ$158,6,FALSE)</f>
        <v>6</v>
      </c>
      <c r="BR324" s="212"/>
      <c r="BS324" s="212"/>
      <c r="BT324" s="212"/>
      <c r="BU324" s="212"/>
      <c r="BV324" s="212"/>
      <c r="BW324" s="212"/>
      <c r="BX324" s="212"/>
      <c r="BY324" s="212"/>
      <c r="BZ324" s="212"/>
      <c r="CA324" s="213"/>
      <c r="CB324" s="212">
        <f>VLOOKUP(CONCATENATE($D324,$C$3),'Data Table'!$BD$3:$BJ$158,7,FALSE)</f>
        <v>-1</v>
      </c>
      <c r="CC324" s="212"/>
      <c r="CD324" s="212"/>
      <c r="CE324" s="212"/>
      <c r="CF324" s="212"/>
      <c r="CG324" s="212"/>
      <c r="CH324" s="212"/>
      <c r="CI324" s="212"/>
      <c r="CJ324" s="212"/>
      <c r="CK324" s="212"/>
      <c r="CL324" s="213"/>
      <c r="CM324" s="56"/>
      <c r="CN324" s="56"/>
      <c r="CO324" s="56"/>
      <c r="CP324" s="56"/>
      <c r="CQ324" s="56"/>
      <c r="CR324" s="56"/>
      <c r="CS324" s="56"/>
      <c r="CT324" s="56"/>
      <c r="CU324" s="56"/>
      <c r="CV324" s="56"/>
      <c r="CW324" s="56"/>
      <c r="CX324" s="56"/>
      <c r="CY324" s="56"/>
      <c r="CZ324" s="56"/>
      <c r="DA324" s="56"/>
      <c r="DB324" s="56"/>
      <c r="DC324" s="56"/>
      <c r="DD324" s="56"/>
      <c r="DE324" s="56"/>
      <c r="DF324" s="56"/>
      <c r="DG324" s="56"/>
      <c r="DH324" s="56"/>
      <c r="DI324" s="56"/>
      <c r="DJ324" s="56"/>
      <c r="DK324" s="56"/>
      <c r="DL324" s="56"/>
      <c r="DM324" s="56"/>
      <c r="DN324" s="56"/>
      <c r="DO324" s="56"/>
      <c r="DP324" s="56"/>
      <c r="DQ324" s="56"/>
      <c r="DR324" s="56"/>
      <c r="DS324" s="56"/>
      <c r="DT324" s="56"/>
      <c r="DU324" s="56"/>
      <c r="DV324" s="56"/>
      <c r="DW324" s="56"/>
      <c r="DX324" s="56"/>
      <c r="DY324" s="56"/>
      <c r="DZ324" s="56"/>
      <c r="EA324" s="56"/>
      <c r="EB324" s="56"/>
      <c r="EC324" s="56"/>
      <c r="ED324" s="56"/>
      <c r="EE324" s="56"/>
      <c r="EF324" s="56"/>
      <c r="EG324" s="56"/>
      <c r="EH324" s="56"/>
      <c r="EI324" s="56"/>
      <c r="EJ324" s="56"/>
      <c r="EK324" s="56"/>
      <c r="EL324" s="56"/>
      <c r="EM324" s="56"/>
      <c r="EN324" s="56"/>
      <c r="EO324" s="56"/>
      <c r="EP324" s="56"/>
      <c r="EQ324" s="56"/>
      <c r="ER324" s="56"/>
      <c r="ES324" s="56"/>
      <c r="ET324" s="56"/>
      <c r="EU324" s="56"/>
      <c r="EV324" s="56"/>
      <c r="EW324" s="56"/>
      <c r="EX324" s="56"/>
      <c r="EY324" s="56"/>
      <c r="EZ324" s="56"/>
      <c r="FA324" s="56"/>
      <c r="FB324" s="56"/>
      <c r="FC324" s="56"/>
      <c r="FD324" s="56"/>
      <c r="FE324" s="56"/>
      <c r="FF324" s="56"/>
      <c r="FG324" s="56"/>
      <c r="FH324" s="56"/>
      <c r="FI324" s="56"/>
      <c r="FJ324" s="56"/>
      <c r="FK324" s="56"/>
      <c r="FL324" s="56"/>
      <c r="FM324" s="56"/>
      <c r="FN324" s="56"/>
      <c r="FO324" s="56"/>
      <c r="FP324" s="56"/>
      <c r="FQ324" s="56"/>
      <c r="FR324" s="56"/>
      <c r="FS324" s="56"/>
      <c r="FT324" s="56"/>
      <c r="FU324" s="56"/>
      <c r="FV324" s="56"/>
      <c r="FW324" s="56"/>
      <c r="FX324" s="56"/>
      <c r="FY324" s="56"/>
      <c r="FZ324" s="56"/>
      <c r="GA324" s="56"/>
      <c r="GB324" s="56"/>
      <c r="GC324" s="56"/>
      <c r="GD324" s="56"/>
      <c r="GE324" s="56"/>
      <c r="GF324" s="56"/>
      <c r="GG324" s="56"/>
      <c r="GH324" s="56"/>
      <c r="GI324" s="56"/>
      <c r="GJ324" s="56"/>
      <c r="GK324" s="56"/>
      <c r="GL324" s="56"/>
      <c r="GM324" s="56"/>
      <c r="GN324" s="56"/>
      <c r="GO324" s="56"/>
      <c r="GP324" s="56"/>
      <c r="GQ324" s="56"/>
      <c r="GR324" s="56"/>
      <c r="GS324" s="56"/>
      <c r="GT324" s="56"/>
      <c r="GU324" s="56"/>
      <c r="GV324" s="56"/>
      <c r="GW324" s="56"/>
      <c r="GX324" s="56"/>
      <c r="GY324" s="56"/>
      <c r="GZ324" s="56"/>
      <c r="HA324" s="56"/>
      <c r="HB324" s="56"/>
      <c r="HC324" s="56"/>
      <c r="HD324" s="56"/>
      <c r="HE324" s="56"/>
      <c r="HF324" s="56"/>
      <c r="HG324" s="56"/>
      <c r="HH324" s="217"/>
    </row>
    <row r="325" spans="2:216" ht="92.25" x14ac:dyDescent="1.35">
      <c r="B325" s="221"/>
      <c r="C325" s="56"/>
      <c r="D325" s="174" t="str">
        <f>'Data Table'!A48</f>
        <v>Vermont</v>
      </c>
      <c r="E325" s="175"/>
      <c r="F325" s="175"/>
      <c r="G325" s="175"/>
      <c r="H325" s="175"/>
      <c r="I325" s="175"/>
      <c r="J325" s="175"/>
      <c r="K325" s="175"/>
      <c r="L325" s="175"/>
      <c r="M325" s="175"/>
      <c r="N325" s="175"/>
      <c r="O325" s="175"/>
      <c r="P325" s="175"/>
      <c r="Q325" s="175"/>
      <c r="R325" s="175"/>
      <c r="S325" s="175"/>
      <c r="T325" s="199">
        <f>VLOOKUP(CONCATENATE($D325,$C$3),'Data Table'!$BD$3:$BJ$158,3,FALSE)</f>
        <v>1.2</v>
      </c>
      <c r="U325" s="200"/>
      <c r="V325" s="200"/>
      <c r="W325" s="200"/>
      <c r="X325" s="200"/>
      <c r="Y325" s="200"/>
      <c r="Z325" s="200"/>
      <c r="AA325" s="200"/>
      <c r="AB325" s="200"/>
      <c r="AC325" s="200"/>
      <c r="AD325" s="200"/>
      <c r="AE325" s="199">
        <f>VLOOKUP(CONCATENATE($D325,$C$3),'Data Table'!$BD$3:$BJ$158,4,FALSE)</f>
        <v>3.4205715385355528</v>
      </c>
      <c r="AF325" s="200"/>
      <c r="AG325" s="200"/>
      <c r="AH325" s="200"/>
      <c r="AI325" s="200"/>
      <c r="AJ325" s="200"/>
      <c r="AK325" s="200"/>
      <c r="AL325" s="200"/>
      <c r="AM325" s="200"/>
      <c r="AN325" s="200"/>
      <c r="AO325" s="200"/>
      <c r="AP325" s="200"/>
      <c r="AQ325" s="200"/>
      <c r="AR325" s="200"/>
      <c r="AS325" s="200"/>
      <c r="AT325" s="200"/>
      <c r="AU325" s="200"/>
      <c r="AV325" s="200"/>
      <c r="AW325" s="201"/>
      <c r="AX325" s="200">
        <f>VLOOKUP(CONCATENATE($D325,$C$3),'Data Table'!$BD$3:$BJ$158,5,FALSE)</f>
        <v>42.9</v>
      </c>
      <c r="AY325" s="200"/>
      <c r="AZ325" s="200"/>
      <c r="BA325" s="200"/>
      <c r="BB325" s="200"/>
      <c r="BC325" s="200"/>
      <c r="BD325" s="200"/>
      <c r="BE325" s="200"/>
      <c r="BF325" s="200"/>
      <c r="BG325" s="200"/>
      <c r="BH325" s="200"/>
      <c r="BI325" s="200"/>
      <c r="BJ325" s="200"/>
      <c r="BK325" s="200"/>
      <c r="BL325" s="200"/>
      <c r="BM325" s="200"/>
      <c r="BN325" s="200"/>
      <c r="BO325" s="200"/>
      <c r="BP325" s="200"/>
      <c r="BQ325" s="208">
        <f>VLOOKUP(CONCATENATE($D325,$C$3),'Data Table'!$BD$3:$BJ$158,6,FALSE)</f>
        <v>2</v>
      </c>
      <c r="BR325" s="209"/>
      <c r="BS325" s="209"/>
      <c r="BT325" s="209"/>
      <c r="BU325" s="209"/>
      <c r="BV325" s="209"/>
      <c r="BW325" s="209"/>
      <c r="BX325" s="209"/>
      <c r="BY325" s="209"/>
      <c r="BZ325" s="209"/>
      <c r="CA325" s="210"/>
      <c r="CB325" s="209">
        <f>VLOOKUP(CONCATENATE($D325,$C$3),'Data Table'!$BD$3:$BJ$158,7,FALSE)</f>
        <v>-1</v>
      </c>
      <c r="CC325" s="209"/>
      <c r="CD325" s="209"/>
      <c r="CE325" s="209"/>
      <c r="CF325" s="209"/>
      <c r="CG325" s="209"/>
      <c r="CH325" s="209"/>
      <c r="CI325" s="209"/>
      <c r="CJ325" s="209"/>
      <c r="CK325" s="209"/>
      <c r="CL325" s="210"/>
      <c r="CM325" s="56"/>
      <c r="CN325" s="56"/>
      <c r="CO325" s="56"/>
      <c r="CP325" s="56"/>
      <c r="CQ325" s="56"/>
      <c r="CR325" s="56"/>
      <c r="CS325" s="56"/>
      <c r="CT325" s="56"/>
      <c r="CU325" s="56"/>
      <c r="CV325" s="56"/>
      <c r="CW325" s="56"/>
      <c r="CX325" s="56"/>
      <c r="CY325" s="56"/>
      <c r="CZ325" s="56"/>
      <c r="DA325" s="56"/>
      <c r="DB325" s="56"/>
      <c r="DC325" s="56"/>
      <c r="DD325" s="56"/>
      <c r="DE325" s="56"/>
      <c r="DF325" s="56"/>
      <c r="DG325" s="56"/>
      <c r="DH325" s="56"/>
      <c r="DI325" s="56"/>
      <c r="DJ325" s="56"/>
      <c r="DK325" s="56"/>
      <c r="DL325" s="56"/>
      <c r="DM325" s="56"/>
      <c r="DN325" s="56"/>
      <c r="DO325" s="56"/>
      <c r="DP325" s="56"/>
      <c r="DQ325" s="56"/>
      <c r="DR325" s="56"/>
      <c r="DS325" s="56"/>
      <c r="DT325" s="56"/>
      <c r="DU325" s="56"/>
      <c r="DV325" s="56"/>
      <c r="DW325" s="56"/>
      <c r="DX325" s="56"/>
      <c r="DY325" s="56"/>
      <c r="DZ325" s="56"/>
      <c r="EA325" s="56"/>
      <c r="EB325" s="56"/>
      <c r="EC325" s="56"/>
      <c r="ED325" s="56"/>
      <c r="EE325" s="56"/>
      <c r="EF325" s="56"/>
      <c r="EG325" s="56"/>
      <c r="EH325" s="56"/>
      <c r="EI325" s="56"/>
      <c r="EJ325" s="56"/>
      <c r="EK325" s="56"/>
      <c r="EL325" s="56"/>
      <c r="EM325" s="56"/>
      <c r="EN325" s="56"/>
      <c r="EO325" s="56"/>
      <c r="EP325" s="56"/>
      <c r="EQ325" s="56"/>
      <c r="ER325" s="56"/>
      <c r="ES325" s="56"/>
      <c r="ET325" s="56"/>
      <c r="EU325" s="56"/>
      <c r="EV325" s="56"/>
      <c r="EW325" s="56"/>
      <c r="EX325" s="56"/>
      <c r="EY325" s="56"/>
      <c r="EZ325" s="56"/>
      <c r="FA325" s="56"/>
      <c r="FB325" s="56"/>
      <c r="FC325" s="56"/>
      <c r="FD325" s="56"/>
      <c r="FE325" s="56"/>
      <c r="FF325" s="56"/>
      <c r="FG325" s="56"/>
      <c r="FH325" s="56"/>
      <c r="FI325" s="56"/>
      <c r="FJ325" s="56"/>
      <c r="FK325" s="56"/>
      <c r="FL325" s="56"/>
      <c r="FM325" s="56"/>
      <c r="FN325" s="56"/>
      <c r="FO325" s="56"/>
      <c r="FP325" s="56"/>
      <c r="FQ325" s="56"/>
      <c r="FR325" s="56"/>
      <c r="FS325" s="56"/>
      <c r="FT325" s="56"/>
      <c r="FU325" s="56"/>
      <c r="FV325" s="56"/>
      <c r="FW325" s="56"/>
      <c r="FX325" s="56"/>
      <c r="FY325" s="56"/>
      <c r="FZ325" s="56"/>
      <c r="GA325" s="56"/>
      <c r="GB325" s="56"/>
      <c r="GC325" s="56"/>
      <c r="GD325" s="56"/>
      <c r="GE325" s="56"/>
      <c r="GF325" s="56"/>
      <c r="GG325" s="56"/>
      <c r="GH325" s="56"/>
      <c r="GI325" s="56"/>
      <c r="GJ325" s="56"/>
      <c r="GK325" s="56"/>
      <c r="GL325" s="56"/>
      <c r="GM325" s="56"/>
      <c r="GN325" s="56"/>
      <c r="GO325" s="56"/>
      <c r="GP325" s="56"/>
      <c r="GQ325" s="56"/>
      <c r="GR325" s="56"/>
      <c r="GS325" s="56"/>
      <c r="GT325" s="56"/>
      <c r="GU325" s="56"/>
      <c r="GV325" s="56"/>
      <c r="GW325" s="56"/>
      <c r="GX325" s="56"/>
      <c r="GY325" s="56"/>
      <c r="GZ325" s="56"/>
      <c r="HA325" s="56"/>
      <c r="HB325" s="56"/>
      <c r="HC325" s="56"/>
      <c r="HD325" s="56"/>
      <c r="HE325" s="56"/>
      <c r="HF325" s="56"/>
      <c r="HG325" s="56"/>
      <c r="HH325" s="217"/>
    </row>
    <row r="326" spans="2:216" ht="92.25" x14ac:dyDescent="1.35">
      <c r="B326" s="221"/>
      <c r="C326" s="56"/>
      <c r="D326" s="178" t="str">
        <f>'Data Table'!A49</f>
        <v>Virginia</v>
      </c>
      <c r="E326" s="179"/>
      <c r="F326" s="179"/>
      <c r="G326" s="179"/>
      <c r="H326" s="179"/>
      <c r="I326" s="179"/>
      <c r="J326" s="179"/>
      <c r="K326" s="179"/>
      <c r="L326" s="179"/>
      <c r="M326" s="179"/>
      <c r="N326" s="179"/>
      <c r="O326" s="179"/>
      <c r="P326" s="179"/>
      <c r="Q326" s="179"/>
      <c r="R326" s="179"/>
      <c r="S326" s="179"/>
      <c r="T326" s="202">
        <f>VLOOKUP(CONCATENATE($D326,$C$3),'Data Table'!$BD$3:$BJ$158,3,FALSE)</f>
        <v>1.1000000000000001</v>
      </c>
      <c r="U326" s="203"/>
      <c r="V326" s="203"/>
      <c r="W326" s="203"/>
      <c r="X326" s="203"/>
      <c r="Y326" s="203"/>
      <c r="Z326" s="203"/>
      <c r="AA326" s="203"/>
      <c r="AB326" s="203"/>
      <c r="AC326" s="203"/>
      <c r="AD326" s="203"/>
      <c r="AE326" s="202">
        <f>VLOOKUP(CONCATENATE($D326,$C$3),'Data Table'!$BD$3:$BJ$158,4,FALSE)</f>
        <v>2.1146463660615527</v>
      </c>
      <c r="AF326" s="203"/>
      <c r="AG326" s="203"/>
      <c r="AH326" s="203"/>
      <c r="AI326" s="203"/>
      <c r="AJ326" s="203"/>
      <c r="AK326" s="203"/>
      <c r="AL326" s="203"/>
      <c r="AM326" s="203"/>
      <c r="AN326" s="203"/>
      <c r="AO326" s="203"/>
      <c r="AP326" s="203"/>
      <c r="AQ326" s="203"/>
      <c r="AR326" s="203"/>
      <c r="AS326" s="203"/>
      <c r="AT326" s="203"/>
      <c r="AU326" s="203"/>
      <c r="AV326" s="203"/>
      <c r="AW326" s="204"/>
      <c r="AX326" s="203">
        <f>VLOOKUP(CONCATENATE($D326,$C$3),'Data Table'!$BD$3:$BJ$158,5,FALSE)</f>
        <v>55.1</v>
      </c>
      <c r="AY326" s="203"/>
      <c r="AZ326" s="203"/>
      <c r="BA326" s="203"/>
      <c r="BB326" s="203"/>
      <c r="BC326" s="203"/>
      <c r="BD326" s="203"/>
      <c r="BE326" s="203"/>
      <c r="BF326" s="203"/>
      <c r="BG326" s="203"/>
      <c r="BH326" s="203"/>
      <c r="BI326" s="203"/>
      <c r="BJ326" s="203"/>
      <c r="BK326" s="203"/>
      <c r="BL326" s="203"/>
      <c r="BM326" s="203"/>
      <c r="BN326" s="203"/>
      <c r="BO326" s="203"/>
      <c r="BP326" s="203"/>
      <c r="BQ326" s="211">
        <f>VLOOKUP(CONCATENATE($D326,$C$3),'Data Table'!$BD$3:$BJ$158,6,FALSE)</f>
        <v>22</v>
      </c>
      <c r="BR326" s="212"/>
      <c r="BS326" s="212"/>
      <c r="BT326" s="212"/>
      <c r="BU326" s="212"/>
      <c r="BV326" s="212"/>
      <c r="BW326" s="212"/>
      <c r="BX326" s="212"/>
      <c r="BY326" s="212"/>
      <c r="BZ326" s="212"/>
      <c r="CA326" s="213"/>
      <c r="CB326" s="212">
        <f>VLOOKUP(CONCATENATE($D326,$C$3),'Data Table'!$BD$3:$BJ$158,7,FALSE)</f>
        <v>1</v>
      </c>
      <c r="CC326" s="212"/>
      <c r="CD326" s="212"/>
      <c r="CE326" s="212"/>
      <c r="CF326" s="212"/>
      <c r="CG326" s="212"/>
      <c r="CH326" s="212"/>
      <c r="CI326" s="212"/>
      <c r="CJ326" s="212"/>
      <c r="CK326" s="212"/>
      <c r="CL326" s="213"/>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c r="EA326" s="56"/>
      <c r="EB326" s="56"/>
      <c r="EC326" s="56"/>
      <c r="ED326" s="56"/>
      <c r="EE326" s="56"/>
      <c r="EF326" s="56"/>
      <c r="EG326" s="56"/>
      <c r="EH326" s="56"/>
      <c r="EI326" s="56"/>
      <c r="EJ326" s="56"/>
      <c r="EK326" s="56"/>
      <c r="EL326" s="56"/>
      <c r="EM326" s="56"/>
      <c r="EN326" s="56"/>
      <c r="EO326" s="56"/>
      <c r="EP326" s="56"/>
      <c r="EQ326" s="56"/>
      <c r="ER326" s="56"/>
      <c r="ES326" s="56"/>
      <c r="ET326" s="56"/>
      <c r="EU326" s="56"/>
      <c r="EV326" s="56"/>
      <c r="EW326" s="56"/>
      <c r="EX326" s="56"/>
      <c r="EY326" s="56"/>
      <c r="EZ326" s="56"/>
      <c r="FA326" s="56"/>
      <c r="FB326" s="56"/>
      <c r="FC326" s="56"/>
      <c r="FD326" s="56"/>
      <c r="FE326" s="56"/>
      <c r="FF326" s="56"/>
      <c r="FG326" s="56"/>
      <c r="FH326" s="56"/>
      <c r="FI326" s="56"/>
      <c r="FJ326" s="56"/>
      <c r="FK326" s="56"/>
      <c r="FL326" s="56"/>
      <c r="FM326" s="56"/>
      <c r="FN326" s="56"/>
      <c r="FO326" s="56"/>
      <c r="FP326" s="56"/>
      <c r="FQ326" s="56"/>
      <c r="FR326" s="56"/>
      <c r="FS326" s="56"/>
      <c r="FT326" s="56"/>
      <c r="FU326" s="56"/>
      <c r="FV326" s="56"/>
      <c r="FW326" s="56"/>
      <c r="FX326" s="56"/>
      <c r="FY326" s="56"/>
      <c r="FZ326" s="56"/>
      <c r="GA326" s="56"/>
      <c r="GB326" s="56"/>
      <c r="GC326" s="56"/>
      <c r="GD326" s="56"/>
      <c r="GE326" s="56"/>
      <c r="GF326" s="56"/>
      <c r="GG326" s="56"/>
      <c r="GH326" s="56"/>
      <c r="GI326" s="56"/>
      <c r="GJ326" s="56"/>
      <c r="GK326" s="56"/>
      <c r="GL326" s="56"/>
      <c r="GM326" s="56"/>
      <c r="GN326" s="56"/>
      <c r="GO326" s="56"/>
      <c r="GP326" s="56"/>
      <c r="GQ326" s="56"/>
      <c r="GR326" s="56"/>
      <c r="GS326" s="56"/>
      <c r="GT326" s="56"/>
      <c r="GU326" s="56"/>
      <c r="GV326" s="56"/>
      <c r="GW326" s="56"/>
      <c r="GX326" s="56"/>
      <c r="GY326" s="56"/>
      <c r="GZ326" s="56"/>
      <c r="HA326" s="56"/>
      <c r="HB326" s="56"/>
      <c r="HC326" s="56"/>
      <c r="HD326" s="56"/>
      <c r="HE326" s="56"/>
      <c r="HF326" s="56"/>
      <c r="HG326" s="56"/>
      <c r="HH326" s="217"/>
    </row>
    <row r="327" spans="2:216" ht="92.25" x14ac:dyDescent="1.35">
      <c r="B327" s="221"/>
      <c r="C327" s="56"/>
      <c r="D327" s="174" t="str">
        <f>'Data Table'!A50</f>
        <v>Washington</v>
      </c>
      <c r="E327" s="175"/>
      <c r="F327" s="175"/>
      <c r="G327" s="175"/>
      <c r="H327" s="175"/>
      <c r="I327" s="175"/>
      <c r="J327" s="175"/>
      <c r="K327" s="175"/>
      <c r="L327" s="175"/>
      <c r="M327" s="175"/>
      <c r="N327" s="175"/>
      <c r="O327" s="175"/>
      <c r="P327" s="175"/>
      <c r="Q327" s="175"/>
      <c r="R327" s="175"/>
      <c r="S327" s="175"/>
      <c r="T327" s="199">
        <f>VLOOKUP(CONCATENATE($D327,$C$3),'Data Table'!$BD$3:$BJ$158,3,FALSE)</f>
        <v>3.6</v>
      </c>
      <c r="U327" s="200"/>
      <c r="V327" s="200"/>
      <c r="W327" s="200"/>
      <c r="X327" s="200"/>
      <c r="Y327" s="200"/>
      <c r="Z327" s="200"/>
      <c r="AA327" s="200"/>
      <c r="AB327" s="200"/>
      <c r="AC327" s="200"/>
      <c r="AD327" s="200"/>
      <c r="AE327" s="199">
        <f>VLOOKUP(CONCATENATE($D327,$C$3),'Data Table'!$BD$3:$BJ$158,4,FALSE)</f>
        <v>3.4983362960937145</v>
      </c>
      <c r="AF327" s="200"/>
      <c r="AG327" s="200"/>
      <c r="AH327" s="200"/>
      <c r="AI327" s="200"/>
      <c r="AJ327" s="200"/>
      <c r="AK327" s="200"/>
      <c r="AL327" s="200"/>
      <c r="AM327" s="200"/>
      <c r="AN327" s="200"/>
      <c r="AO327" s="200"/>
      <c r="AP327" s="200"/>
      <c r="AQ327" s="200"/>
      <c r="AR327" s="200"/>
      <c r="AS327" s="200"/>
      <c r="AT327" s="200"/>
      <c r="AU327" s="200"/>
      <c r="AV327" s="200"/>
      <c r="AW327" s="201"/>
      <c r="AX327" s="200">
        <f>VLOOKUP(CONCATENATE($D327,$C$3),'Data Table'!$BD$3:$BJ$158,5,FALSE)</f>
        <v>48.3</v>
      </c>
      <c r="AY327" s="200"/>
      <c r="AZ327" s="200"/>
      <c r="BA327" s="200"/>
      <c r="BB327" s="200"/>
      <c r="BC327" s="200"/>
      <c r="BD327" s="200"/>
      <c r="BE327" s="200"/>
      <c r="BF327" s="200"/>
      <c r="BG327" s="200"/>
      <c r="BH327" s="200"/>
      <c r="BI327" s="200"/>
      <c r="BJ327" s="200"/>
      <c r="BK327" s="200"/>
      <c r="BL327" s="200"/>
      <c r="BM327" s="200"/>
      <c r="BN327" s="200"/>
      <c r="BO327" s="200"/>
      <c r="BP327" s="200"/>
      <c r="BQ327" s="208">
        <f>VLOOKUP(CONCATENATE($D327,$C$3),'Data Table'!$BD$3:$BJ$158,6,FALSE)</f>
        <v>12</v>
      </c>
      <c r="BR327" s="209"/>
      <c r="BS327" s="209"/>
      <c r="BT327" s="209"/>
      <c r="BU327" s="209"/>
      <c r="BV327" s="209"/>
      <c r="BW327" s="209"/>
      <c r="BX327" s="209"/>
      <c r="BY327" s="209"/>
      <c r="BZ327" s="209"/>
      <c r="CA327" s="210"/>
      <c r="CB327" s="209">
        <f>VLOOKUP(CONCATENATE($D327,$C$3),'Data Table'!$BD$3:$BJ$158,7,FALSE)</f>
        <v>-3</v>
      </c>
      <c r="CC327" s="209"/>
      <c r="CD327" s="209"/>
      <c r="CE327" s="209"/>
      <c r="CF327" s="209"/>
      <c r="CG327" s="209"/>
      <c r="CH327" s="209"/>
      <c r="CI327" s="209"/>
      <c r="CJ327" s="209"/>
      <c r="CK327" s="209"/>
      <c r="CL327" s="210"/>
      <c r="CM327" s="56"/>
      <c r="CN327" s="56"/>
      <c r="CO327" s="56"/>
      <c r="CP327" s="56"/>
      <c r="CQ327" s="56"/>
      <c r="CR327" s="56"/>
      <c r="CS327" s="56"/>
      <c r="CT327" s="56"/>
      <c r="CU327" s="56"/>
      <c r="CV327" s="56"/>
      <c r="CW327" s="56"/>
      <c r="CX327" s="56"/>
      <c r="CY327" s="56"/>
      <c r="CZ327" s="56"/>
      <c r="DA327" s="56"/>
      <c r="DB327" s="56"/>
      <c r="DC327" s="56"/>
      <c r="DD327" s="56"/>
      <c r="DE327" s="56"/>
      <c r="DF327" s="56"/>
      <c r="DG327" s="56"/>
      <c r="DH327" s="56"/>
      <c r="DI327" s="56"/>
      <c r="DJ327" s="56"/>
      <c r="DK327" s="56"/>
      <c r="DL327" s="56"/>
      <c r="DM327" s="56"/>
      <c r="DN327" s="56"/>
      <c r="DO327" s="56"/>
      <c r="DP327" s="56"/>
      <c r="DQ327" s="56"/>
      <c r="DR327" s="56"/>
      <c r="DS327" s="56"/>
      <c r="DT327" s="56"/>
      <c r="DU327" s="56"/>
      <c r="DV327" s="56"/>
      <c r="DW327" s="56"/>
      <c r="DX327" s="56"/>
      <c r="DY327" s="56"/>
      <c r="DZ327" s="56"/>
      <c r="EA327" s="56"/>
      <c r="EB327" s="56"/>
      <c r="EC327" s="56"/>
      <c r="ED327" s="56"/>
      <c r="EE327" s="56"/>
      <c r="EF327" s="56"/>
      <c r="EG327" s="56"/>
      <c r="EH327" s="56"/>
      <c r="EI327" s="56"/>
      <c r="EJ327" s="56"/>
      <c r="EK327" s="56"/>
      <c r="EL327" s="56"/>
      <c r="EM327" s="56"/>
      <c r="EN327" s="56"/>
      <c r="EO327" s="56"/>
      <c r="EP327" s="56"/>
      <c r="EQ327" s="56"/>
      <c r="ER327" s="56"/>
      <c r="ES327" s="56"/>
      <c r="ET327" s="56"/>
      <c r="EU327" s="56"/>
      <c r="EV327" s="56"/>
      <c r="EW327" s="56"/>
      <c r="EX327" s="56"/>
      <c r="EY327" s="56"/>
      <c r="EZ327" s="56"/>
      <c r="FA327" s="56"/>
      <c r="FB327" s="56"/>
      <c r="FC327" s="56"/>
      <c r="FD327" s="56"/>
      <c r="FE327" s="56"/>
      <c r="FF327" s="56"/>
      <c r="FG327" s="56"/>
      <c r="FH327" s="56"/>
      <c r="FI327" s="56"/>
      <c r="FJ327" s="56"/>
      <c r="FK327" s="56"/>
      <c r="FL327" s="56"/>
      <c r="FM327" s="56"/>
      <c r="FN327" s="56"/>
      <c r="FO327" s="56"/>
      <c r="FP327" s="56"/>
      <c r="FQ327" s="56"/>
      <c r="FR327" s="56"/>
      <c r="FS327" s="56"/>
      <c r="FT327" s="56"/>
      <c r="FU327" s="56"/>
      <c r="FV327" s="56"/>
      <c r="FW327" s="56"/>
      <c r="FX327" s="56"/>
      <c r="FY327" s="56"/>
      <c r="FZ327" s="56"/>
      <c r="GA327" s="56"/>
      <c r="GB327" s="56"/>
      <c r="GC327" s="56"/>
      <c r="GD327" s="56"/>
      <c r="GE327" s="56"/>
      <c r="GF327" s="56"/>
      <c r="GG327" s="56"/>
      <c r="GH327" s="56"/>
      <c r="GI327" s="56"/>
      <c r="GJ327" s="56"/>
      <c r="GK327" s="56"/>
      <c r="GL327" s="56"/>
      <c r="GM327" s="56"/>
      <c r="GN327" s="56"/>
      <c r="GO327" s="56"/>
      <c r="GP327" s="56"/>
      <c r="GQ327" s="56"/>
      <c r="GR327" s="56"/>
      <c r="GS327" s="56"/>
      <c r="GT327" s="56"/>
      <c r="GU327" s="56"/>
      <c r="GV327" s="56"/>
      <c r="GW327" s="56"/>
      <c r="GX327" s="56"/>
      <c r="GY327" s="56"/>
      <c r="GZ327" s="56"/>
      <c r="HA327" s="56"/>
      <c r="HB327" s="56"/>
      <c r="HC327" s="56"/>
      <c r="HD327" s="56"/>
      <c r="HE327" s="56"/>
      <c r="HF327" s="56"/>
      <c r="HG327" s="56"/>
      <c r="HH327" s="217"/>
    </row>
    <row r="328" spans="2:216" ht="92.25" x14ac:dyDescent="1.35">
      <c r="B328" s="221"/>
      <c r="C328" s="56"/>
      <c r="D328" s="178" t="str">
        <f>'Data Table'!A51</f>
        <v>West Virginia</v>
      </c>
      <c r="E328" s="179"/>
      <c r="F328" s="179"/>
      <c r="G328" s="179"/>
      <c r="H328" s="179"/>
      <c r="I328" s="179"/>
      <c r="J328" s="179"/>
      <c r="K328" s="179"/>
      <c r="L328" s="179"/>
      <c r="M328" s="179"/>
      <c r="N328" s="179"/>
      <c r="O328" s="179"/>
      <c r="P328" s="179"/>
      <c r="Q328" s="179"/>
      <c r="R328" s="179"/>
      <c r="S328" s="179"/>
      <c r="T328" s="202">
        <f>VLOOKUP(CONCATENATE($D328,$C$3),'Data Table'!$BD$3:$BJ$158,3,FALSE)</f>
        <v>3.3</v>
      </c>
      <c r="U328" s="203"/>
      <c r="V328" s="203"/>
      <c r="W328" s="203"/>
      <c r="X328" s="203"/>
      <c r="Y328" s="203"/>
      <c r="Z328" s="203"/>
      <c r="AA328" s="203"/>
      <c r="AB328" s="203"/>
      <c r="AC328" s="203"/>
      <c r="AD328" s="203"/>
      <c r="AE328" s="202">
        <f>VLOOKUP(CONCATENATE($D328,$C$3),'Data Table'!$BD$3:$BJ$158,4,FALSE)</f>
        <v>3.2152800646648507</v>
      </c>
      <c r="AF328" s="203"/>
      <c r="AG328" s="203"/>
      <c r="AH328" s="203"/>
      <c r="AI328" s="203"/>
      <c r="AJ328" s="203"/>
      <c r="AK328" s="203"/>
      <c r="AL328" s="203"/>
      <c r="AM328" s="203"/>
      <c r="AN328" s="203"/>
      <c r="AO328" s="203"/>
      <c r="AP328" s="203"/>
      <c r="AQ328" s="203"/>
      <c r="AR328" s="203"/>
      <c r="AS328" s="203"/>
      <c r="AT328" s="203"/>
      <c r="AU328" s="203"/>
      <c r="AV328" s="203"/>
      <c r="AW328" s="204"/>
      <c r="AX328" s="203">
        <f>VLOOKUP(CONCATENATE($D328,$C$3),'Data Table'!$BD$3:$BJ$158,5,FALSE)</f>
        <v>51.8</v>
      </c>
      <c r="AY328" s="203"/>
      <c r="AZ328" s="203"/>
      <c r="BA328" s="203"/>
      <c r="BB328" s="203"/>
      <c r="BC328" s="203"/>
      <c r="BD328" s="203"/>
      <c r="BE328" s="203"/>
      <c r="BF328" s="203"/>
      <c r="BG328" s="203"/>
      <c r="BH328" s="203"/>
      <c r="BI328" s="203"/>
      <c r="BJ328" s="203"/>
      <c r="BK328" s="203"/>
      <c r="BL328" s="203"/>
      <c r="BM328" s="203"/>
      <c r="BN328" s="203"/>
      <c r="BO328" s="203"/>
      <c r="BP328" s="203"/>
      <c r="BQ328" s="211">
        <f>VLOOKUP(CONCATENATE($D328,$C$3),'Data Table'!$BD$3:$BJ$158,6,FALSE)</f>
        <v>47</v>
      </c>
      <c r="BR328" s="212"/>
      <c r="BS328" s="212"/>
      <c r="BT328" s="212"/>
      <c r="BU328" s="212"/>
      <c r="BV328" s="212"/>
      <c r="BW328" s="212"/>
      <c r="BX328" s="212"/>
      <c r="BY328" s="212"/>
      <c r="BZ328" s="212"/>
      <c r="CA328" s="213"/>
      <c r="CB328" s="212">
        <f>VLOOKUP(CONCATENATE($D328,$C$3),'Data Table'!$BD$3:$BJ$158,7,FALSE)</f>
        <v>-4</v>
      </c>
      <c r="CC328" s="212"/>
      <c r="CD328" s="212"/>
      <c r="CE328" s="212"/>
      <c r="CF328" s="212"/>
      <c r="CG328" s="212"/>
      <c r="CH328" s="212"/>
      <c r="CI328" s="212"/>
      <c r="CJ328" s="212"/>
      <c r="CK328" s="212"/>
      <c r="CL328" s="213"/>
      <c r="CM328" s="56"/>
      <c r="CN328" s="56"/>
      <c r="CO328" s="56"/>
      <c r="CP328" s="56"/>
      <c r="CQ328" s="56"/>
      <c r="CR328" s="56"/>
      <c r="CS328" s="56"/>
      <c r="CT328" s="56"/>
      <c r="CU328" s="56"/>
      <c r="CV328" s="56"/>
      <c r="CW328" s="56"/>
      <c r="CX328" s="56"/>
      <c r="CY328" s="56"/>
      <c r="CZ328" s="56"/>
      <c r="DA328" s="56"/>
      <c r="DB328" s="56"/>
      <c r="DC328" s="56"/>
      <c r="DD328" s="56"/>
      <c r="DE328" s="56"/>
      <c r="DF328" s="56"/>
      <c r="DG328" s="56"/>
      <c r="DH328" s="56"/>
      <c r="DI328" s="56"/>
      <c r="DJ328" s="56"/>
      <c r="DK328" s="56"/>
      <c r="DL328" s="56"/>
      <c r="DM328" s="56"/>
      <c r="DN328" s="56"/>
      <c r="DO328" s="56"/>
      <c r="DP328" s="56"/>
      <c r="DQ328" s="56"/>
      <c r="DR328" s="56"/>
      <c r="DS328" s="56"/>
      <c r="DT328" s="56"/>
      <c r="DU328" s="56"/>
      <c r="DV328" s="56"/>
      <c r="DW328" s="56"/>
      <c r="DX328" s="56"/>
      <c r="DY328" s="56"/>
      <c r="DZ328" s="56"/>
      <c r="EA328" s="56"/>
      <c r="EB328" s="56"/>
      <c r="EC328" s="56"/>
      <c r="ED328" s="56"/>
      <c r="EE328" s="56"/>
      <c r="EF328" s="56"/>
      <c r="EG328" s="56"/>
      <c r="EH328" s="56"/>
      <c r="EI328" s="56"/>
      <c r="EJ328" s="56"/>
      <c r="EK328" s="56"/>
      <c r="EL328" s="56"/>
      <c r="EM328" s="56"/>
      <c r="EN328" s="56"/>
      <c r="EO328" s="56"/>
      <c r="EP328" s="56"/>
      <c r="EQ328" s="56"/>
      <c r="ER328" s="56"/>
      <c r="ES328" s="56"/>
      <c r="ET328" s="56"/>
      <c r="EU328" s="56"/>
      <c r="EV328" s="56"/>
      <c r="EW328" s="56"/>
      <c r="EX328" s="56"/>
      <c r="EY328" s="56"/>
      <c r="EZ328" s="56"/>
      <c r="FA328" s="56"/>
      <c r="FB328" s="56"/>
      <c r="FC328" s="56"/>
      <c r="FD328" s="56"/>
      <c r="FE328" s="56"/>
      <c r="FF328" s="56"/>
      <c r="FG328" s="56"/>
      <c r="FH328" s="56"/>
      <c r="FI328" s="56"/>
      <c r="FJ328" s="56"/>
      <c r="FK328" s="56"/>
      <c r="FL328" s="56"/>
      <c r="FM328" s="56"/>
      <c r="FN328" s="56"/>
      <c r="FO328" s="56"/>
      <c r="FP328" s="56"/>
      <c r="FQ328" s="56"/>
      <c r="FR328" s="56"/>
      <c r="FS328" s="56"/>
      <c r="FT328" s="56"/>
      <c r="FU328" s="56"/>
      <c r="FV328" s="56"/>
      <c r="FW328" s="56"/>
      <c r="FX328" s="56"/>
      <c r="FY328" s="56"/>
      <c r="FZ328" s="56"/>
      <c r="GA328" s="56"/>
      <c r="GB328" s="56"/>
      <c r="GC328" s="56"/>
      <c r="GD328" s="56"/>
      <c r="GE328" s="56"/>
      <c r="GF328" s="56"/>
      <c r="GG328" s="56"/>
      <c r="GH328" s="56"/>
      <c r="GI328" s="56"/>
      <c r="GJ328" s="56"/>
      <c r="GK328" s="56"/>
      <c r="GL328" s="56"/>
      <c r="GM328" s="56"/>
      <c r="GN328" s="56"/>
      <c r="GO328" s="56"/>
      <c r="GP328" s="56"/>
      <c r="GQ328" s="56"/>
      <c r="GR328" s="56"/>
      <c r="GS328" s="56"/>
      <c r="GT328" s="56"/>
      <c r="GU328" s="56"/>
      <c r="GV328" s="56"/>
      <c r="GW328" s="56"/>
      <c r="GX328" s="56"/>
      <c r="GY328" s="56"/>
      <c r="GZ328" s="56"/>
      <c r="HA328" s="56"/>
      <c r="HB328" s="56"/>
      <c r="HC328" s="56"/>
      <c r="HD328" s="56"/>
      <c r="HE328" s="56"/>
      <c r="HF328" s="56"/>
      <c r="HG328" s="56"/>
      <c r="HH328" s="217"/>
    </row>
    <row r="329" spans="2:216" ht="92.25" x14ac:dyDescent="1.35">
      <c r="B329" s="221"/>
      <c r="C329" s="56"/>
      <c r="D329" s="174" t="str">
        <f>'Data Table'!A52</f>
        <v>Wisconsin</v>
      </c>
      <c r="E329" s="175"/>
      <c r="F329" s="175"/>
      <c r="G329" s="175"/>
      <c r="H329" s="175"/>
      <c r="I329" s="175"/>
      <c r="J329" s="175"/>
      <c r="K329" s="175"/>
      <c r="L329" s="175"/>
      <c r="M329" s="175"/>
      <c r="N329" s="175"/>
      <c r="O329" s="175"/>
      <c r="P329" s="175"/>
      <c r="Q329" s="175"/>
      <c r="R329" s="175"/>
      <c r="S329" s="175"/>
      <c r="T329" s="199">
        <f>VLOOKUP(CONCATENATE($D329,$C$3),'Data Table'!$BD$3:$BJ$158,3,FALSE)</f>
        <v>1.5</v>
      </c>
      <c r="U329" s="200"/>
      <c r="V329" s="200"/>
      <c r="W329" s="200"/>
      <c r="X329" s="200"/>
      <c r="Y329" s="200"/>
      <c r="Z329" s="200"/>
      <c r="AA329" s="200"/>
      <c r="AB329" s="200"/>
      <c r="AC329" s="200"/>
      <c r="AD329" s="200"/>
      <c r="AE329" s="199">
        <f>VLOOKUP(CONCATENATE($D329,$C$3),'Data Table'!$BD$3:$BJ$158,4,FALSE)</f>
        <v>2.4308275426405559</v>
      </c>
      <c r="AF329" s="200"/>
      <c r="AG329" s="200"/>
      <c r="AH329" s="200"/>
      <c r="AI329" s="200"/>
      <c r="AJ329" s="200"/>
      <c r="AK329" s="200"/>
      <c r="AL329" s="200"/>
      <c r="AM329" s="200"/>
      <c r="AN329" s="200"/>
      <c r="AO329" s="200"/>
      <c r="AP329" s="200"/>
      <c r="AQ329" s="200"/>
      <c r="AR329" s="200"/>
      <c r="AS329" s="200"/>
      <c r="AT329" s="200"/>
      <c r="AU329" s="200"/>
      <c r="AV329" s="200"/>
      <c r="AW329" s="201"/>
      <c r="AX329" s="200">
        <f>VLOOKUP(CONCATENATE($D329,$C$3),'Data Table'!$BD$3:$BJ$158,5,FALSE)</f>
        <v>43.1</v>
      </c>
      <c r="AY329" s="200"/>
      <c r="AZ329" s="200"/>
      <c r="BA329" s="200"/>
      <c r="BB329" s="200"/>
      <c r="BC329" s="200"/>
      <c r="BD329" s="200"/>
      <c r="BE329" s="200"/>
      <c r="BF329" s="200"/>
      <c r="BG329" s="200"/>
      <c r="BH329" s="200"/>
      <c r="BI329" s="200"/>
      <c r="BJ329" s="200"/>
      <c r="BK329" s="200"/>
      <c r="BL329" s="200"/>
      <c r="BM329" s="200"/>
      <c r="BN329" s="200"/>
      <c r="BO329" s="200"/>
      <c r="BP329" s="200"/>
      <c r="BQ329" s="208">
        <f>VLOOKUP(CONCATENATE($D329,$C$3),'Data Table'!$BD$3:$BJ$158,6,FALSE)</f>
        <v>13</v>
      </c>
      <c r="BR329" s="209"/>
      <c r="BS329" s="209"/>
      <c r="BT329" s="209"/>
      <c r="BU329" s="209"/>
      <c r="BV329" s="209"/>
      <c r="BW329" s="209"/>
      <c r="BX329" s="209"/>
      <c r="BY329" s="209"/>
      <c r="BZ329" s="209"/>
      <c r="CA329" s="210"/>
      <c r="CB329" s="209">
        <f>VLOOKUP(CONCATENATE($D329,$C$3),'Data Table'!$BD$3:$BJ$158,7,FALSE)</f>
        <v>-1</v>
      </c>
      <c r="CC329" s="209"/>
      <c r="CD329" s="209"/>
      <c r="CE329" s="209"/>
      <c r="CF329" s="209"/>
      <c r="CG329" s="209"/>
      <c r="CH329" s="209"/>
      <c r="CI329" s="209"/>
      <c r="CJ329" s="209"/>
      <c r="CK329" s="209"/>
      <c r="CL329" s="210"/>
      <c r="CM329" s="56"/>
      <c r="CN329" s="56"/>
      <c r="CO329" s="56"/>
      <c r="CP329" s="56"/>
      <c r="CQ329" s="56"/>
      <c r="CR329" s="56"/>
      <c r="CS329" s="56"/>
      <c r="CT329" s="56"/>
      <c r="CU329" s="56"/>
      <c r="CV329" s="56"/>
      <c r="CW329" s="56"/>
      <c r="CX329" s="56"/>
      <c r="CY329" s="56"/>
      <c r="CZ329" s="56"/>
      <c r="DA329" s="56"/>
      <c r="DB329" s="56"/>
      <c r="DC329" s="56"/>
      <c r="DD329" s="56"/>
      <c r="DE329" s="56"/>
      <c r="DF329" s="56"/>
      <c r="DG329" s="56"/>
      <c r="DH329" s="56"/>
      <c r="DI329" s="56"/>
      <c r="DJ329" s="56"/>
      <c r="DK329" s="56"/>
      <c r="DL329" s="56"/>
      <c r="DM329" s="56"/>
      <c r="DN329" s="56"/>
      <c r="DO329" s="56"/>
      <c r="DP329" s="56"/>
      <c r="DQ329" s="56"/>
      <c r="DR329" s="56"/>
      <c r="DS329" s="56"/>
      <c r="DT329" s="56"/>
      <c r="DU329" s="56"/>
      <c r="DV329" s="56"/>
      <c r="DW329" s="56"/>
      <c r="DX329" s="56"/>
      <c r="DY329" s="56"/>
      <c r="DZ329" s="56"/>
      <c r="EA329" s="56"/>
      <c r="EB329" s="56"/>
      <c r="EC329" s="56"/>
      <c r="ED329" s="56"/>
      <c r="EE329" s="56"/>
      <c r="EF329" s="56"/>
      <c r="EG329" s="56"/>
      <c r="EH329" s="56"/>
      <c r="EI329" s="56"/>
      <c r="EJ329" s="56"/>
      <c r="EK329" s="56"/>
      <c r="EL329" s="56"/>
      <c r="EM329" s="56"/>
      <c r="EN329" s="56"/>
      <c r="EO329" s="56"/>
      <c r="EP329" s="56"/>
      <c r="EQ329" s="56"/>
      <c r="ER329" s="56"/>
      <c r="ES329" s="56"/>
      <c r="ET329" s="56"/>
      <c r="EU329" s="56"/>
      <c r="EV329" s="56"/>
      <c r="EW329" s="56"/>
      <c r="EX329" s="56"/>
      <c r="EY329" s="56"/>
      <c r="EZ329" s="56"/>
      <c r="FA329" s="56"/>
      <c r="FB329" s="56"/>
      <c r="FC329" s="56"/>
      <c r="FD329" s="56"/>
      <c r="FE329" s="56"/>
      <c r="FF329" s="56"/>
      <c r="FG329" s="56"/>
      <c r="FH329" s="56"/>
      <c r="FI329" s="56"/>
      <c r="FJ329" s="56"/>
      <c r="FK329" s="56"/>
      <c r="FL329" s="56"/>
      <c r="FM329" s="56"/>
      <c r="FN329" s="56"/>
      <c r="FO329" s="56"/>
      <c r="FP329" s="56"/>
      <c r="FQ329" s="56"/>
      <c r="FR329" s="56"/>
      <c r="FS329" s="56"/>
      <c r="FT329" s="56"/>
      <c r="FU329" s="56"/>
      <c r="FV329" s="56"/>
      <c r="FW329" s="56"/>
      <c r="FX329" s="56"/>
      <c r="FY329" s="56"/>
      <c r="FZ329" s="56"/>
      <c r="GA329" s="56"/>
      <c r="GB329" s="56"/>
      <c r="GC329" s="56"/>
      <c r="GD329" s="56"/>
      <c r="GE329" s="56"/>
      <c r="GF329" s="56"/>
      <c r="GG329" s="56"/>
      <c r="GH329" s="56"/>
      <c r="GI329" s="56"/>
      <c r="GJ329" s="56"/>
      <c r="GK329" s="56"/>
      <c r="GL329" s="56"/>
      <c r="GM329" s="56"/>
      <c r="GN329" s="56"/>
      <c r="GO329" s="56"/>
      <c r="GP329" s="56"/>
      <c r="GQ329" s="56"/>
      <c r="GR329" s="56"/>
      <c r="GS329" s="56"/>
      <c r="GT329" s="56"/>
      <c r="GU329" s="56"/>
      <c r="GV329" s="56"/>
      <c r="GW329" s="56"/>
      <c r="GX329" s="56"/>
      <c r="GY329" s="56"/>
      <c r="GZ329" s="56"/>
      <c r="HA329" s="56"/>
      <c r="HB329" s="56"/>
      <c r="HC329" s="56"/>
      <c r="HD329" s="56"/>
      <c r="HE329" s="56"/>
      <c r="HF329" s="56"/>
      <c r="HG329" s="56"/>
      <c r="HH329" s="217"/>
    </row>
    <row r="330" spans="2:216" ht="92.25" x14ac:dyDescent="1.35">
      <c r="B330" s="221"/>
      <c r="C330" s="56"/>
      <c r="D330" s="178" t="str">
        <f>'Data Table'!A53</f>
        <v>Wyoming</v>
      </c>
      <c r="E330" s="179"/>
      <c r="F330" s="179"/>
      <c r="G330" s="179"/>
      <c r="H330" s="179"/>
      <c r="I330" s="179"/>
      <c r="J330" s="179"/>
      <c r="K330" s="179"/>
      <c r="L330" s="179"/>
      <c r="M330" s="179"/>
      <c r="N330" s="179"/>
      <c r="O330" s="179"/>
      <c r="P330" s="179"/>
      <c r="Q330" s="179"/>
      <c r="R330" s="179"/>
      <c r="S330" s="179"/>
      <c r="T330" s="202">
        <f>VLOOKUP(CONCATENATE($D330,$C$3),'Data Table'!$BD$3:$BJ$158,3,FALSE)</f>
        <v>0.2</v>
      </c>
      <c r="U330" s="203"/>
      <c r="V330" s="203"/>
      <c r="W330" s="203"/>
      <c r="X330" s="203"/>
      <c r="Y330" s="203"/>
      <c r="Z330" s="203"/>
      <c r="AA330" s="203"/>
      <c r="AB330" s="203"/>
      <c r="AC330" s="203"/>
      <c r="AD330" s="203"/>
      <c r="AE330" s="202">
        <f>VLOOKUP(CONCATENATE($D330,$C$3),'Data Table'!$BD$3:$BJ$158,4,FALSE)</f>
        <v>1.6117583197628294</v>
      </c>
      <c r="AF330" s="203"/>
      <c r="AG330" s="203"/>
      <c r="AH330" s="203"/>
      <c r="AI330" s="203"/>
      <c r="AJ330" s="203"/>
      <c r="AK330" s="203"/>
      <c r="AL330" s="203"/>
      <c r="AM330" s="203"/>
      <c r="AN330" s="203"/>
      <c r="AO330" s="203"/>
      <c r="AP330" s="203"/>
      <c r="AQ330" s="203"/>
      <c r="AR330" s="203"/>
      <c r="AS330" s="203"/>
      <c r="AT330" s="203"/>
      <c r="AU330" s="203"/>
      <c r="AV330" s="203"/>
      <c r="AW330" s="204"/>
      <c r="AX330" s="203">
        <f>VLOOKUP(CONCATENATE($D330,$C$3),'Data Table'!$BD$3:$BJ$158,5,FALSE)</f>
        <v>42</v>
      </c>
      <c r="AY330" s="203"/>
      <c r="AZ330" s="203"/>
      <c r="BA330" s="203"/>
      <c r="BB330" s="203"/>
      <c r="BC330" s="203"/>
      <c r="BD330" s="203"/>
      <c r="BE330" s="203"/>
      <c r="BF330" s="203"/>
      <c r="BG330" s="203"/>
      <c r="BH330" s="203"/>
      <c r="BI330" s="203"/>
      <c r="BJ330" s="203"/>
      <c r="BK330" s="203"/>
      <c r="BL330" s="203"/>
      <c r="BM330" s="203"/>
      <c r="BN330" s="203"/>
      <c r="BO330" s="203"/>
      <c r="BP330" s="203"/>
      <c r="BQ330" s="211">
        <f>VLOOKUP(CONCATENATE($D330,$C$3),'Data Table'!$BD$3:$BJ$158,6,FALSE)</f>
        <v>25</v>
      </c>
      <c r="BR330" s="212"/>
      <c r="BS330" s="212"/>
      <c r="BT330" s="212"/>
      <c r="BU330" s="212"/>
      <c r="BV330" s="212"/>
      <c r="BW330" s="212"/>
      <c r="BX330" s="212"/>
      <c r="BY330" s="212"/>
      <c r="BZ330" s="212"/>
      <c r="CA330" s="213"/>
      <c r="CB330" s="212">
        <f>VLOOKUP(CONCATENATE($D330,$C$3),'Data Table'!$BD$3:$BJ$158,7,FALSE)</f>
        <v>-4</v>
      </c>
      <c r="CC330" s="212"/>
      <c r="CD330" s="212"/>
      <c r="CE330" s="212"/>
      <c r="CF330" s="212"/>
      <c r="CG330" s="212"/>
      <c r="CH330" s="212"/>
      <c r="CI330" s="212"/>
      <c r="CJ330" s="212"/>
      <c r="CK330" s="212"/>
      <c r="CL330" s="213"/>
      <c r="CM330" s="56"/>
      <c r="CN330" s="56"/>
      <c r="CO330" s="56"/>
      <c r="CP330" s="56"/>
      <c r="CQ330" s="56"/>
      <c r="CR330" s="56"/>
      <c r="CS330" s="56"/>
      <c r="CT330" s="56"/>
      <c r="CU330" s="56"/>
      <c r="CV330" s="56"/>
      <c r="CW330" s="56"/>
      <c r="CX330" s="56"/>
      <c r="CY330" s="56"/>
      <c r="CZ330" s="56"/>
      <c r="DA330" s="56"/>
      <c r="DB330" s="56"/>
      <c r="DC330" s="56"/>
      <c r="DD330" s="56"/>
      <c r="DE330" s="56"/>
      <c r="DF330" s="56"/>
      <c r="DG330" s="56"/>
      <c r="DH330" s="56"/>
      <c r="DI330" s="56"/>
      <c r="DJ330" s="56"/>
      <c r="DK330" s="56"/>
      <c r="DL330" s="56"/>
      <c r="DM330" s="56"/>
      <c r="DN330" s="56"/>
      <c r="DO330" s="56"/>
      <c r="DP330" s="56"/>
      <c r="DQ330" s="56"/>
      <c r="DR330" s="56"/>
      <c r="DS330" s="56"/>
      <c r="DT330" s="56"/>
      <c r="DU330" s="56"/>
      <c r="DV330" s="56"/>
      <c r="DW330" s="56"/>
      <c r="DX330" s="56"/>
      <c r="DY330" s="56"/>
      <c r="DZ330" s="56"/>
      <c r="EA330" s="56"/>
      <c r="EB330" s="56"/>
      <c r="EC330" s="56"/>
      <c r="ED330" s="56"/>
      <c r="EE330" s="56"/>
      <c r="EF330" s="56"/>
      <c r="EG330" s="56"/>
      <c r="EH330" s="56"/>
      <c r="EI330" s="56"/>
      <c r="EJ330" s="56"/>
      <c r="EK330" s="56"/>
      <c r="EL330" s="56"/>
      <c r="EM330" s="56"/>
      <c r="EN330" s="56"/>
      <c r="EO330" s="56"/>
      <c r="EP330" s="56"/>
      <c r="EQ330" s="56"/>
      <c r="ER330" s="56"/>
      <c r="ES330" s="56"/>
      <c r="ET330" s="56"/>
      <c r="EU330" s="56"/>
      <c r="EV330" s="56"/>
      <c r="EW330" s="56"/>
      <c r="EX330" s="56"/>
      <c r="EY330" s="56"/>
      <c r="EZ330" s="56"/>
      <c r="FA330" s="56"/>
      <c r="FB330" s="56"/>
      <c r="FC330" s="56"/>
      <c r="FD330" s="56"/>
      <c r="FE330" s="56"/>
      <c r="FF330" s="56"/>
      <c r="FG330" s="56"/>
      <c r="FH330" s="56"/>
      <c r="FI330" s="56"/>
      <c r="FJ330" s="56"/>
      <c r="FK330" s="56"/>
      <c r="FL330" s="56"/>
      <c r="FM330" s="56"/>
      <c r="FN330" s="56"/>
      <c r="FO330" s="56"/>
      <c r="FP330" s="56"/>
      <c r="FQ330" s="56"/>
      <c r="FR330" s="56"/>
      <c r="FS330" s="56"/>
      <c r="FT330" s="56"/>
      <c r="FU330" s="56"/>
      <c r="FV330" s="56"/>
      <c r="FW330" s="56"/>
      <c r="FX330" s="56"/>
      <c r="FY330" s="56"/>
      <c r="FZ330" s="56"/>
      <c r="GA330" s="56"/>
      <c r="GB330" s="56"/>
      <c r="GC330" s="56"/>
      <c r="GD330" s="56"/>
      <c r="GE330" s="56"/>
      <c r="GF330" s="56"/>
      <c r="GG330" s="56"/>
      <c r="GH330" s="56"/>
      <c r="GI330" s="56"/>
      <c r="GJ330" s="56"/>
      <c r="GK330" s="56"/>
      <c r="GL330" s="56"/>
      <c r="GM330" s="56"/>
      <c r="GN330" s="56"/>
      <c r="GO330" s="56"/>
      <c r="GP330" s="56"/>
      <c r="GQ330" s="56"/>
      <c r="GR330" s="56"/>
      <c r="GS330" s="56"/>
      <c r="GT330" s="56"/>
      <c r="GU330" s="56"/>
      <c r="GV330" s="56"/>
      <c r="GW330" s="56"/>
      <c r="GX330" s="56"/>
      <c r="GY330" s="56"/>
      <c r="GZ330" s="56"/>
      <c r="HA330" s="56"/>
      <c r="HB330" s="56"/>
      <c r="HC330" s="56"/>
      <c r="HD330" s="56"/>
      <c r="HE330" s="56"/>
      <c r="HF330" s="56"/>
      <c r="HG330" s="56"/>
      <c r="HH330" s="217"/>
    </row>
    <row r="331" spans="2:216" ht="93" thickBot="1" x14ac:dyDescent="1.4">
      <c r="B331" s="223"/>
      <c r="C331" s="185"/>
      <c r="D331" s="176" t="str">
        <f>'Data Table'!A54</f>
        <v>Puerto Rico</v>
      </c>
      <c r="E331" s="177"/>
      <c r="F331" s="177"/>
      <c r="G331" s="177"/>
      <c r="H331" s="177"/>
      <c r="I331" s="177"/>
      <c r="J331" s="177"/>
      <c r="K331" s="177"/>
      <c r="L331" s="177"/>
      <c r="M331" s="177"/>
      <c r="N331" s="177"/>
      <c r="O331" s="177"/>
      <c r="P331" s="177"/>
      <c r="Q331" s="177"/>
      <c r="R331" s="177"/>
      <c r="S331" s="177"/>
      <c r="T331" s="224" t="str">
        <f>VLOOKUP(CONCATENATE($D331,$C$3),'Data Table'!$BD$3:$BJ$158,3,FALSE)</f>
        <v>NA</v>
      </c>
      <c r="U331" s="225"/>
      <c r="V331" s="225"/>
      <c r="W331" s="225"/>
      <c r="X331" s="225"/>
      <c r="Y331" s="225"/>
      <c r="Z331" s="225"/>
      <c r="AA331" s="225"/>
      <c r="AB331" s="225"/>
      <c r="AC331" s="225"/>
      <c r="AD331" s="225"/>
      <c r="AE331" s="224" t="str">
        <f>VLOOKUP(CONCATENATE($D331,$C$3),'Data Table'!$BD$3:$BJ$158,4,FALSE)</f>
        <v>NA</v>
      </c>
      <c r="AF331" s="225"/>
      <c r="AG331" s="225"/>
      <c r="AH331" s="225"/>
      <c r="AI331" s="225"/>
      <c r="AJ331" s="225"/>
      <c r="AK331" s="225"/>
      <c r="AL331" s="225"/>
      <c r="AM331" s="225"/>
      <c r="AN331" s="225"/>
      <c r="AO331" s="225"/>
      <c r="AP331" s="225"/>
      <c r="AQ331" s="225"/>
      <c r="AR331" s="225"/>
      <c r="AS331" s="225"/>
      <c r="AT331" s="225"/>
      <c r="AU331" s="225"/>
      <c r="AV331" s="225"/>
      <c r="AW331" s="226"/>
      <c r="AX331" s="225" t="str">
        <f>VLOOKUP(CONCATENATE($D331,$C$3),'Data Table'!$BD$3:$BJ$158,5,FALSE)</f>
        <v>NA</v>
      </c>
      <c r="AY331" s="225"/>
      <c r="AZ331" s="225"/>
      <c r="BA331" s="225"/>
      <c r="BB331" s="225"/>
      <c r="BC331" s="225"/>
      <c r="BD331" s="225"/>
      <c r="BE331" s="225"/>
      <c r="BF331" s="225"/>
      <c r="BG331" s="225"/>
      <c r="BH331" s="225"/>
      <c r="BI331" s="225"/>
      <c r="BJ331" s="225"/>
      <c r="BK331" s="225"/>
      <c r="BL331" s="225"/>
      <c r="BM331" s="225"/>
      <c r="BN331" s="225"/>
      <c r="BO331" s="225"/>
      <c r="BP331" s="225"/>
      <c r="BQ331" s="227" t="str">
        <f>VLOOKUP(CONCATENATE($D331,$C$3),'Data Table'!$BD$3:$BJ$158,6,FALSE)</f>
        <v>NA</v>
      </c>
      <c r="BR331" s="228"/>
      <c r="BS331" s="228"/>
      <c r="BT331" s="228"/>
      <c r="BU331" s="228"/>
      <c r="BV331" s="228"/>
      <c r="BW331" s="228"/>
      <c r="BX331" s="228"/>
      <c r="BY331" s="228"/>
      <c r="BZ331" s="228"/>
      <c r="CA331" s="229"/>
      <c r="CB331" s="228" t="str">
        <f>VLOOKUP(CONCATENATE($D331,$C$3),'Data Table'!$BD$3:$BJ$158,7,FALSE)</f>
        <v>NA</v>
      </c>
      <c r="CC331" s="228"/>
      <c r="CD331" s="228"/>
      <c r="CE331" s="228"/>
      <c r="CF331" s="228"/>
      <c r="CG331" s="228"/>
      <c r="CH331" s="228"/>
      <c r="CI331" s="228"/>
      <c r="CJ331" s="228"/>
      <c r="CK331" s="228"/>
      <c r="CL331" s="229"/>
      <c r="CM331" s="185"/>
      <c r="CN331" s="185"/>
      <c r="CO331" s="185"/>
      <c r="CP331" s="185"/>
      <c r="CQ331" s="185"/>
      <c r="CR331" s="185"/>
      <c r="CS331" s="185"/>
      <c r="CT331" s="185"/>
      <c r="CU331" s="185"/>
      <c r="CV331" s="185"/>
      <c r="CW331" s="185"/>
      <c r="CX331" s="185"/>
      <c r="CY331" s="185"/>
      <c r="CZ331" s="185"/>
      <c r="DA331" s="185"/>
      <c r="DB331" s="185"/>
      <c r="DC331" s="185"/>
      <c r="DD331" s="185"/>
      <c r="DE331" s="185"/>
      <c r="DF331" s="185"/>
      <c r="DG331" s="185"/>
      <c r="DH331" s="185"/>
      <c r="DI331" s="185"/>
      <c r="DJ331" s="185"/>
      <c r="DK331" s="185"/>
      <c r="DL331" s="185"/>
      <c r="DM331" s="185"/>
      <c r="DN331" s="185"/>
      <c r="DO331" s="185"/>
      <c r="DP331" s="185"/>
      <c r="DQ331" s="185"/>
      <c r="DR331" s="185"/>
      <c r="DS331" s="185"/>
      <c r="DT331" s="185"/>
      <c r="DU331" s="185"/>
      <c r="DV331" s="185"/>
      <c r="DW331" s="185"/>
      <c r="DX331" s="185"/>
      <c r="DY331" s="185"/>
      <c r="DZ331" s="185"/>
      <c r="EA331" s="185"/>
      <c r="EB331" s="185"/>
      <c r="EC331" s="185"/>
      <c r="ED331" s="185"/>
      <c r="EE331" s="185"/>
      <c r="EF331" s="185"/>
      <c r="EG331" s="185"/>
      <c r="EH331" s="185"/>
      <c r="EI331" s="185"/>
      <c r="EJ331" s="185"/>
      <c r="EK331" s="185"/>
      <c r="EL331" s="185"/>
      <c r="EM331" s="185"/>
      <c r="EN331" s="185"/>
      <c r="EO331" s="185"/>
      <c r="EP331" s="185"/>
      <c r="EQ331" s="185"/>
      <c r="ER331" s="185"/>
      <c r="ES331" s="185"/>
      <c r="ET331" s="185"/>
      <c r="EU331" s="185"/>
      <c r="EV331" s="185"/>
      <c r="EW331" s="185"/>
      <c r="EX331" s="185"/>
      <c r="EY331" s="185"/>
      <c r="EZ331" s="185"/>
      <c r="FA331" s="185"/>
      <c r="FB331" s="185"/>
      <c r="FC331" s="185"/>
      <c r="FD331" s="185"/>
      <c r="FE331" s="185"/>
      <c r="FF331" s="185"/>
      <c r="FG331" s="185"/>
      <c r="FH331" s="185"/>
      <c r="FI331" s="185"/>
      <c r="FJ331" s="185"/>
      <c r="FK331" s="185"/>
      <c r="FL331" s="185"/>
      <c r="FM331" s="185"/>
      <c r="FN331" s="185"/>
      <c r="FO331" s="185"/>
      <c r="FP331" s="185"/>
      <c r="FQ331" s="185"/>
      <c r="FR331" s="185"/>
      <c r="FS331" s="185"/>
      <c r="FT331" s="185"/>
      <c r="FU331" s="185"/>
      <c r="FV331" s="185"/>
      <c r="FW331" s="185"/>
      <c r="FX331" s="185"/>
      <c r="FY331" s="185"/>
      <c r="FZ331" s="185"/>
      <c r="GA331" s="185"/>
      <c r="GB331" s="185"/>
      <c r="GC331" s="185"/>
      <c r="GD331" s="185"/>
      <c r="GE331" s="185"/>
      <c r="GF331" s="185"/>
      <c r="GG331" s="185"/>
      <c r="GH331" s="185"/>
      <c r="GI331" s="185"/>
      <c r="GJ331" s="185"/>
      <c r="GK331" s="185"/>
      <c r="GL331" s="185"/>
      <c r="GM331" s="185"/>
      <c r="GN331" s="185"/>
      <c r="GO331" s="185"/>
      <c r="GP331" s="185"/>
      <c r="GQ331" s="185"/>
      <c r="GR331" s="185"/>
      <c r="GS331" s="185"/>
      <c r="GT331" s="185"/>
      <c r="GU331" s="185"/>
      <c r="GV331" s="185"/>
      <c r="GW331" s="185"/>
      <c r="GX331" s="185"/>
      <c r="GY331" s="185"/>
      <c r="GZ331" s="185"/>
      <c r="HA331" s="185"/>
      <c r="HB331" s="185"/>
      <c r="HC331" s="185"/>
      <c r="HD331" s="185"/>
      <c r="HE331" s="185"/>
      <c r="HF331" s="185"/>
      <c r="HG331" s="185"/>
      <c r="HH331" s="230"/>
    </row>
    <row r="332" spans="2:216" ht="92.25" x14ac:dyDescent="1.35">
      <c r="BQ332" s="170"/>
      <c r="BR332" s="170"/>
      <c r="BS332" s="170"/>
      <c r="BT332" s="170"/>
      <c r="BU332" s="170"/>
      <c r="BV332" s="170"/>
      <c r="BW332" s="170"/>
      <c r="BX332" s="170"/>
      <c r="BY332" s="170"/>
      <c r="BZ332" s="170"/>
      <c r="CA332" s="170"/>
    </row>
  </sheetData>
  <mergeCells count="331">
    <mergeCell ref="AR3:EJ3"/>
    <mergeCell ref="CQ279:HH279"/>
    <mergeCell ref="B1:HH1"/>
    <mergeCell ref="D331:S331"/>
    <mergeCell ref="AR61:EJ61"/>
    <mergeCell ref="AR62:EJ62"/>
    <mergeCell ref="AR66:EJ66"/>
    <mergeCell ref="AR63:EJ63"/>
    <mergeCell ref="AR64:EJ64"/>
    <mergeCell ref="AR65:EJ65"/>
    <mergeCell ref="D325:S325"/>
    <mergeCell ref="D326:S326"/>
    <mergeCell ref="D327:S327"/>
    <mergeCell ref="D328:S328"/>
    <mergeCell ref="D329:S329"/>
    <mergeCell ref="D330:S330"/>
    <mergeCell ref="D319:S319"/>
    <mergeCell ref="D320:S320"/>
    <mergeCell ref="D321:S321"/>
    <mergeCell ref="D322:S322"/>
    <mergeCell ref="D323:S323"/>
    <mergeCell ref="D324:S324"/>
    <mergeCell ref="D313:S313"/>
    <mergeCell ref="D314:S314"/>
    <mergeCell ref="D315:S315"/>
    <mergeCell ref="D316:S316"/>
    <mergeCell ref="D317:S317"/>
    <mergeCell ref="D318:S318"/>
    <mergeCell ref="D307:S307"/>
    <mergeCell ref="D308:S308"/>
    <mergeCell ref="D309:S309"/>
    <mergeCell ref="D310:S310"/>
    <mergeCell ref="D311:S311"/>
    <mergeCell ref="D312:S312"/>
    <mergeCell ref="D301:S301"/>
    <mergeCell ref="D302:S302"/>
    <mergeCell ref="D303:S303"/>
    <mergeCell ref="D304:S304"/>
    <mergeCell ref="D305:S305"/>
    <mergeCell ref="D306:S306"/>
    <mergeCell ref="D295:S295"/>
    <mergeCell ref="D296:S296"/>
    <mergeCell ref="D297:S297"/>
    <mergeCell ref="D298:S298"/>
    <mergeCell ref="D299:S299"/>
    <mergeCell ref="D300:S300"/>
    <mergeCell ref="D286:S286"/>
    <mergeCell ref="D287:S287"/>
    <mergeCell ref="D288:S288"/>
    <mergeCell ref="D289:S289"/>
    <mergeCell ref="D290:S290"/>
    <mergeCell ref="D291:S291"/>
    <mergeCell ref="CB329:CL329"/>
    <mergeCell ref="CB330:CL330"/>
    <mergeCell ref="CB331:CL331"/>
    <mergeCell ref="D280:S280"/>
    <mergeCell ref="D281:S281"/>
    <mergeCell ref="D282:S282"/>
    <mergeCell ref="D283:S283"/>
    <mergeCell ref="D284:S284"/>
    <mergeCell ref="D285:S285"/>
    <mergeCell ref="CB323:CL323"/>
    <mergeCell ref="CB324:CL324"/>
    <mergeCell ref="CB325:CL325"/>
    <mergeCell ref="CB326:CL326"/>
    <mergeCell ref="CB327:CL327"/>
    <mergeCell ref="CB328:CL328"/>
    <mergeCell ref="CB317:CL317"/>
    <mergeCell ref="CB318:CL318"/>
    <mergeCell ref="CB319:CL319"/>
    <mergeCell ref="CB320:CL320"/>
    <mergeCell ref="CB321:CL321"/>
    <mergeCell ref="CB322:CL322"/>
    <mergeCell ref="CB311:CL311"/>
    <mergeCell ref="CB312:CL312"/>
    <mergeCell ref="CB313:CL313"/>
    <mergeCell ref="CB314:CL314"/>
    <mergeCell ref="CB315:CL315"/>
    <mergeCell ref="CB316:CL316"/>
    <mergeCell ref="CB305:CL305"/>
    <mergeCell ref="CB306:CL306"/>
    <mergeCell ref="CB307:CL307"/>
    <mergeCell ref="CB308:CL308"/>
    <mergeCell ref="CB309:CL309"/>
    <mergeCell ref="CB310:CL310"/>
    <mergeCell ref="CB299:CL299"/>
    <mergeCell ref="CB300:CL300"/>
    <mergeCell ref="CB301:CL301"/>
    <mergeCell ref="CB302:CL302"/>
    <mergeCell ref="CB303:CL303"/>
    <mergeCell ref="CB304:CL304"/>
    <mergeCell ref="CB293:CL293"/>
    <mergeCell ref="CB294:CL294"/>
    <mergeCell ref="CB295:CL295"/>
    <mergeCell ref="CB296:CL296"/>
    <mergeCell ref="CB297:CL297"/>
    <mergeCell ref="CB298:CL298"/>
    <mergeCell ref="CB287:CL287"/>
    <mergeCell ref="CB288:CL288"/>
    <mergeCell ref="CB289:CL289"/>
    <mergeCell ref="CB290:CL290"/>
    <mergeCell ref="CB291:CL291"/>
    <mergeCell ref="CB292:CL292"/>
    <mergeCell ref="BQ331:CA331"/>
    <mergeCell ref="BQ332:CA332"/>
    <mergeCell ref="CB279:CL279"/>
    <mergeCell ref="CB280:CL280"/>
    <mergeCell ref="CB281:CL281"/>
    <mergeCell ref="CB282:CL282"/>
    <mergeCell ref="CB283:CL283"/>
    <mergeCell ref="CB284:CL284"/>
    <mergeCell ref="CB285:CL285"/>
    <mergeCell ref="CB286:CL286"/>
    <mergeCell ref="BQ325:CA325"/>
    <mergeCell ref="BQ326:CA326"/>
    <mergeCell ref="BQ327:CA327"/>
    <mergeCell ref="BQ328:CA328"/>
    <mergeCell ref="BQ329:CA329"/>
    <mergeCell ref="BQ330:CA330"/>
    <mergeCell ref="BQ319:CA319"/>
    <mergeCell ref="BQ320:CA320"/>
    <mergeCell ref="BQ321:CA321"/>
    <mergeCell ref="BQ322:CA322"/>
    <mergeCell ref="BQ323:CA323"/>
    <mergeCell ref="BQ324:CA324"/>
    <mergeCell ref="BQ313:CA313"/>
    <mergeCell ref="BQ314:CA314"/>
    <mergeCell ref="BQ315:CA315"/>
    <mergeCell ref="BQ316:CA316"/>
    <mergeCell ref="BQ317:CA317"/>
    <mergeCell ref="BQ318:CA318"/>
    <mergeCell ref="BQ307:CA307"/>
    <mergeCell ref="BQ308:CA308"/>
    <mergeCell ref="BQ309:CA309"/>
    <mergeCell ref="BQ310:CA310"/>
    <mergeCell ref="BQ311:CA311"/>
    <mergeCell ref="BQ312:CA312"/>
    <mergeCell ref="BQ301:CA301"/>
    <mergeCell ref="BQ302:CA302"/>
    <mergeCell ref="BQ303:CA303"/>
    <mergeCell ref="BQ304:CA304"/>
    <mergeCell ref="BQ305:CA305"/>
    <mergeCell ref="BQ306:CA306"/>
    <mergeCell ref="BQ295:CA295"/>
    <mergeCell ref="BQ296:CA296"/>
    <mergeCell ref="BQ297:CA297"/>
    <mergeCell ref="BQ298:CA298"/>
    <mergeCell ref="BQ299:CA299"/>
    <mergeCell ref="BQ300:CA300"/>
    <mergeCell ref="BQ289:CA289"/>
    <mergeCell ref="BQ290:CA290"/>
    <mergeCell ref="BQ291:CA291"/>
    <mergeCell ref="BQ292:CA292"/>
    <mergeCell ref="BQ293:CA293"/>
    <mergeCell ref="BQ294:CA294"/>
    <mergeCell ref="BQ283:CA283"/>
    <mergeCell ref="BQ284:CA284"/>
    <mergeCell ref="BQ285:CA285"/>
    <mergeCell ref="BQ286:CA286"/>
    <mergeCell ref="BQ287:CA287"/>
    <mergeCell ref="BQ288:CA288"/>
    <mergeCell ref="BQ279:CA279"/>
    <mergeCell ref="BQ280:CA280"/>
    <mergeCell ref="BQ281:CA281"/>
    <mergeCell ref="BQ282:CA282"/>
    <mergeCell ref="AX326:BP326"/>
    <mergeCell ref="AX327:BP327"/>
    <mergeCell ref="AX328:BP328"/>
    <mergeCell ref="AX329:BP329"/>
    <mergeCell ref="AX330:BP330"/>
    <mergeCell ref="AX331:BP331"/>
    <mergeCell ref="AX320:BP320"/>
    <mergeCell ref="AX321:BP321"/>
    <mergeCell ref="AX322:BP322"/>
    <mergeCell ref="AX323:BP323"/>
    <mergeCell ref="AX324:BP324"/>
    <mergeCell ref="AX325:BP325"/>
    <mergeCell ref="AX314:BP314"/>
    <mergeCell ref="AX315:BP315"/>
    <mergeCell ref="AX316:BP316"/>
    <mergeCell ref="AX317:BP317"/>
    <mergeCell ref="AX318:BP318"/>
    <mergeCell ref="AX319:BP319"/>
    <mergeCell ref="AX308:BP308"/>
    <mergeCell ref="AX309:BP309"/>
    <mergeCell ref="AX310:BP310"/>
    <mergeCell ref="AX311:BP311"/>
    <mergeCell ref="AX312:BP312"/>
    <mergeCell ref="AX313:BP313"/>
    <mergeCell ref="AX302:BP302"/>
    <mergeCell ref="AX303:BP303"/>
    <mergeCell ref="AX304:BP304"/>
    <mergeCell ref="AX305:BP305"/>
    <mergeCell ref="AX306:BP306"/>
    <mergeCell ref="AX307:BP307"/>
    <mergeCell ref="AX296:BP296"/>
    <mergeCell ref="AX297:BP297"/>
    <mergeCell ref="AX298:BP298"/>
    <mergeCell ref="AX299:BP299"/>
    <mergeCell ref="AX300:BP300"/>
    <mergeCell ref="AX301:BP301"/>
    <mergeCell ref="AX290:BP290"/>
    <mergeCell ref="AX291:BP291"/>
    <mergeCell ref="AX292:BP292"/>
    <mergeCell ref="AX293:BP293"/>
    <mergeCell ref="AX294:BP294"/>
    <mergeCell ref="AX295:BP295"/>
    <mergeCell ref="AX284:BP284"/>
    <mergeCell ref="AX285:BP285"/>
    <mergeCell ref="AX286:BP286"/>
    <mergeCell ref="AX287:BP287"/>
    <mergeCell ref="AX288:BP288"/>
    <mergeCell ref="AX289:BP289"/>
    <mergeCell ref="AE328:AW328"/>
    <mergeCell ref="AE329:AW329"/>
    <mergeCell ref="AE330:AW330"/>
    <mergeCell ref="AE331:AW331"/>
    <mergeCell ref="D279:S279"/>
    <mergeCell ref="AX279:BP279"/>
    <mergeCell ref="AX280:BP280"/>
    <mergeCell ref="AX281:BP281"/>
    <mergeCell ref="AX282:BP282"/>
    <mergeCell ref="AX283:BP283"/>
    <mergeCell ref="AE322:AW322"/>
    <mergeCell ref="AE323:AW323"/>
    <mergeCell ref="AE324:AW324"/>
    <mergeCell ref="AE325:AW325"/>
    <mergeCell ref="AE326:AW326"/>
    <mergeCell ref="AE327:AW327"/>
    <mergeCell ref="AE316:AW316"/>
    <mergeCell ref="AE317:AW317"/>
    <mergeCell ref="AE318:AW318"/>
    <mergeCell ref="AE319:AW319"/>
    <mergeCell ref="AE320:AW320"/>
    <mergeCell ref="AE321:AW321"/>
    <mergeCell ref="AE310:AW310"/>
    <mergeCell ref="AE311:AW311"/>
    <mergeCell ref="AE312:AW312"/>
    <mergeCell ref="AE313:AW313"/>
    <mergeCell ref="AE314:AW314"/>
    <mergeCell ref="AE315:AW315"/>
    <mergeCell ref="AE304:AW304"/>
    <mergeCell ref="AE305:AW305"/>
    <mergeCell ref="AE306:AW306"/>
    <mergeCell ref="AE307:AW307"/>
    <mergeCell ref="AE308:AW308"/>
    <mergeCell ref="AE309:AW309"/>
    <mergeCell ref="AE298:AW298"/>
    <mergeCell ref="AE299:AW299"/>
    <mergeCell ref="AE300:AW300"/>
    <mergeCell ref="AE301:AW301"/>
    <mergeCell ref="AE302:AW302"/>
    <mergeCell ref="AE303:AW303"/>
    <mergeCell ref="AE292:AW292"/>
    <mergeCell ref="AE293:AW293"/>
    <mergeCell ref="AE294:AW294"/>
    <mergeCell ref="AE295:AW295"/>
    <mergeCell ref="AE296:AW296"/>
    <mergeCell ref="AE297:AW297"/>
    <mergeCell ref="AE286:AW286"/>
    <mergeCell ref="AE287:AW287"/>
    <mergeCell ref="AE288:AW288"/>
    <mergeCell ref="AE289:AW289"/>
    <mergeCell ref="AE290:AW290"/>
    <mergeCell ref="AE291:AW291"/>
    <mergeCell ref="T329:AD329"/>
    <mergeCell ref="T330:AD330"/>
    <mergeCell ref="T331:AD331"/>
    <mergeCell ref="AE279:AW279"/>
    <mergeCell ref="AE280:AW280"/>
    <mergeCell ref="AE281:AW281"/>
    <mergeCell ref="AE282:AW282"/>
    <mergeCell ref="AE283:AW283"/>
    <mergeCell ref="T279:AD279"/>
    <mergeCell ref="T280:AD280"/>
    <mergeCell ref="T281:AD281"/>
    <mergeCell ref="T282:AD282"/>
    <mergeCell ref="T283:AD283"/>
    <mergeCell ref="T284:AD284"/>
    <mergeCell ref="T285:AD285"/>
    <mergeCell ref="T286:AD286"/>
    <mergeCell ref="T287:AD287"/>
    <mergeCell ref="T321:AD321"/>
    <mergeCell ref="T322:AD322"/>
    <mergeCell ref="T323:AD323"/>
    <mergeCell ref="T324:AD324"/>
    <mergeCell ref="T309:AD309"/>
    <mergeCell ref="T310:AD310"/>
    <mergeCell ref="T311:AD311"/>
    <mergeCell ref="T312:AD312"/>
    <mergeCell ref="T297:AD297"/>
    <mergeCell ref="T298:AD298"/>
    <mergeCell ref="T299:AD299"/>
    <mergeCell ref="T300:AD300"/>
    <mergeCell ref="T288:AD288"/>
    <mergeCell ref="T289:AD289"/>
    <mergeCell ref="T290:AD290"/>
    <mergeCell ref="T291:AD291"/>
    <mergeCell ref="T325:AD325"/>
    <mergeCell ref="T326:AD326"/>
    <mergeCell ref="T313:AD313"/>
    <mergeCell ref="T314:AD314"/>
    <mergeCell ref="T301:AD301"/>
    <mergeCell ref="T302:AD302"/>
    <mergeCell ref="T292:AD292"/>
    <mergeCell ref="D292:S292"/>
    <mergeCell ref="T327:AD327"/>
    <mergeCell ref="T328:AD328"/>
    <mergeCell ref="T315:AD315"/>
    <mergeCell ref="T316:AD316"/>
    <mergeCell ref="T317:AD317"/>
    <mergeCell ref="T318:AD318"/>
    <mergeCell ref="T303:AD303"/>
    <mergeCell ref="T304:AD304"/>
    <mergeCell ref="T305:AD305"/>
    <mergeCell ref="T306:AD306"/>
    <mergeCell ref="T293:AD293"/>
    <mergeCell ref="T294:AD294"/>
    <mergeCell ref="D293:S293"/>
    <mergeCell ref="D294:S294"/>
    <mergeCell ref="T319:AD319"/>
    <mergeCell ref="T320:AD320"/>
    <mergeCell ref="T307:AD307"/>
    <mergeCell ref="T308:AD308"/>
    <mergeCell ref="T295:AD295"/>
    <mergeCell ref="T296:AD296"/>
    <mergeCell ref="AR2:EJ2"/>
    <mergeCell ref="BR260:CA272"/>
    <mergeCell ref="BH260:BQ272"/>
    <mergeCell ref="AE284:AW284"/>
    <mergeCell ref="AE285:AW285"/>
  </mergeCells>
  <conditionalFormatting sqref="Y215:AS241 T279 LI78:LJ297 F67:EV201 D202:X276 CB260:DV272 Y202:EV214 AG277:EV278 F278:K278 AE279 AX279 BQ279 CB279 AT254:DV259 AT260:AW272 AT274:EV276 AT273:DV273 EM254:EV273 CM282:EV282 CM281:EI281 EK281:EV281 CM283:EI284 EK283:EV284 CM280:EV280 CM279:CQ279 AT215:EV253">
    <cfRule type="colorScale" priority="4">
      <colorScale>
        <cfvo type="min"/>
        <cfvo type="max"/>
        <color theme="0"/>
        <color rgb="FFC00000"/>
      </colorScale>
    </cfRule>
  </conditionalFormatting>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K158"/>
  <sheetViews>
    <sheetView workbookViewId="0"/>
  </sheetViews>
  <sheetFormatPr defaultRowHeight="15" x14ac:dyDescent="0.25"/>
  <cols>
    <col min="56" max="56" width="23.28515625" bestFit="1" customWidth="1"/>
    <col min="57" max="57" width="23.28515625" customWidth="1"/>
  </cols>
  <sheetData>
    <row r="1" spans="1:63" x14ac:dyDescent="0.25">
      <c r="B1" s="61" t="s">
        <v>114</v>
      </c>
    </row>
    <row r="2" spans="1:63" x14ac:dyDescent="0.25">
      <c r="A2" s="41" t="s">
        <v>115</v>
      </c>
      <c r="B2" s="38" t="s">
        <v>8</v>
      </c>
      <c r="C2" s="38" t="s">
        <v>9</v>
      </c>
      <c r="D2" s="38" t="s">
        <v>10</v>
      </c>
      <c r="E2" s="38" t="s">
        <v>11</v>
      </c>
      <c r="F2" s="38" t="s">
        <v>12</v>
      </c>
      <c r="G2" s="38" t="s">
        <v>13</v>
      </c>
      <c r="H2" s="38" t="s">
        <v>14</v>
      </c>
      <c r="I2" s="38" t="s">
        <v>15</v>
      </c>
      <c r="J2" s="38" t="s">
        <v>16</v>
      </c>
      <c r="K2" s="38" t="s">
        <v>17</v>
      </c>
      <c r="L2" s="38" t="s">
        <v>18</v>
      </c>
      <c r="M2" s="38" t="s">
        <v>19</v>
      </c>
      <c r="N2" s="38" t="s">
        <v>20</v>
      </c>
      <c r="O2" s="38" t="s">
        <v>21</v>
      </c>
      <c r="P2" s="38" t="s">
        <v>22</v>
      </c>
      <c r="Q2" s="38" t="s">
        <v>23</v>
      </c>
      <c r="R2" s="38" t="s">
        <v>24</v>
      </c>
      <c r="S2" s="38" t="s">
        <v>25</v>
      </c>
      <c r="T2" s="38" t="s">
        <v>26</v>
      </c>
      <c r="U2" s="38" t="s">
        <v>27</v>
      </c>
      <c r="V2" s="38" t="s">
        <v>28</v>
      </c>
      <c r="W2" s="38" t="s">
        <v>29</v>
      </c>
      <c r="X2" s="38" t="s">
        <v>30</v>
      </c>
      <c r="Y2" s="38" t="s">
        <v>31</v>
      </c>
      <c r="Z2" s="38" t="s">
        <v>32</v>
      </c>
      <c r="AA2" s="38" t="s">
        <v>33</v>
      </c>
      <c r="AB2" s="38" t="s">
        <v>34</v>
      </c>
      <c r="AC2" s="38" t="s">
        <v>35</v>
      </c>
      <c r="AD2" s="38" t="s">
        <v>36</v>
      </c>
      <c r="AE2" s="38" t="s">
        <v>37</v>
      </c>
      <c r="AF2" s="38" t="s">
        <v>38</v>
      </c>
      <c r="AG2" s="38" t="s">
        <v>39</v>
      </c>
      <c r="AH2" s="38" t="s">
        <v>40</v>
      </c>
      <c r="AI2" s="38" t="s">
        <v>41</v>
      </c>
      <c r="AJ2" s="38" t="s">
        <v>42</v>
      </c>
      <c r="AK2" s="38" t="s">
        <v>43</v>
      </c>
      <c r="AL2" s="38" t="s">
        <v>44</v>
      </c>
      <c r="AM2" s="38" t="s">
        <v>45</v>
      </c>
      <c r="AN2" s="38" t="s">
        <v>46</v>
      </c>
      <c r="AO2" s="38" t="s">
        <v>47</v>
      </c>
      <c r="AP2" s="38" t="s">
        <v>48</v>
      </c>
      <c r="AQ2" s="38" t="s">
        <v>49</v>
      </c>
      <c r="AR2" s="38" t="s">
        <v>50</v>
      </c>
      <c r="AS2" s="38" t="s">
        <v>51</v>
      </c>
      <c r="AT2" s="38" t="s">
        <v>52</v>
      </c>
      <c r="AU2" s="38" t="s">
        <v>53</v>
      </c>
      <c r="AV2" s="38" t="s">
        <v>54</v>
      </c>
      <c r="AW2" s="38" t="s">
        <v>55</v>
      </c>
      <c r="AX2" s="38" t="s">
        <v>56</v>
      </c>
      <c r="AY2" s="38" t="s">
        <v>57</v>
      </c>
      <c r="AZ2" s="38" t="s">
        <v>58</v>
      </c>
      <c r="BA2" s="38" t="s">
        <v>62</v>
      </c>
      <c r="BB2" s="62" t="s">
        <v>113</v>
      </c>
      <c r="BC2" s="62" t="s">
        <v>122</v>
      </c>
      <c r="BD2" s="62" t="s">
        <v>183</v>
      </c>
      <c r="BE2" s="62" t="s">
        <v>210</v>
      </c>
      <c r="BF2" s="62" t="s">
        <v>172</v>
      </c>
      <c r="BG2" s="167" t="s">
        <v>196</v>
      </c>
      <c r="BH2" t="s">
        <v>209</v>
      </c>
      <c r="BI2" s="167" t="s">
        <v>202</v>
      </c>
      <c r="BJ2" s="167" t="s">
        <v>203</v>
      </c>
    </row>
    <row r="3" spans="1:63" x14ac:dyDescent="0.25">
      <c r="A3" s="48" t="s">
        <v>8</v>
      </c>
      <c r="B3" s="25" t="s">
        <v>61</v>
      </c>
      <c r="C3" s="25">
        <v>1097</v>
      </c>
      <c r="D3" s="25">
        <v>1331</v>
      </c>
      <c r="E3" s="25">
        <v>374</v>
      </c>
      <c r="F3" s="25">
        <v>2509</v>
      </c>
      <c r="G3" s="25">
        <v>3108</v>
      </c>
      <c r="H3" s="25">
        <v>46</v>
      </c>
      <c r="I3" s="25">
        <v>119</v>
      </c>
      <c r="J3" s="25">
        <v>79</v>
      </c>
      <c r="K3" s="25">
        <v>18599</v>
      </c>
      <c r="L3" s="25">
        <v>13864</v>
      </c>
      <c r="M3" s="25">
        <v>608</v>
      </c>
      <c r="N3" s="25">
        <v>575</v>
      </c>
      <c r="O3" s="25">
        <v>883</v>
      </c>
      <c r="P3" s="25">
        <v>1625</v>
      </c>
      <c r="Q3" s="25">
        <v>503</v>
      </c>
      <c r="R3" s="25">
        <v>853</v>
      </c>
      <c r="S3" s="25">
        <v>4137</v>
      </c>
      <c r="T3" s="25">
        <v>2329</v>
      </c>
      <c r="U3" s="25">
        <v>129</v>
      </c>
      <c r="V3" s="25">
        <v>1261</v>
      </c>
      <c r="W3" s="25">
        <v>636</v>
      </c>
      <c r="X3" s="25">
        <v>2341</v>
      </c>
      <c r="Y3" s="25">
        <v>1299</v>
      </c>
      <c r="Z3" s="25">
        <v>5141</v>
      </c>
      <c r="AA3" s="25">
        <v>1333</v>
      </c>
      <c r="AB3" s="25">
        <v>31</v>
      </c>
      <c r="AC3" s="25">
        <v>245</v>
      </c>
      <c r="AD3" s="25">
        <v>761</v>
      </c>
      <c r="AE3" s="25">
        <v>0</v>
      </c>
      <c r="AF3" s="25">
        <v>779</v>
      </c>
      <c r="AG3" s="25">
        <v>787</v>
      </c>
      <c r="AH3" s="25">
        <v>1364</v>
      </c>
      <c r="AI3" s="25">
        <v>4329</v>
      </c>
      <c r="AJ3" s="25">
        <v>83</v>
      </c>
      <c r="AK3" s="25">
        <v>3705</v>
      </c>
      <c r="AL3" s="25">
        <v>1030</v>
      </c>
      <c r="AM3" s="25">
        <v>373</v>
      </c>
      <c r="AN3" s="25">
        <v>1926</v>
      </c>
      <c r="AO3" s="25">
        <v>20</v>
      </c>
      <c r="AP3" s="25">
        <v>1665</v>
      </c>
      <c r="AQ3" s="25">
        <v>0</v>
      </c>
      <c r="AR3" s="25">
        <v>12116</v>
      </c>
      <c r="AS3" s="25">
        <v>9993</v>
      </c>
      <c r="AT3" s="25">
        <v>126</v>
      </c>
      <c r="AU3" s="25">
        <v>16</v>
      </c>
      <c r="AV3" s="25">
        <v>2515</v>
      </c>
      <c r="AW3" s="25">
        <v>1507</v>
      </c>
      <c r="AX3" s="25">
        <v>477</v>
      </c>
      <c r="AY3" s="25">
        <v>323</v>
      </c>
      <c r="AZ3" s="25">
        <v>260</v>
      </c>
      <c r="BA3" s="25">
        <v>8</v>
      </c>
      <c r="BB3">
        <v>2012</v>
      </c>
      <c r="BC3">
        <v>2012</v>
      </c>
      <c r="BD3" t="str">
        <f>CONCATENATE(A3,BC3)</f>
        <v>Alabama2012</v>
      </c>
      <c r="BE3" t="str">
        <f>" "&amp;BD3</f>
        <v xml:space="preserve"> Alabama2012</v>
      </c>
      <c r="BF3">
        <f>IFERROR(VLOOKUP('Data Table'!A3,'GDP per State'!$A$4:$I$54,9,FALSE),"NA")</f>
        <v>1.2</v>
      </c>
      <c r="BG3" s="165">
        <f>IFERROR(VLOOKUP(A3,'GDP per Capita'!$A$5:$H$55,6,FALSE)*100,"NA")</f>
        <v>2.135894495412844</v>
      </c>
      <c r="BH3">
        <v>62.8</v>
      </c>
      <c r="BI3">
        <f>VLOOKUP($BD3,'Health Ranking'!$C$2:$E$157,2,FALSE)</f>
        <v>45</v>
      </c>
      <c r="BJ3">
        <f>VLOOKUP($BD3,'Health Ranking'!$C$2:$E$157,3,FALSE)</f>
        <v>3</v>
      </c>
      <c r="BK3" s="165"/>
    </row>
    <row r="4" spans="1:63" x14ac:dyDescent="0.25">
      <c r="A4" s="48" t="s">
        <v>9</v>
      </c>
      <c r="B4" s="25">
        <v>1004</v>
      </c>
      <c r="C4" s="25" t="s">
        <v>61</v>
      </c>
      <c r="D4" s="25">
        <v>3717</v>
      </c>
      <c r="E4" s="25">
        <v>855</v>
      </c>
      <c r="F4" s="25">
        <v>6995</v>
      </c>
      <c r="G4" s="25">
        <v>3457</v>
      </c>
      <c r="H4" s="25">
        <v>439</v>
      </c>
      <c r="I4" s="25">
        <v>692</v>
      </c>
      <c r="J4" s="25">
        <v>1247</v>
      </c>
      <c r="K4" s="25">
        <v>10704</v>
      </c>
      <c r="L4" s="25">
        <v>2654</v>
      </c>
      <c r="M4" s="25">
        <v>1417</v>
      </c>
      <c r="N4" s="25">
        <v>1198</v>
      </c>
      <c r="O4" s="25">
        <v>2250</v>
      </c>
      <c r="P4" s="25">
        <v>479</v>
      </c>
      <c r="Q4" s="25">
        <v>951</v>
      </c>
      <c r="R4" s="25">
        <v>333</v>
      </c>
      <c r="S4" s="25">
        <v>304</v>
      </c>
      <c r="T4" s="25">
        <v>403</v>
      </c>
      <c r="U4" s="25">
        <v>38</v>
      </c>
      <c r="V4" s="25">
        <v>1947</v>
      </c>
      <c r="W4" s="25">
        <v>890</v>
      </c>
      <c r="X4" s="25">
        <v>1152</v>
      </c>
      <c r="Y4" s="25">
        <v>523</v>
      </c>
      <c r="Z4" s="25">
        <v>0</v>
      </c>
      <c r="AA4" s="25">
        <v>2186</v>
      </c>
      <c r="AB4" s="25">
        <v>726</v>
      </c>
      <c r="AC4" s="25">
        <v>626</v>
      </c>
      <c r="AD4" s="25">
        <v>2161</v>
      </c>
      <c r="AE4" s="25">
        <v>437</v>
      </c>
      <c r="AF4" s="25">
        <v>359</v>
      </c>
      <c r="AG4" s="25">
        <v>320</v>
      </c>
      <c r="AH4" s="25">
        <v>4002</v>
      </c>
      <c r="AI4" s="25">
        <v>1458</v>
      </c>
      <c r="AJ4" s="25">
        <v>70</v>
      </c>
      <c r="AK4" s="25">
        <v>2207</v>
      </c>
      <c r="AL4" s="25">
        <v>1279</v>
      </c>
      <c r="AM4" s="25">
        <v>2513</v>
      </c>
      <c r="AN4" s="25">
        <v>1658</v>
      </c>
      <c r="AO4" s="25">
        <v>0</v>
      </c>
      <c r="AP4" s="25">
        <v>1244</v>
      </c>
      <c r="AQ4" s="25">
        <v>855</v>
      </c>
      <c r="AR4" s="25">
        <v>1281</v>
      </c>
      <c r="AS4" s="25">
        <v>6759</v>
      </c>
      <c r="AT4" s="25">
        <v>2819</v>
      </c>
      <c r="AU4" s="25">
        <v>93</v>
      </c>
      <c r="AV4" s="25">
        <v>1906</v>
      </c>
      <c r="AW4" s="25">
        <v>4328</v>
      </c>
      <c r="AX4" s="25">
        <v>306</v>
      </c>
      <c r="AY4" s="25">
        <v>236</v>
      </c>
      <c r="AZ4" s="25">
        <v>590</v>
      </c>
      <c r="BA4" s="25">
        <v>57</v>
      </c>
      <c r="BB4">
        <v>2012</v>
      </c>
      <c r="BC4">
        <v>2012</v>
      </c>
      <c r="BD4" t="str">
        <f>CONCATENATE(A4,BC4)</f>
        <v>Alaska2012</v>
      </c>
      <c r="BE4" t="str">
        <f t="shared" ref="BE4:BE67" si="0">" "&amp;BD4</f>
        <v xml:space="preserve"> Alaska2012</v>
      </c>
      <c r="BF4">
        <f>IFERROR(VLOOKUP('Data Table'!A4,'GDP per State'!$A$4:$I$54,9,FALSE),"NA")</f>
        <v>1.1000000000000001</v>
      </c>
      <c r="BG4" s="165">
        <f>IFERROR(VLOOKUP(A4,'GDP per Capita'!$A$5:$H$55,6,FALSE)*100,"NA")</f>
        <v>2.4373152304828642</v>
      </c>
      <c r="BH4">
        <v>26.6</v>
      </c>
      <c r="BI4">
        <f>VLOOKUP($BD4,'Health Ranking'!$C$2:$E$157,2,FALSE)</f>
        <v>24</v>
      </c>
      <c r="BJ4">
        <f>VLOOKUP($BD4,'Health Ranking'!$C$2:$E$157,3,FALSE)</f>
        <v>5</v>
      </c>
    </row>
    <row r="5" spans="1:63" x14ac:dyDescent="0.25">
      <c r="A5" s="48" t="s">
        <v>10</v>
      </c>
      <c r="B5" s="25">
        <v>962</v>
      </c>
      <c r="C5" s="25">
        <v>1520</v>
      </c>
      <c r="D5" s="25" t="s">
        <v>61</v>
      </c>
      <c r="E5" s="25">
        <v>1677</v>
      </c>
      <c r="F5" s="25">
        <v>38916</v>
      </c>
      <c r="G5" s="25">
        <v>10589</v>
      </c>
      <c r="H5" s="25">
        <v>3167</v>
      </c>
      <c r="I5" s="25">
        <v>188</v>
      </c>
      <c r="J5" s="25">
        <v>902</v>
      </c>
      <c r="K5" s="25">
        <v>6473</v>
      </c>
      <c r="L5" s="25">
        <v>6657</v>
      </c>
      <c r="M5" s="25">
        <v>1865</v>
      </c>
      <c r="N5" s="25">
        <v>2424</v>
      </c>
      <c r="O5" s="25">
        <v>7139</v>
      </c>
      <c r="P5" s="25">
        <v>2763</v>
      </c>
      <c r="Q5" s="25">
        <v>1590</v>
      </c>
      <c r="R5" s="25">
        <v>3094</v>
      </c>
      <c r="S5" s="25">
        <v>1103</v>
      </c>
      <c r="T5" s="25">
        <v>2021</v>
      </c>
      <c r="U5" s="25">
        <v>230</v>
      </c>
      <c r="V5" s="25">
        <v>760</v>
      </c>
      <c r="W5" s="25">
        <v>1972</v>
      </c>
      <c r="X5" s="25">
        <v>7168</v>
      </c>
      <c r="Y5" s="25">
        <v>3065</v>
      </c>
      <c r="Z5" s="25">
        <v>710</v>
      </c>
      <c r="AA5" s="25">
        <v>2297</v>
      </c>
      <c r="AB5" s="25">
        <v>1548</v>
      </c>
      <c r="AC5" s="25">
        <v>2406</v>
      </c>
      <c r="AD5" s="25">
        <v>8748</v>
      </c>
      <c r="AE5" s="25">
        <v>440</v>
      </c>
      <c r="AF5" s="25">
        <v>1328</v>
      </c>
      <c r="AG5" s="25">
        <v>6391</v>
      </c>
      <c r="AH5" s="25">
        <v>4146</v>
      </c>
      <c r="AI5" s="25">
        <v>3493</v>
      </c>
      <c r="AJ5" s="25">
        <v>1571</v>
      </c>
      <c r="AK5" s="25">
        <v>4929</v>
      </c>
      <c r="AL5" s="25">
        <v>2974</v>
      </c>
      <c r="AM5" s="25">
        <v>7954</v>
      </c>
      <c r="AN5" s="25">
        <v>3529</v>
      </c>
      <c r="AO5" s="25">
        <v>93</v>
      </c>
      <c r="AP5" s="25">
        <v>2222</v>
      </c>
      <c r="AQ5" s="25">
        <v>435</v>
      </c>
      <c r="AR5" s="25">
        <v>2250</v>
      </c>
      <c r="AS5" s="25">
        <v>18908</v>
      </c>
      <c r="AT5" s="25">
        <v>7966</v>
      </c>
      <c r="AU5" s="25">
        <v>127</v>
      </c>
      <c r="AV5" s="25">
        <v>2420</v>
      </c>
      <c r="AW5" s="25">
        <v>8362</v>
      </c>
      <c r="AX5" s="25">
        <v>79</v>
      </c>
      <c r="AY5" s="25">
        <v>3257</v>
      </c>
      <c r="AZ5" s="25">
        <v>2014</v>
      </c>
      <c r="BA5" s="25">
        <v>54</v>
      </c>
      <c r="BB5">
        <v>2012</v>
      </c>
      <c r="BC5">
        <v>2012</v>
      </c>
      <c r="BD5" t="str">
        <f>CONCATENATE(A5,BC5)</f>
        <v>Arizona2012</v>
      </c>
      <c r="BE5" t="str">
        <f t="shared" si="0"/>
        <v xml:space="preserve"> Arizona2012</v>
      </c>
      <c r="BF5">
        <f>IFERROR(VLOOKUP('Data Table'!A5,'GDP per State'!$A$4:$I$54,9,FALSE),"NA")</f>
        <v>2.6</v>
      </c>
      <c r="BG5" s="165">
        <f>IFERROR(VLOOKUP(A5,'GDP per Capita'!$A$5:$H$55,6,FALSE)*100,"NA")</f>
        <v>2.6153670640579545</v>
      </c>
      <c r="BH5">
        <v>60.3</v>
      </c>
      <c r="BI5">
        <f>VLOOKUP($BD5,'Health Ranking'!$C$2:$E$157,2,FALSE)</f>
        <v>26</v>
      </c>
      <c r="BJ5">
        <f>VLOOKUP($BD5,'Health Ranking'!$C$2:$E$157,3,FALSE)</f>
        <v>1</v>
      </c>
    </row>
    <row r="6" spans="1:63" x14ac:dyDescent="0.25">
      <c r="A6" s="48" t="s">
        <v>11</v>
      </c>
      <c r="B6" s="25">
        <v>660</v>
      </c>
      <c r="C6" s="25">
        <v>196</v>
      </c>
      <c r="D6" s="25">
        <v>1214</v>
      </c>
      <c r="E6" s="25" t="s">
        <v>61</v>
      </c>
      <c r="F6" s="25">
        <v>3472</v>
      </c>
      <c r="G6" s="25">
        <v>1043</v>
      </c>
      <c r="H6" s="25">
        <v>200</v>
      </c>
      <c r="I6" s="25">
        <v>0</v>
      </c>
      <c r="J6" s="25">
        <v>35</v>
      </c>
      <c r="K6" s="25">
        <v>3321</v>
      </c>
      <c r="L6" s="25">
        <v>1041</v>
      </c>
      <c r="M6" s="25">
        <v>24</v>
      </c>
      <c r="N6" s="25">
        <v>291</v>
      </c>
      <c r="O6" s="25">
        <v>1587</v>
      </c>
      <c r="P6" s="25">
        <v>564</v>
      </c>
      <c r="Q6" s="25">
        <v>451</v>
      </c>
      <c r="R6" s="25">
        <v>2158</v>
      </c>
      <c r="S6" s="25">
        <v>518</v>
      </c>
      <c r="T6" s="25">
        <v>3645</v>
      </c>
      <c r="U6" s="25">
        <v>0</v>
      </c>
      <c r="V6" s="25">
        <v>136</v>
      </c>
      <c r="W6" s="25">
        <v>394</v>
      </c>
      <c r="X6" s="25">
        <v>906</v>
      </c>
      <c r="Y6" s="25">
        <v>375</v>
      </c>
      <c r="Z6" s="25">
        <v>2680</v>
      </c>
      <c r="AA6" s="25">
        <v>9434</v>
      </c>
      <c r="AB6" s="25">
        <v>63</v>
      </c>
      <c r="AC6" s="25">
        <v>363</v>
      </c>
      <c r="AD6" s="25">
        <v>353</v>
      </c>
      <c r="AE6" s="25">
        <v>0</v>
      </c>
      <c r="AF6" s="25">
        <v>57</v>
      </c>
      <c r="AG6" s="25">
        <v>410</v>
      </c>
      <c r="AH6" s="25">
        <v>247</v>
      </c>
      <c r="AI6" s="25">
        <v>861</v>
      </c>
      <c r="AJ6" s="25">
        <v>0</v>
      </c>
      <c r="AK6" s="25">
        <v>884</v>
      </c>
      <c r="AL6" s="25">
        <v>5777</v>
      </c>
      <c r="AM6" s="25">
        <v>165</v>
      </c>
      <c r="AN6" s="25">
        <v>573</v>
      </c>
      <c r="AO6" s="25">
        <v>0</v>
      </c>
      <c r="AP6" s="25">
        <v>839</v>
      </c>
      <c r="AQ6" s="25">
        <v>227</v>
      </c>
      <c r="AR6" s="25">
        <v>3306</v>
      </c>
      <c r="AS6" s="25">
        <v>13781</v>
      </c>
      <c r="AT6" s="25">
        <v>361</v>
      </c>
      <c r="AU6" s="25">
        <v>0</v>
      </c>
      <c r="AV6" s="25">
        <v>445</v>
      </c>
      <c r="AW6" s="25">
        <v>1413</v>
      </c>
      <c r="AX6" s="25">
        <v>0</v>
      </c>
      <c r="AY6" s="25">
        <v>253</v>
      </c>
      <c r="AZ6" s="25">
        <v>244</v>
      </c>
      <c r="BA6" s="25">
        <v>93</v>
      </c>
      <c r="BB6">
        <v>2012</v>
      </c>
      <c r="BC6">
        <v>2012</v>
      </c>
      <c r="BD6" t="str">
        <f>CONCATENATE(A6,BC6)</f>
        <v>Arkansas2012</v>
      </c>
      <c r="BE6" t="str">
        <f t="shared" si="0"/>
        <v xml:space="preserve"> Arkansas2012</v>
      </c>
      <c r="BF6">
        <f>IFERROR(VLOOKUP('Data Table'!A6,'GDP per State'!$A$4:$I$54,9,FALSE),"NA")</f>
        <v>1.3</v>
      </c>
      <c r="BG6" s="165">
        <f>IFERROR(VLOOKUP(A6,'GDP per Capita'!$A$5:$H$55,6,FALSE)*100,"NA")</f>
        <v>2.9134558387670419</v>
      </c>
      <c r="BH6">
        <v>60.4</v>
      </c>
      <c r="BI6">
        <f>VLOOKUP($BD6,'Health Ranking'!$C$2:$E$157,2,FALSE)</f>
        <v>48</v>
      </c>
      <c r="BJ6">
        <f>VLOOKUP($BD6,'Health Ranking'!$C$2:$E$157,3,FALSE)</f>
        <v>-1</v>
      </c>
    </row>
    <row r="7" spans="1:63" x14ac:dyDescent="0.25">
      <c r="A7" s="48" t="s">
        <v>12</v>
      </c>
      <c r="B7" s="25">
        <v>3077</v>
      </c>
      <c r="C7" s="25">
        <v>3494</v>
      </c>
      <c r="D7" s="25">
        <v>44889</v>
      </c>
      <c r="E7" s="25">
        <v>3525</v>
      </c>
      <c r="F7" s="25" t="s">
        <v>61</v>
      </c>
      <c r="G7" s="25">
        <v>22152</v>
      </c>
      <c r="H7" s="25">
        <v>3161</v>
      </c>
      <c r="I7" s="25">
        <v>2221</v>
      </c>
      <c r="J7" s="25">
        <v>4999</v>
      </c>
      <c r="K7" s="25">
        <v>20386</v>
      </c>
      <c r="L7" s="25">
        <v>14174</v>
      </c>
      <c r="M7" s="25">
        <v>9756</v>
      </c>
      <c r="N7" s="25">
        <v>10280</v>
      </c>
      <c r="O7" s="25">
        <v>14940</v>
      </c>
      <c r="P7" s="25">
        <v>6033</v>
      </c>
      <c r="Q7" s="25">
        <v>3268</v>
      </c>
      <c r="R7" s="25">
        <v>5411</v>
      </c>
      <c r="S7" s="25">
        <v>3415</v>
      </c>
      <c r="T7" s="25">
        <v>5139</v>
      </c>
      <c r="U7" s="25">
        <v>1610</v>
      </c>
      <c r="V7" s="25">
        <v>8614</v>
      </c>
      <c r="W7" s="25">
        <v>12770</v>
      </c>
      <c r="X7" s="25">
        <v>8085</v>
      </c>
      <c r="Y7" s="25">
        <v>8086</v>
      </c>
      <c r="Z7" s="25">
        <v>4371</v>
      </c>
      <c r="AA7" s="25">
        <v>10717</v>
      </c>
      <c r="AB7" s="25">
        <v>5428</v>
      </c>
      <c r="AC7" s="25">
        <v>3438</v>
      </c>
      <c r="AD7" s="25">
        <v>49978</v>
      </c>
      <c r="AE7" s="25">
        <v>1514</v>
      </c>
      <c r="AF7" s="25">
        <v>4330</v>
      </c>
      <c r="AG7" s="25">
        <v>4536</v>
      </c>
      <c r="AH7" s="25">
        <v>24623</v>
      </c>
      <c r="AI7" s="25">
        <v>13883</v>
      </c>
      <c r="AJ7" s="25">
        <v>999</v>
      </c>
      <c r="AK7" s="25">
        <v>8995</v>
      </c>
      <c r="AL7" s="25">
        <v>8950</v>
      </c>
      <c r="AM7" s="25">
        <v>31862</v>
      </c>
      <c r="AN7" s="25">
        <v>7772</v>
      </c>
      <c r="AO7" s="25">
        <v>2146</v>
      </c>
      <c r="AP7" s="25">
        <v>5979</v>
      </c>
      <c r="AQ7" s="25">
        <v>1494</v>
      </c>
      <c r="AR7" s="25">
        <v>8396</v>
      </c>
      <c r="AS7" s="25">
        <v>62702</v>
      </c>
      <c r="AT7" s="25">
        <v>15286</v>
      </c>
      <c r="AU7" s="25">
        <v>1112</v>
      </c>
      <c r="AV7" s="25">
        <v>14780</v>
      </c>
      <c r="AW7" s="25">
        <v>45597</v>
      </c>
      <c r="AX7" s="25">
        <v>1231</v>
      </c>
      <c r="AY7" s="25">
        <v>5347</v>
      </c>
      <c r="AZ7" s="25">
        <v>2035</v>
      </c>
      <c r="BA7" s="25">
        <v>519</v>
      </c>
      <c r="BB7">
        <v>2012</v>
      </c>
      <c r="BC7">
        <v>2012</v>
      </c>
      <c r="BD7" t="str">
        <f>CONCATENATE(A7,BC7)</f>
        <v>California2012</v>
      </c>
      <c r="BE7" t="str">
        <f t="shared" si="0"/>
        <v xml:space="preserve"> California2012</v>
      </c>
      <c r="BF7">
        <f>IFERROR(VLOOKUP('Data Table'!A7,'GDP per State'!$A$4:$I$54,9,FALSE),"NA")</f>
        <v>3.5</v>
      </c>
      <c r="BG7" s="165">
        <f>IFERROR(VLOOKUP(A7,'GDP per Capita'!$A$5:$H$55,6,FALSE)*100,"NA")</f>
        <v>3.0540472426512704</v>
      </c>
      <c r="BH7">
        <v>59.4</v>
      </c>
      <c r="BI7">
        <f>VLOOKUP($BD7,'Health Ranking'!$C$2:$E$157,2,FALSE)</f>
        <v>21</v>
      </c>
      <c r="BJ7">
        <f>VLOOKUP($BD7,'Health Ranking'!$C$2:$E$157,3,FALSE)</f>
        <v>1</v>
      </c>
    </row>
    <row r="8" spans="1:63" x14ac:dyDescent="0.25">
      <c r="A8" s="48" t="s">
        <v>13</v>
      </c>
      <c r="B8" s="25">
        <v>1386</v>
      </c>
      <c r="C8" s="25">
        <v>556</v>
      </c>
      <c r="D8" s="25">
        <v>13790</v>
      </c>
      <c r="E8" s="25">
        <v>603</v>
      </c>
      <c r="F8" s="25">
        <v>15150</v>
      </c>
      <c r="G8" s="25" t="s">
        <v>61</v>
      </c>
      <c r="H8" s="25">
        <v>367</v>
      </c>
      <c r="I8" s="25">
        <v>0</v>
      </c>
      <c r="J8" s="25">
        <v>677</v>
      </c>
      <c r="K8" s="25">
        <v>8766</v>
      </c>
      <c r="L8" s="25">
        <v>4710</v>
      </c>
      <c r="M8" s="25">
        <v>1216</v>
      </c>
      <c r="N8" s="25">
        <v>1186</v>
      </c>
      <c r="O8" s="25">
        <v>3036</v>
      </c>
      <c r="P8" s="25">
        <v>1225</v>
      </c>
      <c r="Q8" s="25">
        <v>3252</v>
      </c>
      <c r="R8" s="25">
        <v>3746</v>
      </c>
      <c r="S8" s="25">
        <v>712</v>
      </c>
      <c r="T8" s="25">
        <v>1433</v>
      </c>
      <c r="U8" s="25">
        <v>314</v>
      </c>
      <c r="V8" s="25">
        <v>1071</v>
      </c>
      <c r="W8" s="25">
        <v>980</v>
      </c>
      <c r="X8" s="25">
        <v>2363</v>
      </c>
      <c r="Y8" s="25">
        <v>3565</v>
      </c>
      <c r="Z8" s="25">
        <v>799</v>
      </c>
      <c r="AA8" s="25">
        <v>3798</v>
      </c>
      <c r="AB8" s="25">
        <v>2135</v>
      </c>
      <c r="AC8" s="25">
        <v>2023</v>
      </c>
      <c r="AD8" s="25">
        <v>6402</v>
      </c>
      <c r="AE8" s="25">
        <v>572</v>
      </c>
      <c r="AF8" s="25">
        <v>380</v>
      </c>
      <c r="AG8" s="25">
        <v>4780</v>
      </c>
      <c r="AH8" s="25">
        <v>3596</v>
      </c>
      <c r="AI8" s="25">
        <v>4790</v>
      </c>
      <c r="AJ8" s="25">
        <v>546</v>
      </c>
      <c r="AK8" s="25">
        <v>3180</v>
      </c>
      <c r="AL8" s="25">
        <v>4717</v>
      </c>
      <c r="AM8" s="25">
        <v>4472</v>
      </c>
      <c r="AN8" s="25">
        <v>2574</v>
      </c>
      <c r="AO8" s="25">
        <v>332</v>
      </c>
      <c r="AP8" s="25">
        <v>1915</v>
      </c>
      <c r="AQ8" s="25">
        <v>1744</v>
      </c>
      <c r="AR8" s="25">
        <v>2473</v>
      </c>
      <c r="AS8" s="25">
        <v>16616</v>
      </c>
      <c r="AT8" s="25">
        <v>5350</v>
      </c>
      <c r="AU8" s="25">
        <v>382</v>
      </c>
      <c r="AV8" s="25">
        <v>5352</v>
      </c>
      <c r="AW8" s="25">
        <v>5195</v>
      </c>
      <c r="AX8" s="25">
        <v>104</v>
      </c>
      <c r="AY8" s="25">
        <v>1600</v>
      </c>
      <c r="AZ8" s="25">
        <v>5599</v>
      </c>
      <c r="BA8" s="25">
        <v>0</v>
      </c>
      <c r="BB8">
        <v>2012</v>
      </c>
      <c r="BC8">
        <v>2012</v>
      </c>
      <c r="BD8" t="str">
        <f>CONCATENATE(A8,BC8)</f>
        <v>Colorado2012</v>
      </c>
      <c r="BE8" t="str">
        <f t="shared" si="0"/>
        <v xml:space="preserve"> Colorado2012</v>
      </c>
      <c r="BF8">
        <f>IFERROR(VLOOKUP('Data Table'!A8,'GDP per State'!$A$4:$I$54,9,FALSE),"NA")</f>
        <v>2.1</v>
      </c>
      <c r="BG8" s="165">
        <f>IFERROR(VLOOKUP(A8,'GDP per Capita'!$A$5:$H$55,6,FALSE)*100,"NA")</f>
        <v>2.4561323859896036</v>
      </c>
      <c r="BH8">
        <v>45.1</v>
      </c>
      <c r="BI8">
        <f>VLOOKUP($BD8,'Health Ranking'!$C$2:$E$157,2,FALSE)</f>
        <v>9</v>
      </c>
      <c r="BJ8">
        <f>VLOOKUP($BD8,'Health Ranking'!$C$2:$E$157,3,FALSE)</f>
        <v>5</v>
      </c>
    </row>
    <row r="9" spans="1:63" x14ac:dyDescent="0.25">
      <c r="A9" s="48" t="s">
        <v>14</v>
      </c>
      <c r="B9" s="25">
        <v>284</v>
      </c>
      <c r="C9" s="25">
        <v>0</v>
      </c>
      <c r="D9" s="25">
        <v>417</v>
      </c>
      <c r="E9" s="25">
        <v>185</v>
      </c>
      <c r="F9" s="25">
        <v>6764</v>
      </c>
      <c r="G9" s="25">
        <v>1317</v>
      </c>
      <c r="H9" s="25" t="s">
        <v>61</v>
      </c>
      <c r="I9" s="25">
        <v>1489</v>
      </c>
      <c r="J9" s="25">
        <v>618</v>
      </c>
      <c r="K9" s="25">
        <v>8975</v>
      </c>
      <c r="L9" s="25">
        <v>1829</v>
      </c>
      <c r="M9" s="25">
        <v>191</v>
      </c>
      <c r="N9" s="25">
        <v>44</v>
      </c>
      <c r="O9" s="25">
        <v>955</v>
      </c>
      <c r="P9" s="25">
        <v>823</v>
      </c>
      <c r="Q9" s="25">
        <v>112</v>
      </c>
      <c r="R9" s="25">
        <v>210</v>
      </c>
      <c r="S9" s="25">
        <v>246</v>
      </c>
      <c r="T9" s="25">
        <v>164</v>
      </c>
      <c r="U9" s="25">
        <v>1468</v>
      </c>
      <c r="V9" s="25">
        <v>881</v>
      </c>
      <c r="W9" s="25">
        <v>10525</v>
      </c>
      <c r="X9" s="25">
        <v>798</v>
      </c>
      <c r="Y9" s="25">
        <v>696</v>
      </c>
      <c r="Z9" s="25">
        <v>106</v>
      </c>
      <c r="AA9" s="25">
        <v>410</v>
      </c>
      <c r="AB9" s="25">
        <v>0</v>
      </c>
      <c r="AC9" s="25">
        <v>0</v>
      </c>
      <c r="AD9" s="25">
        <v>143</v>
      </c>
      <c r="AE9" s="25">
        <v>1345</v>
      </c>
      <c r="AF9" s="25">
        <v>3466</v>
      </c>
      <c r="AG9" s="25">
        <v>280</v>
      </c>
      <c r="AH9" s="25">
        <v>14595</v>
      </c>
      <c r="AI9" s="25">
        <v>4914</v>
      </c>
      <c r="AJ9" s="25">
        <v>65</v>
      </c>
      <c r="AK9" s="25">
        <v>1355</v>
      </c>
      <c r="AL9" s="25">
        <v>0</v>
      </c>
      <c r="AM9" s="25">
        <v>381</v>
      </c>
      <c r="AN9" s="25">
        <v>3311</v>
      </c>
      <c r="AO9" s="25">
        <v>4170</v>
      </c>
      <c r="AP9" s="25">
        <v>1590</v>
      </c>
      <c r="AQ9" s="25">
        <v>2</v>
      </c>
      <c r="AR9" s="25">
        <v>936</v>
      </c>
      <c r="AS9" s="25">
        <v>2769</v>
      </c>
      <c r="AT9" s="25">
        <v>142</v>
      </c>
      <c r="AU9" s="25">
        <v>1626</v>
      </c>
      <c r="AV9" s="25">
        <v>2725</v>
      </c>
      <c r="AW9" s="25">
        <v>2901</v>
      </c>
      <c r="AX9" s="25">
        <v>143</v>
      </c>
      <c r="AY9" s="25">
        <v>657</v>
      </c>
      <c r="AZ9" s="25">
        <v>0</v>
      </c>
      <c r="BA9" s="25">
        <v>370</v>
      </c>
      <c r="BB9">
        <v>2012</v>
      </c>
      <c r="BC9">
        <v>2012</v>
      </c>
      <c r="BD9" t="str">
        <f>CONCATENATE(A9,BC9)</f>
        <v>Connecticut2012</v>
      </c>
      <c r="BE9" t="str">
        <f t="shared" si="0"/>
        <v xml:space="preserve"> Connecticut2012</v>
      </c>
      <c r="BF9">
        <f>IFERROR(VLOOKUP('Data Table'!A9,'GDP per State'!$A$4:$I$54,9,FALSE),"NA")</f>
        <v>-0.1</v>
      </c>
      <c r="BG9" s="165">
        <f>IFERROR(VLOOKUP(A9,'GDP per Capita'!$A$5:$H$55,6,FALSE)*100,"NA")</f>
        <v>1.7374183966011536</v>
      </c>
      <c r="BH9">
        <v>49</v>
      </c>
      <c r="BI9">
        <f>VLOOKUP($BD9,'Health Ranking'!$C$2:$E$157,2,FALSE)</f>
        <v>7</v>
      </c>
      <c r="BJ9">
        <f>VLOOKUP($BD9,'Health Ranking'!$C$2:$E$157,3,FALSE)</f>
        <v>-3</v>
      </c>
    </row>
    <row r="10" spans="1:63" x14ac:dyDescent="0.25">
      <c r="A10" s="48" t="s">
        <v>15</v>
      </c>
      <c r="B10" s="25">
        <v>42</v>
      </c>
      <c r="C10" s="25">
        <v>0</v>
      </c>
      <c r="D10" s="25">
        <v>246</v>
      </c>
      <c r="E10" s="25">
        <v>0</v>
      </c>
      <c r="F10" s="25">
        <v>474</v>
      </c>
      <c r="G10" s="25">
        <v>70</v>
      </c>
      <c r="H10" s="25">
        <v>22</v>
      </c>
      <c r="I10" s="25" t="s">
        <v>61</v>
      </c>
      <c r="J10" s="25">
        <v>78</v>
      </c>
      <c r="K10" s="25">
        <v>1099</v>
      </c>
      <c r="L10" s="25">
        <v>226</v>
      </c>
      <c r="M10" s="25">
        <v>278</v>
      </c>
      <c r="N10" s="25">
        <v>120</v>
      </c>
      <c r="O10" s="25">
        <v>234</v>
      </c>
      <c r="P10" s="25">
        <v>639</v>
      </c>
      <c r="Q10" s="25">
        <v>0</v>
      </c>
      <c r="R10" s="25">
        <v>0</v>
      </c>
      <c r="S10" s="25">
        <v>706</v>
      </c>
      <c r="T10" s="25">
        <v>0</v>
      </c>
      <c r="U10" s="25">
        <v>234</v>
      </c>
      <c r="V10" s="25">
        <v>4100</v>
      </c>
      <c r="W10" s="25">
        <v>506</v>
      </c>
      <c r="X10" s="25">
        <v>114</v>
      </c>
      <c r="Y10" s="25">
        <v>0</v>
      </c>
      <c r="Z10" s="25">
        <v>0</v>
      </c>
      <c r="AA10" s="25">
        <v>234</v>
      </c>
      <c r="AB10" s="25">
        <v>0</v>
      </c>
      <c r="AC10" s="25">
        <v>0</v>
      </c>
      <c r="AD10" s="25">
        <v>373</v>
      </c>
      <c r="AE10" s="25">
        <v>0</v>
      </c>
      <c r="AF10" s="25">
        <v>1921</v>
      </c>
      <c r="AG10" s="25">
        <v>100</v>
      </c>
      <c r="AH10" s="25">
        <v>477</v>
      </c>
      <c r="AI10" s="25">
        <v>2180</v>
      </c>
      <c r="AJ10" s="25">
        <v>0</v>
      </c>
      <c r="AK10" s="25">
        <v>1079</v>
      </c>
      <c r="AL10" s="25">
        <v>380</v>
      </c>
      <c r="AM10" s="25">
        <v>0</v>
      </c>
      <c r="AN10" s="25">
        <v>4814</v>
      </c>
      <c r="AO10" s="25">
        <v>0</v>
      </c>
      <c r="AP10" s="25">
        <v>697</v>
      </c>
      <c r="AQ10" s="25">
        <v>0</v>
      </c>
      <c r="AR10" s="25">
        <v>176</v>
      </c>
      <c r="AS10" s="25">
        <v>181</v>
      </c>
      <c r="AT10" s="25">
        <v>0</v>
      </c>
      <c r="AU10" s="25">
        <v>0</v>
      </c>
      <c r="AV10" s="25">
        <v>2279</v>
      </c>
      <c r="AW10" s="25">
        <v>100</v>
      </c>
      <c r="AX10" s="25">
        <v>674</v>
      </c>
      <c r="AY10" s="25">
        <v>296</v>
      </c>
      <c r="AZ10" s="25">
        <v>0</v>
      </c>
      <c r="BA10" s="25">
        <v>0</v>
      </c>
      <c r="BB10">
        <v>2012</v>
      </c>
      <c r="BC10">
        <v>2012</v>
      </c>
      <c r="BD10" t="str">
        <f>CONCATENATE(A10,BC10)</f>
        <v>Delaware2012</v>
      </c>
      <c r="BE10" t="str">
        <f t="shared" si="0"/>
        <v xml:space="preserve"> Delaware2012</v>
      </c>
      <c r="BF10">
        <f>IFERROR(VLOOKUP('Data Table'!A10,'GDP per State'!$A$4:$I$54,9,FALSE),"NA")</f>
        <v>0.2</v>
      </c>
      <c r="BG10" s="165">
        <f>IFERROR(VLOOKUP(A10,'GDP per Capita'!$A$5:$H$55,6,FALSE)*100,"NA")</f>
        <v>1.1845882892229005</v>
      </c>
      <c r="BH10">
        <v>55.3</v>
      </c>
      <c r="BI10">
        <f>VLOOKUP($BD10,'Health Ranking'!$C$2:$E$157,2,FALSE)</f>
        <v>32</v>
      </c>
      <c r="BJ10">
        <f>VLOOKUP($BD10,'Health Ranking'!$C$2:$E$157,3,FALSE)</f>
        <v>-1</v>
      </c>
    </row>
    <row r="11" spans="1:63" x14ac:dyDescent="0.25">
      <c r="A11" s="48" t="s">
        <v>16</v>
      </c>
      <c r="B11" s="25">
        <v>162</v>
      </c>
      <c r="C11" s="25">
        <v>356</v>
      </c>
      <c r="D11" s="25">
        <v>36</v>
      </c>
      <c r="E11" s="25">
        <v>205</v>
      </c>
      <c r="F11" s="25">
        <v>3199</v>
      </c>
      <c r="G11" s="25">
        <v>488</v>
      </c>
      <c r="H11" s="25">
        <v>288</v>
      </c>
      <c r="I11" s="25">
        <v>11</v>
      </c>
      <c r="J11" s="25" t="s">
        <v>61</v>
      </c>
      <c r="K11" s="25">
        <v>780</v>
      </c>
      <c r="L11" s="25">
        <v>1352</v>
      </c>
      <c r="M11" s="25">
        <v>230</v>
      </c>
      <c r="N11" s="25">
        <v>116</v>
      </c>
      <c r="O11" s="25">
        <v>1066</v>
      </c>
      <c r="P11" s="25">
        <v>1045</v>
      </c>
      <c r="Q11" s="25">
        <v>151</v>
      </c>
      <c r="R11" s="25">
        <v>456</v>
      </c>
      <c r="S11" s="25">
        <v>254</v>
      </c>
      <c r="T11" s="25">
        <v>596</v>
      </c>
      <c r="U11" s="25">
        <v>32</v>
      </c>
      <c r="V11" s="25">
        <v>21213</v>
      </c>
      <c r="W11" s="25">
        <v>379</v>
      </c>
      <c r="X11" s="25">
        <v>274</v>
      </c>
      <c r="Y11" s="25">
        <v>310</v>
      </c>
      <c r="Z11" s="25">
        <v>97</v>
      </c>
      <c r="AA11" s="25">
        <v>144</v>
      </c>
      <c r="AB11" s="25">
        <v>0</v>
      </c>
      <c r="AC11" s="25">
        <v>0</v>
      </c>
      <c r="AD11" s="25">
        <v>468</v>
      </c>
      <c r="AE11" s="25">
        <v>101</v>
      </c>
      <c r="AF11" s="25">
        <v>840</v>
      </c>
      <c r="AG11" s="25">
        <v>25</v>
      </c>
      <c r="AH11" s="25">
        <v>3936</v>
      </c>
      <c r="AI11" s="25">
        <v>1801</v>
      </c>
      <c r="AJ11" s="25">
        <v>70</v>
      </c>
      <c r="AK11" s="25">
        <v>985</v>
      </c>
      <c r="AL11" s="25">
        <v>151</v>
      </c>
      <c r="AM11" s="25">
        <v>696</v>
      </c>
      <c r="AN11" s="25">
        <v>2921</v>
      </c>
      <c r="AO11" s="25">
        <v>313</v>
      </c>
      <c r="AP11" s="25">
        <v>435</v>
      </c>
      <c r="AQ11" s="25">
        <v>0</v>
      </c>
      <c r="AR11" s="25">
        <v>180</v>
      </c>
      <c r="AS11" s="25">
        <v>1189</v>
      </c>
      <c r="AT11" s="25">
        <v>0</v>
      </c>
      <c r="AU11" s="25">
        <v>116</v>
      </c>
      <c r="AV11" s="25">
        <v>10964</v>
      </c>
      <c r="AW11" s="25">
        <v>773</v>
      </c>
      <c r="AX11" s="25">
        <v>294</v>
      </c>
      <c r="AY11" s="25">
        <v>15</v>
      </c>
      <c r="AZ11" s="25">
        <v>0</v>
      </c>
      <c r="BA11" s="25">
        <v>0</v>
      </c>
      <c r="BB11">
        <v>2012</v>
      </c>
      <c r="BC11">
        <v>2012</v>
      </c>
      <c r="BD11" t="str">
        <f>CONCATENATE(A11,BC11)</f>
        <v>District of Columbia 2012</v>
      </c>
      <c r="BE11" t="str">
        <f t="shared" si="0"/>
        <v xml:space="preserve"> District of Columbia 2012</v>
      </c>
      <c r="BF11">
        <f>IFERROR(VLOOKUP('Data Table'!A11,'GDP per State'!$A$4:$I$54,9,FALSE),"NA")</f>
        <v>0.7</v>
      </c>
      <c r="BG11" s="165">
        <f>IFERROR(VLOOKUP(A11,'GDP per Capita'!$A$5:$H$55,6,FALSE)*100,"NA")</f>
        <v>1.2563869726088666</v>
      </c>
      <c r="BH11" t="s">
        <v>192</v>
      </c>
      <c r="BI11" t="str">
        <f>VLOOKUP($BD11,'Health Ranking'!$C$2:$E$157,2,FALSE)</f>
        <v>NA</v>
      </c>
      <c r="BJ11" t="str">
        <f>VLOOKUP($BD11,'Health Ranking'!$C$2:$E$157,3,FALSE)</f>
        <v>NA</v>
      </c>
    </row>
    <row r="12" spans="1:63" x14ac:dyDescent="0.25">
      <c r="A12" s="48" t="s">
        <v>17</v>
      </c>
      <c r="B12" s="25">
        <v>11244</v>
      </c>
      <c r="C12" s="25">
        <v>1991</v>
      </c>
      <c r="D12" s="25">
        <v>5553</v>
      </c>
      <c r="E12" s="25">
        <v>2682</v>
      </c>
      <c r="F12" s="25">
        <v>21004</v>
      </c>
      <c r="G12" s="25">
        <v>8615</v>
      </c>
      <c r="H12" s="25">
        <v>6578</v>
      </c>
      <c r="I12" s="25">
        <v>715</v>
      </c>
      <c r="J12" s="25">
        <v>1705</v>
      </c>
      <c r="K12" s="25" t="s">
        <v>61</v>
      </c>
      <c r="L12" s="25">
        <v>42870</v>
      </c>
      <c r="M12" s="25">
        <v>2780</v>
      </c>
      <c r="N12" s="25">
        <v>2014</v>
      </c>
      <c r="O12" s="25">
        <v>12687</v>
      </c>
      <c r="P12" s="25">
        <v>11472</v>
      </c>
      <c r="Q12" s="25">
        <v>4335</v>
      </c>
      <c r="R12" s="25">
        <v>3118</v>
      </c>
      <c r="S12" s="25">
        <v>9232</v>
      </c>
      <c r="T12" s="25">
        <v>6534</v>
      </c>
      <c r="U12" s="25">
        <v>2926</v>
      </c>
      <c r="V12" s="25">
        <v>9610</v>
      </c>
      <c r="W12" s="25">
        <v>12890</v>
      </c>
      <c r="X12" s="25">
        <v>13146</v>
      </c>
      <c r="Y12" s="25">
        <v>2372</v>
      </c>
      <c r="Z12" s="25">
        <v>4676</v>
      </c>
      <c r="AA12" s="25">
        <v>8374</v>
      </c>
      <c r="AB12" s="25">
        <v>1875</v>
      </c>
      <c r="AC12" s="25">
        <v>1368</v>
      </c>
      <c r="AD12" s="25">
        <v>3381</v>
      </c>
      <c r="AE12" s="25">
        <v>2746</v>
      </c>
      <c r="AF12" s="25">
        <v>10649</v>
      </c>
      <c r="AG12" s="25">
        <v>4707</v>
      </c>
      <c r="AH12" s="25">
        <v>27392</v>
      </c>
      <c r="AI12" s="25">
        <v>26365</v>
      </c>
      <c r="AJ12" s="25">
        <v>950</v>
      </c>
      <c r="AK12" s="25">
        <v>16366</v>
      </c>
      <c r="AL12" s="25">
        <v>5011</v>
      </c>
      <c r="AM12" s="25">
        <v>1660</v>
      </c>
      <c r="AN12" s="25">
        <v>14631</v>
      </c>
      <c r="AO12" s="25">
        <v>2752</v>
      </c>
      <c r="AP12" s="25">
        <v>11552</v>
      </c>
      <c r="AQ12" s="25">
        <v>970</v>
      </c>
      <c r="AR12" s="25">
        <v>15641</v>
      </c>
      <c r="AS12" s="25">
        <v>31259</v>
      </c>
      <c r="AT12" s="25">
        <v>2428</v>
      </c>
      <c r="AU12" s="25">
        <v>966</v>
      </c>
      <c r="AV12" s="25">
        <v>19574</v>
      </c>
      <c r="AW12" s="25">
        <v>9370</v>
      </c>
      <c r="AX12" s="25">
        <v>1919</v>
      </c>
      <c r="AY12" s="25">
        <v>4937</v>
      </c>
      <c r="AZ12" s="25">
        <v>733</v>
      </c>
      <c r="BA12" s="25">
        <v>4192</v>
      </c>
      <c r="BB12">
        <v>2012</v>
      </c>
      <c r="BC12">
        <v>2012</v>
      </c>
      <c r="BD12" t="str">
        <f>CONCATENATE(A12,BC12)</f>
        <v>Florida2012</v>
      </c>
      <c r="BE12" t="str">
        <f t="shared" si="0"/>
        <v xml:space="preserve"> Florida2012</v>
      </c>
      <c r="BF12">
        <f>IFERROR(VLOOKUP('Data Table'!A12,'GDP per State'!$A$4:$I$54,9,FALSE),"NA")</f>
        <v>2.4</v>
      </c>
      <c r="BG12" s="165">
        <f>IFERROR(VLOOKUP(A12,'GDP per Capita'!$A$5:$H$55,6,FALSE)*100,"NA")</f>
        <v>1.786254919769906</v>
      </c>
      <c r="BH12">
        <v>70.7</v>
      </c>
      <c r="BI12">
        <f>VLOOKUP($BD12,'Health Ranking'!$C$2:$E$157,2,FALSE)</f>
        <v>31</v>
      </c>
      <c r="BJ12">
        <f>VLOOKUP($BD12,'Health Ranking'!$C$2:$E$157,3,FALSE)</f>
        <v>3</v>
      </c>
    </row>
    <row r="13" spans="1:63" x14ac:dyDescent="0.25">
      <c r="A13" s="48" t="s">
        <v>18</v>
      </c>
      <c r="B13" s="25">
        <v>19920</v>
      </c>
      <c r="C13" s="25">
        <v>928</v>
      </c>
      <c r="D13" s="25">
        <v>2263</v>
      </c>
      <c r="E13" s="25">
        <v>1525</v>
      </c>
      <c r="F13" s="25">
        <v>10790</v>
      </c>
      <c r="G13" s="25">
        <v>5834</v>
      </c>
      <c r="H13" s="25">
        <v>1702</v>
      </c>
      <c r="I13" s="25">
        <v>179</v>
      </c>
      <c r="J13" s="25">
        <v>1079</v>
      </c>
      <c r="K13" s="25">
        <v>42754</v>
      </c>
      <c r="L13" s="25" t="s">
        <v>61</v>
      </c>
      <c r="M13" s="25">
        <v>1448</v>
      </c>
      <c r="N13" s="25">
        <v>583</v>
      </c>
      <c r="O13" s="25">
        <v>8745</v>
      </c>
      <c r="P13" s="25">
        <v>2258</v>
      </c>
      <c r="Q13" s="25">
        <v>596</v>
      </c>
      <c r="R13" s="25">
        <v>1896</v>
      </c>
      <c r="S13" s="25">
        <v>4173</v>
      </c>
      <c r="T13" s="25">
        <v>4478</v>
      </c>
      <c r="U13" s="25">
        <v>511</v>
      </c>
      <c r="V13" s="25">
        <v>4610</v>
      </c>
      <c r="W13" s="25">
        <v>2789</v>
      </c>
      <c r="X13" s="25">
        <v>4270</v>
      </c>
      <c r="Y13" s="25">
        <v>2235</v>
      </c>
      <c r="Z13" s="25">
        <v>2669</v>
      </c>
      <c r="AA13" s="25">
        <v>3451</v>
      </c>
      <c r="AB13" s="25">
        <v>292</v>
      </c>
      <c r="AC13" s="25">
        <v>786</v>
      </c>
      <c r="AD13" s="25">
        <v>745</v>
      </c>
      <c r="AE13" s="25">
        <v>470</v>
      </c>
      <c r="AF13" s="25">
        <v>3002</v>
      </c>
      <c r="AG13" s="25">
        <v>192</v>
      </c>
      <c r="AH13" s="25">
        <v>7592</v>
      </c>
      <c r="AI13" s="25">
        <v>16823</v>
      </c>
      <c r="AJ13" s="25">
        <v>98</v>
      </c>
      <c r="AK13" s="25">
        <v>8052</v>
      </c>
      <c r="AL13" s="25">
        <v>2581</v>
      </c>
      <c r="AM13" s="25">
        <v>1032</v>
      </c>
      <c r="AN13" s="25">
        <v>4337</v>
      </c>
      <c r="AO13" s="25">
        <v>168</v>
      </c>
      <c r="AP13" s="25">
        <v>18570</v>
      </c>
      <c r="AQ13" s="25">
        <v>122</v>
      </c>
      <c r="AR13" s="25">
        <v>16012</v>
      </c>
      <c r="AS13" s="25">
        <v>20362</v>
      </c>
      <c r="AT13" s="25">
        <v>1142</v>
      </c>
      <c r="AU13" s="25">
        <v>56</v>
      </c>
      <c r="AV13" s="25">
        <v>9535</v>
      </c>
      <c r="AW13" s="25">
        <v>6363</v>
      </c>
      <c r="AX13" s="25">
        <v>1108</v>
      </c>
      <c r="AY13" s="25">
        <v>970</v>
      </c>
      <c r="AZ13" s="25">
        <v>166</v>
      </c>
      <c r="BA13" s="25">
        <v>232</v>
      </c>
      <c r="BB13">
        <v>2012</v>
      </c>
      <c r="BC13">
        <v>2012</v>
      </c>
      <c r="BD13" t="str">
        <f>CONCATENATE(A13,BC13)</f>
        <v>Georgia2012</v>
      </c>
      <c r="BE13" t="str">
        <f t="shared" si="0"/>
        <v xml:space="preserve"> Georgia2012</v>
      </c>
      <c r="BF13">
        <f>IFERROR(VLOOKUP('Data Table'!A13,'GDP per State'!$A$4:$I$54,9,FALSE),"NA")</f>
        <v>2.1</v>
      </c>
      <c r="BG13" s="165">
        <f>IFERROR(VLOOKUP(A13,'GDP per Capita'!$A$5:$H$55,6,FALSE)*100,"NA")</f>
        <v>2.4736651935851466</v>
      </c>
      <c r="BH13">
        <v>63.5</v>
      </c>
      <c r="BI13">
        <f>VLOOKUP($BD13,'Health Ranking'!$C$2:$E$157,2,FALSE)</f>
        <v>39</v>
      </c>
      <c r="BJ13">
        <f>VLOOKUP($BD13,'Health Ranking'!$C$2:$E$157,3,FALSE)</f>
        <v>-1</v>
      </c>
    </row>
    <row r="14" spans="1:63" x14ac:dyDescent="0.25">
      <c r="A14" s="48" t="s">
        <v>19</v>
      </c>
      <c r="B14" s="25">
        <v>627</v>
      </c>
      <c r="C14" s="25">
        <v>1376</v>
      </c>
      <c r="D14" s="25">
        <v>2491</v>
      </c>
      <c r="E14" s="25">
        <v>0</v>
      </c>
      <c r="F14" s="25">
        <v>11906</v>
      </c>
      <c r="G14" s="25">
        <v>2536</v>
      </c>
      <c r="H14" s="25">
        <v>408</v>
      </c>
      <c r="I14" s="25">
        <v>0</v>
      </c>
      <c r="J14" s="25">
        <v>38</v>
      </c>
      <c r="K14" s="25">
        <v>3177</v>
      </c>
      <c r="L14" s="25">
        <v>1409</v>
      </c>
      <c r="M14" s="25" t="s">
        <v>61</v>
      </c>
      <c r="N14" s="25">
        <v>206</v>
      </c>
      <c r="O14" s="25">
        <v>869</v>
      </c>
      <c r="P14" s="25">
        <v>856</v>
      </c>
      <c r="Q14" s="25">
        <v>521</v>
      </c>
      <c r="R14" s="25">
        <v>149</v>
      </c>
      <c r="S14" s="25">
        <v>647</v>
      </c>
      <c r="T14" s="25">
        <v>378</v>
      </c>
      <c r="U14" s="25">
        <v>0</v>
      </c>
      <c r="V14" s="25">
        <v>610</v>
      </c>
      <c r="W14" s="25">
        <v>1108</v>
      </c>
      <c r="X14" s="25">
        <v>291</v>
      </c>
      <c r="Y14" s="25">
        <v>1277</v>
      </c>
      <c r="Z14" s="25">
        <v>184</v>
      </c>
      <c r="AA14" s="25">
        <v>2114</v>
      </c>
      <c r="AB14" s="25">
        <v>556</v>
      </c>
      <c r="AC14" s="25">
        <v>165</v>
      </c>
      <c r="AD14" s="25">
        <v>2053</v>
      </c>
      <c r="AE14" s="25">
        <v>43</v>
      </c>
      <c r="AF14" s="25">
        <v>22</v>
      </c>
      <c r="AG14" s="25">
        <v>168</v>
      </c>
      <c r="AH14" s="25">
        <v>1598</v>
      </c>
      <c r="AI14" s="25">
        <v>1566</v>
      </c>
      <c r="AJ14" s="25">
        <v>160</v>
      </c>
      <c r="AK14" s="25">
        <v>1198</v>
      </c>
      <c r="AL14" s="25">
        <v>189</v>
      </c>
      <c r="AM14" s="25">
        <v>2501</v>
      </c>
      <c r="AN14" s="25">
        <v>245</v>
      </c>
      <c r="AO14" s="25">
        <v>120</v>
      </c>
      <c r="AP14" s="25">
        <v>638</v>
      </c>
      <c r="AQ14" s="25">
        <v>8</v>
      </c>
      <c r="AR14" s="25">
        <v>1058</v>
      </c>
      <c r="AS14" s="25">
        <v>5040</v>
      </c>
      <c r="AT14" s="25">
        <v>1436</v>
      </c>
      <c r="AU14" s="25">
        <v>6</v>
      </c>
      <c r="AV14" s="25">
        <v>3823</v>
      </c>
      <c r="AW14" s="25">
        <v>5239</v>
      </c>
      <c r="AX14" s="25">
        <v>166</v>
      </c>
      <c r="AY14" s="25">
        <v>333</v>
      </c>
      <c r="AZ14" s="25">
        <v>0</v>
      </c>
      <c r="BA14" s="25">
        <v>110</v>
      </c>
      <c r="BB14">
        <v>2012</v>
      </c>
      <c r="BC14">
        <v>2012</v>
      </c>
      <c r="BD14" t="str">
        <f>CONCATENATE(A14,BC14)</f>
        <v>Hawaii2012</v>
      </c>
      <c r="BE14" t="str">
        <f t="shared" si="0"/>
        <v xml:space="preserve"> Hawaii2012</v>
      </c>
      <c r="BF14">
        <f>IFERROR(VLOOKUP('Data Table'!A14,'GDP per State'!$A$4:$I$54,9,FALSE),"NA")</f>
        <v>1.6</v>
      </c>
      <c r="BG14" s="165">
        <f>IFERROR(VLOOKUP(A14,'GDP per Capita'!$A$5:$H$55,6,FALSE)*100,"NA")</f>
        <v>2.5602795573675015</v>
      </c>
      <c r="BH14">
        <v>70</v>
      </c>
      <c r="BI14">
        <f>VLOOKUP($BD14,'Health Ranking'!$C$2:$E$157,2,FALSE)</f>
        <v>1</v>
      </c>
      <c r="BJ14">
        <f>VLOOKUP($BD14,'Health Ranking'!$C$2:$E$157,3,FALSE)</f>
        <v>2</v>
      </c>
    </row>
    <row r="15" spans="1:63" x14ac:dyDescent="0.25">
      <c r="A15" s="48" t="s">
        <v>20</v>
      </c>
      <c r="B15" s="25">
        <v>493</v>
      </c>
      <c r="C15" s="25">
        <v>538</v>
      </c>
      <c r="D15" s="25">
        <v>2934</v>
      </c>
      <c r="E15" s="25">
        <v>0</v>
      </c>
      <c r="F15" s="25">
        <v>5331</v>
      </c>
      <c r="G15" s="25">
        <v>2660</v>
      </c>
      <c r="H15" s="25">
        <v>97</v>
      </c>
      <c r="I15" s="25">
        <v>32</v>
      </c>
      <c r="J15" s="25">
        <v>46</v>
      </c>
      <c r="K15" s="25">
        <v>1268</v>
      </c>
      <c r="L15" s="25">
        <v>936</v>
      </c>
      <c r="M15" s="25">
        <v>404</v>
      </c>
      <c r="N15" s="25" t="s">
        <v>61</v>
      </c>
      <c r="O15" s="25">
        <v>1384</v>
      </c>
      <c r="P15" s="25">
        <v>186</v>
      </c>
      <c r="Q15" s="25">
        <v>290</v>
      </c>
      <c r="R15" s="25">
        <v>456</v>
      </c>
      <c r="S15" s="25">
        <v>50</v>
      </c>
      <c r="T15" s="25">
        <v>265</v>
      </c>
      <c r="U15" s="25">
        <v>143</v>
      </c>
      <c r="V15" s="25">
        <v>429</v>
      </c>
      <c r="W15" s="25">
        <v>188</v>
      </c>
      <c r="X15" s="25">
        <v>242</v>
      </c>
      <c r="Y15" s="25">
        <v>575</v>
      </c>
      <c r="Z15" s="25">
        <v>586</v>
      </c>
      <c r="AA15" s="25">
        <v>596</v>
      </c>
      <c r="AB15" s="25">
        <v>3385</v>
      </c>
      <c r="AC15" s="25">
        <v>315</v>
      </c>
      <c r="AD15" s="25">
        <v>1503</v>
      </c>
      <c r="AE15" s="25">
        <v>20</v>
      </c>
      <c r="AF15" s="25">
        <v>113</v>
      </c>
      <c r="AG15" s="25">
        <v>355</v>
      </c>
      <c r="AH15" s="25">
        <v>607</v>
      </c>
      <c r="AI15" s="25">
        <v>334</v>
      </c>
      <c r="AJ15" s="25">
        <v>540</v>
      </c>
      <c r="AK15" s="25">
        <v>412</v>
      </c>
      <c r="AL15" s="25">
        <v>905</v>
      </c>
      <c r="AM15" s="25">
        <v>5093</v>
      </c>
      <c r="AN15" s="25">
        <v>359</v>
      </c>
      <c r="AO15" s="25">
        <v>0</v>
      </c>
      <c r="AP15" s="25">
        <v>198</v>
      </c>
      <c r="AQ15" s="25">
        <v>78</v>
      </c>
      <c r="AR15" s="25">
        <v>787</v>
      </c>
      <c r="AS15" s="25">
        <v>2387</v>
      </c>
      <c r="AT15" s="25">
        <v>5129</v>
      </c>
      <c r="AU15" s="25">
        <v>0</v>
      </c>
      <c r="AV15" s="25">
        <v>652</v>
      </c>
      <c r="AW15" s="25">
        <v>10604</v>
      </c>
      <c r="AX15" s="25">
        <v>181</v>
      </c>
      <c r="AY15" s="25">
        <v>360</v>
      </c>
      <c r="AZ15" s="25">
        <v>745</v>
      </c>
      <c r="BA15" s="25">
        <v>0</v>
      </c>
      <c r="BB15">
        <v>2012</v>
      </c>
      <c r="BC15">
        <v>2012</v>
      </c>
      <c r="BD15" t="str">
        <f>CONCATENATE(A15,BC15)</f>
        <v>Idaho2012</v>
      </c>
      <c r="BE15" t="str">
        <f t="shared" si="0"/>
        <v xml:space="preserve"> Idaho2012</v>
      </c>
      <c r="BF15">
        <f>IFERROR(VLOOKUP('Data Table'!A15,'GDP per State'!$A$4:$I$54,9,FALSE),"NA")</f>
        <v>0.4</v>
      </c>
      <c r="BG15" s="165">
        <f>IFERROR(VLOOKUP(A15,'GDP per Capita'!$A$5:$H$55,6,FALSE)*100,"NA")</f>
        <v>2.6398223898299928</v>
      </c>
      <c r="BH15">
        <v>44.4</v>
      </c>
      <c r="BI15">
        <f>VLOOKUP($BD15,'Health Ranking'!$C$2:$E$157,2,FALSE)</f>
        <v>19</v>
      </c>
      <c r="BJ15">
        <f>VLOOKUP($BD15,'Health Ranking'!$C$2:$E$157,3,FALSE)</f>
        <v>-4</v>
      </c>
    </row>
    <row r="16" spans="1:63" x14ac:dyDescent="0.25">
      <c r="A16" s="48" t="s">
        <v>21</v>
      </c>
      <c r="B16" s="25">
        <v>2722</v>
      </c>
      <c r="C16" s="25">
        <v>58</v>
      </c>
      <c r="D16" s="25">
        <v>10744</v>
      </c>
      <c r="E16" s="25">
        <v>3576</v>
      </c>
      <c r="F16" s="25">
        <v>21251</v>
      </c>
      <c r="G16" s="25">
        <v>6374</v>
      </c>
      <c r="H16" s="25">
        <v>912</v>
      </c>
      <c r="I16" s="25">
        <v>567</v>
      </c>
      <c r="J16" s="25">
        <v>795</v>
      </c>
      <c r="K16" s="25">
        <v>22565</v>
      </c>
      <c r="L16" s="25">
        <v>7143</v>
      </c>
      <c r="M16" s="25">
        <v>318</v>
      </c>
      <c r="N16" s="25">
        <v>532</v>
      </c>
      <c r="O16" s="25" t="s">
        <v>61</v>
      </c>
      <c r="P16" s="25">
        <v>28436</v>
      </c>
      <c r="Q16" s="25">
        <v>11969</v>
      </c>
      <c r="R16" s="25">
        <v>1702</v>
      </c>
      <c r="S16" s="25">
        <v>4445</v>
      </c>
      <c r="T16" s="25">
        <v>1229</v>
      </c>
      <c r="U16" s="25">
        <v>195</v>
      </c>
      <c r="V16" s="25">
        <v>3621</v>
      </c>
      <c r="W16" s="25">
        <v>2886</v>
      </c>
      <c r="X16" s="25">
        <v>10047</v>
      </c>
      <c r="Y16" s="25">
        <v>5896</v>
      </c>
      <c r="Z16" s="25">
        <v>2703</v>
      </c>
      <c r="AA16" s="25">
        <v>22001</v>
      </c>
      <c r="AB16" s="25">
        <v>542</v>
      </c>
      <c r="AC16" s="25">
        <v>1193</v>
      </c>
      <c r="AD16" s="25">
        <v>2822</v>
      </c>
      <c r="AE16" s="25">
        <v>673</v>
      </c>
      <c r="AF16" s="25">
        <v>2052</v>
      </c>
      <c r="AG16" s="25">
        <v>790</v>
      </c>
      <c r="AH16" s="25">
        <v>8017</v>
      </c>
      <c r="AI16" s="25">
        <v>6378</v>
      </c>
      <c r="AJ16" s="25">
        <v>799</v>
      </c>
      <c r="AK16" s="25">
        <v>9510</v>
      </c>
      <c r="AL16" s="25">
        <v>1100</v>
      </c>
      <c r="AM16" s="25">
        <v>1676</v>
      </c>
      <c r="AN16" s="25">
        <v>3749</v>
      </c>
      <c r="AO16" s="25">
        <v>385</v>
      </c>
      <c r="AP16" s="25">
        <v>2125</v>
      </c>
      <c r="AQ16" s="25">
        <v>74</v>
      </c>
      <c r="AR16" s="25">
        <v>7094</v>
      </c>
      <c r="AS16" s="25">
        <v>19672</v>
      </c>
      <c r="AT16" s="25">
        <v>1588</v>
      </c>
      <c r="AU16" s="25">
        <v>230</v>
      </c>
      <c r="AV16" s="25">
        <v>7089</v>
      </c>
      <c r="AW16" s="25">
        <v>4298</v>
      </c>
      <c r="AX16" s="25">
        <v>220</v>
      </c>
      <c r="AY16" s="25">
        <v>22285</v>
      </c>
      <c r="AZ16" s="25">
        <v>905</v>
      </c>
      <c r="BA16" s="25">
        <v>1021</v>
      </c>
      <c r="BB16">
        <v>2012</v>
      </c>
      <c r="BC16">
        <v>2012</v>
      </c>
      <c r="BD16" t="str">
        <f>CONCATENATE(A16,BC16)</f>
        <v>Illinois2012</v>
      </c>
      <c r="BE16" t="str">
        <f t="shared" si="0"/>
        <v xml:space="preserve"> Illinois2012</v>
      </c>
      <c r="BF16">
        <f>IFERROR(VLOOKUP('Data Table'!A16,'GDP per State'!$A$4:$I$54,9,FALSE),"NA")</f>
        <v>1.9</v>
      </c>
      <c r="BG16" s="165">
        <f>IFERROR(VLOOKUP(A16,'GDP per Capita'!$A$5:$H$55,6,FALSE)*100,"NA")</f>
        <v>2.5022300496328995</v>
      </c>
      <c r="BH16">
        <v>51.8</v>
      </c>
      <c r="BI16">
        <f>VLOOKUP($BD16,'Health Ranking'!$C$2:$E$157,2,FALSE)</f>
        <v>30</v>
      </c>
      <c r="BJ16">
        <f>VLOOKUP($BD16,'Health Ranking'!$C$2:$E$157,3,FALSE)</f>
        <v>0</v>
      </c>
    </row>
    <row r="17" spans="1:62" x14ac:dyDescent="0.25">
      <c r="A17" s="48" t="s">
        <v>22</v>
      </c>
      <c r="B17" s="25">
        <v>1347</v>
      </c>
      <c r="C17" s="25">
        <v>260</v>
      </c>
      <c r="D17" s="25">
        <v>2930</v>
      </c>
      <c r="E17" s="25">
        <v>1172</v>
      </c>
      <c r="F17" s="25">
        <v>5891</v>
      </c>
      <c r="G17" s="25">
        <v>4336</v>
      </c>
      <c r="H17" s="25">
        <v>53</v>
      </c>
      <c r="I17" s="25">
        <v>62</v>
      </c>
      <c r="J17" s="25">
        <v>469</v>
      </c>
      <c r="K17" s="25">
        <v>13803</v>
      </c>
      <c r="L17" s="25">
        <v>5972</v>
      </c>
      <c r="M17" s="25">
        <v>292</v>
      </c>
      <c r="N17" s="25">
        <v>283</v>
      </c>
      <c r="O17" s="25">
        <v>16907</v>
      </c>
      <c r="P17" s="25" t="s">
        <v>61</v>
      </c>
      <c r="Q17" s="25">
        <v>1716</v>
      </c>
      <c r="R17" s="25">
        <v>1679</v>
      </c>
      <c r="S17" s="25">
        <v>12203</v>
      </c>
      <c r="T17" s="25">
        <v>1359</v>
      </c>
      <c r="U17" s="25">
        <v>0</v>
      </c>
      <c r="V17" s="25">
        <v>1210</v>
      </c>
      <c r="W17" s="25">
        <v>677</v>
      </c>
      <c r="X17" s="25">
        <v>10976</v>
      </c>
      <c r="Y17" s="25">
        <v>2026</v>
      </c>
      <c r="Z17" s="25">
        <v>1200</v>
      </c>
      <c r="AA17" s="25">
        <v>4184</v>
      </c>
      <c r="AB17" s="25">
        <v>163</v>
      </c>
      <c r="AC17" s="25">
        <v>290</v>
      </c>
      <c r="AD17" s="25">
        <v>362</v>
      </c>
      <c r="AE17" s="25">
        <v>297</v>
      </c>
      <c r="AF17" s="25">
        <v>1039</v>
      </c>
      <c r="AG17" s="25">
        <v>660</v>
      </c>
      <c r="AH17" s="25">
        <v>3040</v>
      </c>
      <c r="AI17" s="25">
        <v>4532</v>
      </c>
      <c r="AJ17" s="25">
        <v>55</v>
      </c>
      <c r="AK17" s="25">
        <v>13534</v>
      </c>
      <c r="AL17" s="25">
        <v>1490</v>
      </c>
      <c r="AM17" s="25">
        <v>1380</v>
      </c>
      <c r="AN17" s="25">
        <v>1599</v>
      </c>
      <c r="AO17" s="25">
        <v>0</v>
      </c>
      <c r="AP17" s="25">
        <v>3802</v>
      </c>
      <c r="AQ17" s="25">
        <v>210</v>
      </c>
      <c r="AR17" s="25">
        <v>5591</v>
      </c>
      <c r="AS17" s="25">
        <v>8264</v>
      </c>
      <c r="AT17" s="25">
        <v>475</v>
      </c>
      <c r="AU17" s="25">
        <v>68</v>
      </c>
      <c r="AV17" s="25">
        <v>2663</v>
      </c>
      <c r="AW17" s="25">
        <v>1089</v>
      </c>
      <c r="AX17" s="25">
        <v>328</v>
      </c>
      <c r="AY17" s="25">
        <v>2480</v>
      </c>
      <c r="AZ17" s="25">
        <v>179</v>
      </c>
      <c r="BA17" s="25">
        <v>121</v>
      </c>
      <c r="BB17">
        <v>2012</v>
      </c>
      <c r="BC17">
        <v>2012</v>
      </c>
      <c r="BD17" t="str">
        <f>CONCATENATE(A17,BC17)</f>
        <v>Indiana2012</v>
      </c>
      <c r="BE17" t="str">
        <f t="shared" si="0"/>
        <v xml:space="preserve"> Indiana2012</v>
      </c>
      <c r="BF17">
        <f>IFERROR(VLOOKUP('Data Table'!A17,'GDP per State'!$A$4:$I$54,9,FALSE),"NA")</f>
        <v>3.3</v>
      </c>
      <c r="BG17" s="165">
        <f>IFERROR(VLOOKUP(A17,'GDP per Capita'!$A$5:$H$55,6,FALSE)*100,"NA")</f>
        <v>3.3988063548992682</v>
      </c>
      <c r="BH17">
        <v>51.7</v>
      </c>
      <c r="BI17">
        <f>VLOOKUP($BD17,'Health Ranking'!$C$2:$E$157,2,FALSE)</f>
        <v>41</v>
      </c>
      <c r="BJ17">
        <f>VLOOKUP($BD17,'Health Ranking'!$C$2:$E$157,3,FALSE)</f>
        <v>-4</v>
      </c>
    </row>
    <row r="18" spans="1:62" x14ac:dyDescent="0.25">
      <c r="A18" s="48" t="s">
        <v>23</v>
      </c>
      <c r="B18" s="25">
        <v>345</v>
      </c>
      <c r="C18" s="25">
        <v>13</v>
      </c>
      <c r="D18" s="25">
        <v>2702</v>
      </c>
      <c r="E18" s="25">
        <v>409</v>
      </c>
      <c r="F18" s="25">
        <v>2284</v>
      </c>
      <c r="G18" s="25">
        <v>2776</v>
      </c>
      <c r="H18" s="25">
        <v>0</v>
      </c>
      <c r="I18" s="25">
        <v>30</v>
      </c>
      <c r="J18" s="25">
        <v>133</v>
      </c>
      <c r="K18" s="25">
        <v>3864</v>
      </c>
      <c r="L18" s="25">
        <v>1687</v>
      </c>
      <c r="M18" s="25">
        <v>84</v>
      </c>
      <c r="N18" s="25">
        <v>90</v>
      </c>
      <c r="O18" s="25">
        <v>8529</v>
      </c>
      <c r="P18" s="25">
        <v>1678</v>
      </c>
      <c r="Q18" s="25" t="s">
        <v>61</v>
      </c>
      <c r="R18" s="25">
        <v>1527</v>
      </c>
      <c r="S18" s="25">
        <v>238</v>
      </c>
      <c r="T18" s="25">
        <v>544</v>
      </c>
      <c r="U18" s="25">
        <v>7</v>
      </c>
      <c r="V18" s="25">
        <v>569</v>
      </c>
      <c r="W18" s="25">
        <v>151</v>
      </c>
      <c r="X18" s="25">
        <v>993</v>
      </c>
      <c r="Y18" s="25">
        <v>7220</v>
      </c>
      <c r="Z18" s="25">
        <v>160</v>
      </c>
      <c r="AA18" s="25">
        <v>5956</v>
      </c>
      <c r="AB18" s="25">
        <v>415</v>
      </c>
      <c r="AC18" s="25">
        <v>6815</v>
      </c>
      <c r="AD18" s="25">
        <v>714</v>
      </c>
      <c r="AE18" s="25">
        <v>53</v>
      </c>
      <c r="AF18" s="25">
        <v>357</v>
      </c>
      <c r="AG18" s="25">
        <v>384</v>
      </c>
      <c r="AH18" s="25">
        <v>955</v>
      </c>
      <c r="AI18" s="25">
        <v>775</v>
      </c>
      <c r="AJ18" s="25">
        <v>458</v>
      </c>
      <c r="AK18" s="25">
        <v>1039</v>
      </c>
      <c r="AL18" s="25">
        <v>1088</v>
      </c>
      <c r="AM18" s="25">
        <v>834</v>
      </c>
      <c r="AN18" s="25">
        <v>125</v>
      </c>
      <c r="AO18" s="25">
        <v>0</v>
      </c>
      <c r="AP18" s="25">
        <v>643</v>
      </c>
      <c r="AQ18" s="25">
        <v>2441</v>
      </c>
      <c r="AR18" s="25">
        <v>617</v>
      </c>
      <c r="AS18" s="25">
        <v>4934</v>
      </c>
      <c r="AT18" s="25">
        <v>2791</v>
      </c>
      <c r="AU18" s="25">
        <v>30</v>
      </c>
      <c r="AV18" s="25">
        <v>221</v>
      </c>
      <c r="AW18" s="25">
        <v>1159</v>
      </c>
      <c r="AX18" s="25">
        <v>68</v>
      </c>
      <c r="AY18" s="25">
        <v>4161</v>
      </c>
      <c r="AZ18" s="25">
        <v>259</v>
      </c>
      <c r="BA18" s="25">
        <v>0</v>
      </c>
      <c r="BB18">
        <v>2012</v>
      </c>
      <c r="BC18">
        <v>2012</v>
      </c>
      <c r="BD18" t="str">
        <f>CONCATENATE(A18,BC18)</f>
        <v>Iowa2012</v>
      </c>
      <c r="BE18" t="str">
        <f t="shared" si="0"/>
        <v xml:space="preserve"> Iowa2012</v>
      </c>
      <c r="BF18">
        <f>IFERROR(VLOOKUP('Data Table'!A18,'GDP per State'!$A$4:$I$54,9,FALSE),"NA")</f>
        <v>2.4</v>
      </c>
      <c r="BG18" s="165">
        <f>IFERROR(VLOOKUP(A18,'GDP per Capita'!$A$5:$H$55,6,FALSE)*100,"NA")</f>
        <v>2.3568859947516763</v>
      </c>
      <c r="BH18">
        <v>47.8</v>
      </c>
      <c r="BI18">
        <f>VLOOKUP($BD18,'Health Ranking'!$C$2:$E$157,2,FALSE)</f>
        <v>17</v>
      </c>
      <c r="BJ18">
        <f>VLOOKUP($BD18,'Health Ranking'!$C$2:$E$157,3,FALSE)</f>
        <v>-1</v>
      </c>
    </row>
    <row r="19" spans="1:62" x14ac:dyDescent="0.25">
      <c r="A19" s="48" t="s">
        <v>24</v>
      </c>
      <c r="B19" s="25">
        <v>865</v>
      </c>
      <c r="C19" s="25">
        <v>221</v>
      </c>
      <c r="D19" s="25">
        <v>2498</v>
      </c>
      <c r="E19" s="25">
        <v>1033</v>
      </c>
      <c r="F19" s="25">
        <v>2790</v>
      </c>
      <c r="G19" s="25">
        <v>5283</v>
      </c>
      <c r="H19" s="25">
        <v>0</v>
      </c>
      <c r="I19" s="25">
        <v>113</v>
      </c>
      <c r="J19" s="25">
        <v>164</v>
      </c>
      <c r="K19" s="25">
        <v>5661</v>
      </c>
      <c r="L19" s="25">
        <v>1497</v>
      </c>
      <c r="M19" s="25">
        <v>1135</v>
      </c>
      <c r="N19" s="25">
        <v>63</v>
      </c>
      <c r="O19" s="25">
        <v>2009</v>
      </c>
      <c r="P19" s="25">
        <v>1624</v>
      </c>
      <c r="Q19" s="25">
        <v>918</v>
      </c>
      <c r="R19" s="25" t="s">
        <v>61</v>
      </c>
      <c r="S19" s="25">
        <v>602</v>
      </c>
      <c r="T19" s="25">
        <v>420</v>
      </c>
      <c r="U19" s="25">
        <v>277</v>
      </c>
      <c r="V19" s="25">
        <v>1726</v>
      </c>
      <c r="W19" s="25">
        <v>565</v>
      </c>
      <c r="X19" s="25">
        <v>805</v>
      </c>
      <c r="Y19" s="25">
        <v>924</v>
      </c>
      <c r="Z19" s="25">
        <v>400</v>
      </c>
      <c r="AA19" s="25">
        <v>20218</v>
      </c>
      <c r="AB19" s="25">
        <v>224</v>
      </c>
      <c r="AC19" s="25">
        <v>3103</v>
      </c>
      <c r="AD19" s="25">
        <v>1202</v>
      </c>
      <c r="AE19" s="25">
        <v>102</v>
      </c>
      <c r="AF19" s="25">
        <v>426</v>
      </c>
      <c r="AG19" s="25">
        <v>672</v>
      </c>
      <c r="AH19" s="25">
        <v>1437</v>
      </c>
      <c r="AI19" s="25">
        <v>1595</v>
      </c>
      <c r="AJ19" s="25">
        <v>161</v>
      </c>
      <c r="AK19" s="25">
        <v>1166</v>
      </c>
      <c r="AL19" s="25">
        <v>7065</v>
      </c>
      <c r="AM19" s="25">
        <v>556</v>
      </c>
      <c r="AN19" s="25">
        <v>967</v>
      </c>
      <c r="AO19" s="25">
        <v>27</v>
      </c>
      <c r="AP19" s="25">
        <v>1064</v>
      </c>
      <c r="AQ19" s="25">
        <v>403</v>
      </c>
      <c r="AR19" s="25">
        <v>2630</v>
      </c>
      <c r="AS19" s="25">
        <v>12699</v>
      </c>
      <c r="AT19" s="25">
        <v>398</v>
      </c>
      <c r="AU19" s="25">
        <v>0</v>
      </c>
      <c r="AV19" s="25">
        <v>1144</v>
      </c>
      <c r="AW19" s="25">
        <v>2544</v>
      </c>
      <c r="AX19" s="25">
        <v>39</v>
      </c>
      <c r="AY19" s="25">
        <v>1160</v>
      </c>
      <c r="AZ19" s="25">
        <v>539</v>
      </c>
      <c r="BA19" s="25">
        <v>143</v>
      </c>
      <c r="BB19">
        <v>2012</v>
      </c>
      <c r="BC19">
        <v>2012</v>
      </c>
      <c r="BD19" t="str">
        <f>CONCATENATE(A19,BC19)</f>
        <v>Kansas2012</v>
      </c>
      <c r="BE19" t="str">
        <f t="shared" si="0"/>
        <v xml:space="preserve"> Kansas2012</v>
      </c>
      <c r="BF19">
        <f>IFERROR(VLOOKUP('Data Table'!A19,'GDP per State'!$A$4:$I$54,9,FALSE),"NA")</f>
        <v>1.4</v>
      </c>
      <c r="BG19" s="165">
        <f>IFERROR(VLOOKUP(A19,'GDP per Capita'!$A$5:$H$55,6,FALSE)*100,"NA")</f>
        <v>2.328596238045153</v>
      </c>
      <c r="BH19">
        <v>54.3</v>
      </c>
      <c r="BI19">
        <f>VLOOKUP($BD19,'Health Ranking'!$C$2:$E$157,2,FALSE)</f>
        <v>27</v>
      </c>
      <c r="BJ19">
        <f>VLOOKUP($BD19,'Health Ranking'!$C$2:$E$157,3,FALSE)</f>
        <v>-2</v>
      </c>
    </row>
    <row r="20" spans="1:62" x14ac:dyDescent="0.25">
      <c r="A20" s="48" t="s">
        <v>25</v>
      </c>
      <c r="B20" s="25">
        <v>2495</v>
      </c>
      <c r="C20" s="25">
        <v>161</v>
      </c>
      <c r="D20" s="25">
        <v>1328</v>
      </c>
      <c r="E20" s="25">
        <v>1310</v>
      </c>
      <c r="F20" s="25">
        <v>3763</v>
      </c>
      <c r="G20" s="25">
        <v>2500</v>
      </c>
      <c r="H20" s="25">
        <v>124</v>
      </c>
      <c r="I20" s="25">
        <v>0</v>
      </c>
      <c r="J20" s="25">
        <v>112</v>
      </c>
      <c r="K20" s="25">
        <v>6912</v>
      </c>
      <c r="L20" s="25">
        <v>6172</v>
      </c>
      <c r="M20" s="25">
        <v>485</v>
      </c>
      <c r="N20" s="25">
        <v>83</v>
      </c>
      <c r="O20" s="25">
        <v>2923</v>
      </c>
      <c r="P20" s="25">
        <v>11177</v>
      </c>
      <c r="Q20" s="25">
        <v>819</v>
      </c>
      <c r="R20" s="25">
        <v>617</v>
      </c>
      <c r="S20" s="25" t="s">
        <v>61</v>
      </c>
      <c r="T20" s="25">
        <v>1649</v>
      </c>
      <c r="U20" s="25">
        <v>482</v>
      </c>
      <c r="V20" s="25">
        <v>715</v>
      </c>
      <c r="W20" s="25">
        <v>52</v>
      </c>
      <c r="X20" s="25">
        <v>3409</v>
      </c>
      <c r="Y20" s="25">
        <v>57</v>
      </c>
      <c r="Z20" s="25">
        <v>446</v>
      </c>
      <c r="AA20" s="25">
        <v>2291</v>
      </c>
      <c r="AB20" s="25">
        <v>367</v>
      </c>
      <c r="AC20" s="25">
        <v>131</v>
      </c>
      <c r="AD20" s="25">
        <v>952</v>
      </c>
      <c r="AE20" s="25">
        <v>284</v>
      </c>
      <c r="AF20" s="25">
        <v>631</v>
      </c>
      <c r="AG20" s="25">
        <v>159</v>
      </c>
      <c r="AH20" s="25">
        <v>1753</v>
      </c>
      <c r="AI20" s="25">
        <v>1531</v>
      </c>
      <c r="AJ20" s="25">
        <v>22</v>
      </c>
      <c r="AK20" s="25">
        <v>13227</v>
      </c>
      <c r="AL20" s="25">
        <v>1354</v>
      </c>
      <c r="AM20" s="25">
        <v>202</v>
      </c>
      <c r="AN20" s="25">
        <v>1233</v>
      </c>
      <c r="AO20" s="25">
        <v>286</v>
      </c>
      <c r="AP20" s="25">
        <v>1924</v>
      </c>
      <c r="AQ20" s="25">
        <v>0</v>
      </c>
      <c r="AR20" s="25">
        <v>13202</v>
      </c>
      <c r="AS20" s="25">
        <v>6040</v>
      </c>
      <c r="AT20" s="25">
        <v>217</v>
      </c>
      <c r="AU20" s="25">
        <v>1243</v>
      </c>
      <c r="AV20" s="25">
        <v>3908</v>
      </c>
      <c r="AW20" s="25">
        <v>1368</v>
      </c>
      <c r="AX20" s="25">
        <v>2249</v>
      </c>
      <c r="AY20" s="25">
        <v>635</v>
      </c>
      <c r="AZ20" s="25">
        <v>4</v>
      </c>
      <c r="BA20" s="25">
        <v>37</v>
      </c>
      <c r="BB20">
        <v>2012</v>
      </c>
      <c r="BC20">
        <v>2012</v>
      </c>
      <c r="BD20" t="str">
        <f>CONCATENATE(A20,BC20)</f>
        <v>Kentucky2012</v>
      </c>
      <c r="BE20" t="str">
        <f t="shared" si="0"/>
        <v xml:space="preserve"> Kentucky2012</v>
      </c>
      <c r="BF20">
        <f>IFERROR(VLOOKUP('Data Table'!A20,'GDP per State'!$A$4:$I$54,9,FALSE),"NA")</f>
        <v>1.4</v>
      </c>
      <c r="BG20" s="165">
        <f>IFERROR(VLOOKUP(A20,'GDP per Capita'!$A$5:$H$55,6,FALSE)*100,"NA")</f>
        <v>3.0951190090911762</v>
      </c>
      <c r="BH20">
        <v>55.6</v>
      </c>
      <c r="BI20">
        <f>VLOOKUP($BD20,'Health Ranking'!$C$2:$E$157,2,FALSE)</f>
        <v>43</v>
      </c>
      <c r="BJ20">
        <f>VLOOKUP($BD20,'Health Ranking'!$C$2:$E$157,3,FALSE)</f>
        <v>1</v>
      </c>
    </row>
    <row r="21" spans="1:62" x14ac:dyDescent="0.25">
      <c r="A21" s="48" t="s">
        <v>26</v>
      </c>
      <c r="B21" s="25">
        <v>3104</v>
      </c>
      <c r="C21" s="25">
        <v>120</v>
      </c>
      <c r="D21" s="25">
        <v>724</v>
      </c>
      <c r="E21" s="25">
        <v>3953</v>
      </c>
      <c r="F21" s="25">
        <v>5180</v>
      </c>
      <c r="G21" s="25">
        <v>5048</v>
      </c>
      <c r="H21" s="25">
        <v>909</v>
      </c>
      <c r="I21" s="25">
        <v>178</v>
      </c>
      <c r="J21" s="25">
        <v>283</v>
      </c>
      <c r="K21" s="25">
        <v>5550</v>
      </c>
      <c r="L21" s="25">
        <v>4100</v>
      </c>
      <c r="M21" s="25">
        <v>207</v>
      </c>
      <c r="N21" s="25">
        <v>54</v>
      </c>
      <c r="O21" s="25">
        <v>1229</v>
      </c>
      <c r="P21" s="25">
        <v>736</v>
      </c>
      <c r="Q21" s="25">
        <v>763</v>
      </c>
      <c r="R21" s="25">
        <v>438</v>
      </c>
      <c r="S21" s="25">
        <v>666</v>
      </c>
      <c r="T21" s="25" t="s">
        <v>61</v>
      </c>
      <c r="U21" s="25">
        <v>15</v>
      </c>
      <c r="V21" s="25">
        <v>606</v>
      </c>
      <c r="W21" s="25">
        <v>1556</v>
      </c>
      <c r="X21" s="25">
        <v>1284</v>
      </c>
      <c r="Y21" s="25">
        <v>791</v>
      </c>
      <c r="Z21" s="25">
        <v>8588</v>
      </c>
      <c r="AA21" s="25">
        <v>1178</v>
      </c>
      <c r="AB21" s="25">
        <v>0</v>
      </c>
      <c r="AC21" s="25">
        <v>411</v>
      </c>
      <c r="AD21" s="25">
        <v>421</v>
      </c>
      <c r="AE21" s="25">
        <v>7</v>
      </c>
      <c r="AF21" s="25">
        <v>339</v>
      </c>
      <c r="AG21" s="25">
        <v>790</v>
      </c>
      <c r="AH21" s="25">
        <v>1083</v>
      </c>
      <c r="AI21" s="25">
        <v>919</v>
      </c>
      <c r="AJ21" s="25">
        <v>18</v>
      </c>
      <c r="AK21" s="25">
        <v>2214</v>
      </c>
      <c r="AL21" s="25">
        <v>2562</v>
      </c>
      <c r="AM21" s="25">
        <v>227</v>
      </c>
      <c r="AN21" s="25">
        <v>694</v>
      </c>
      <c r="AO21" s="25">
        <v>24</v>
      </c>
      <c r="AP21" s="25">
        <v>2709</v>
      </c>
      <c r="AQ21" s="25">
        <v>0</v>
      </c>
      <c r="AR21" s="25">
        <v>2452</v>
      </c>
      <c r="AS21" s="25">
        <v>29348</v>
      </c>
      <c r="AT21" s="25">
        <v>345</v>
      </c>
      <c r="AU21" s="25">
        <v>73</v>
      </c>
      <c r="AV21" s="25">
        <v>1638</v>
      </c>
      <c r="AW21" s="25">
        <v>1646</v>
      </c>
      <c r="AX21" s="25">
        <v>90</v>
      </c>
      <c r="AY21" s="25">
        <v>598</v>
      </c>
      <c r="AZ21" s="25">
        <v>88</v>
      </c>
      <c r="BA21" s="25">
        <v>59</v>
      </c>
      <c r="BB21">
        <v>2012</v>
      </c>
      <c r="BC21">
        <v>2012</v>
      </c>
      <c r="BD21" t="str">
        <f>CONCATENATE(A21,BC21)</f>
        <v>Louisiana2012</v>
      </c>
      <c r="BE21" t="str">
        <f t="shared" si="0"/>
        <v xml:space="preserve"> Louisiana2012</v>
      </c>
      <c r="BF21">
        <f>IFERROR(VLOOKUP('Data Table'!A21,'GDP per State'!$A$4:$I$54,9,FALSE),"NA")</f>
        <v>1.5</v>
      </c>
      <c r="BG21" s="165">
        <f>IFERROR(VLOOKUP(A21,'GDP per Capita'!$A$5:$H$55,6,FALSE)*100,"NA")</f>
        <v>2.2413032763495813</v>
      </c>
      <c r="BH21">
        <v>66.400000000000006</v>
      </c>
      <c r="BI21">
        <f>VLOOKUP($BD21,'Health Ranking'!$C$2:$E$157,2,FALSE)</f>
        <v>49</v>
      </c>
      <c r="BJ21">
        <f>VLOOKUP($BD21,'Health Ranking'!$C$2:$E$157,3,FALSE)</f>
        <v>1</v>
      </c>
    </row>
    <row r="22" spans="1:62" x14ac:dyDescent="0.25">
      <c r="A22" s="48" t="s">
        <v>27</v>
      </c>
      <c r="B22" s="25">
        <v>67</v>
      </c>
      <c r="C22" s="25">
        <v>66</v>
      </c>
      <c r="D22" s="25">
        <v>616</v>
      </c>
      <c r="E22" s="25">
        <v>17</v>
      </c>
      <c r="F22" s="25">
        <v>1256</v>
      </c>
      <c r="G22" s="25">
        <v>20</v>
      </c>
      <c r="H22" s="25">
        <v>1224</v>
      </c>
      <c r="I22" s="25">
        <v>0</v>
      </c>
      <c r="J22" s="25">
        <v>194</v>
      </c>
      <c r="K22" s="25">
        <v>7348</v>
      </c>
      <c r="L22" s="25">
        <v>222</v>
      </c>
      <c r="M22" s="25">
        <v>91</v>
      </c>
      <c r="N22" s="25">
        <v>0</v>
      </c>
      <c r="O22" s="25">
        <v>526</v>
      </c>
      <c r="P22" s="25">
        <v>0</v>
      </c>
      <c r="Q22" s="25">
        <v>78</v>
      </c>
      <c r="R22" s="25">
        <v>211</v>
      </c>
      <c r="S22" s="25">
        <v>46</v>
      </c>
      <c r="T22" s="25">
        <v>251</v>
      </c>
      <c r="U22" s="25" t="s">
        <v>61</v>
      </c>
      <c r="V22" s="25">
        <v>332</v>
      </c>
      <c r="W22" s="25">
        <v>3907</v>
      </c>
      <c r="X22" s="25">
        <v>261</v>
      </c>
      <c r="Y22" s="25">
        <v>187</v>
      </c>
      <c r="Z22" s="25">
        <v>163</v>
      </c>
      <c r="AA22" s="25">
        <v>996</v>
      </c>
      <c r="AB22" s="25">
        <v>225</v>
      </c>
      <c r="AC22" s="25">
        <v>68</v>
      </c>
      <c r="AD22" s="25">
        <v>209</v>
      </c>
      <c r="AE22" s="25">
        <v>6118</v>
      </c>
      <c r="AF22" s="25">
        <v>430</v>
      </c>
      <c r="AG22" s="25">
        <v>57</v>
      </c>
      <c r="AH22" s="25">
        <v>1345</v>
      </c>
      <c r="AI22" s="25">
        <v>1259</v>
      </c>
      <c r="AJ22" s="25">
        <v>98</v>
      </c>
      <c r="AK22" s="25">
        <v>1189</v>
      </c>
      <c r="AL22" s="25">
        <v>167</v>
      </c>
      <c r="AM22" s="25">
        <v>446</v>
      </c>
      <c r="AN22" s="25">
        <v>988</v>
      </c>
      <c r="AO22" s="25">
        <v>279</v>
      </c>
      <c r="AP22" s="25">
        <v>2077</v>
      </c>
      <c r="AQ22" s="25">
        <v>0</v>
      </c>
      <c r="AR22" s="25">
        <v>1040</v>
      </c>
      <c r="AS22" s="25">
        <v>1293</v>
      </c>
      <c r="AT22" s="25">
        <v>380</v>
      </c>
      <c r="AU22" s="25">
        <v>883</v>
      </c>
      <c r="AV22" s="25">
        <v>1144</v>
      </c>
      <c r="AW22" s="25">
        <v>532</v>
      </c>
      <c r="AX22" s="25">
        <v>35</v>
      </c>
      <c r="AY22" s="25">
        <v>233</v>
      </c>
      <c r="AZ22" s="25">
        <v>0</v>
      </c>
      <c r="BA22" s="25">
        <v>0</v>
      </c>
      <c r="BB22">
        <v>2012</v>
      </c>
      <c r="BC22">
        <v>2012</v>
      </c>
      <c r="BD22" t="str">
        <f>CONCATENATE(A22,BC22)</f>
        <v>Maine2012</v>
      </c>
      <c r="BE22" t="str">
        <f t="shared" si="0"/>
        <v xml:space="preserve"> Maine2012</v>
      </c>
      <c r="BF22">
        <f>IFERROR(VLOOKUP('Data Table'!A22,'GDP per State'!$A$4:$I$54,9,FALSE),"NA")</f>
        <v>0.5</v>
      </c>
      <c r="BG22" s="165">
        <f>IFERROR(VLOOKUP(A22,'GDP per Capita'!$A$5:$H$55,6,FALSE)*100,"NA")</f>
        <v>3.0862424606386591</v>
      </c>
      <c r="BH22">
        <v>41</v>
      </c>
      <c r="BI22">
        <f>VLOOKUP($BD22,'Health Ranking'!$C$2:$E$157,2,FALSE)</f>
        <v>15</v>
      </c>
      <c r="BJ22">
        <f>VLOOKUP($BD22,'Health Ranking'!$C$2:$E$157,3,FALSE)</f>
        <v>-5</v>
      </c>
    </row>
    <row r="23" spans="1:62" x14ac:dyDescent="0.25">
      <c r="A23" s="48" t="s">
        <v>28</v>
      </c>
      <c r="B23" s="25">
        <v>1513</v>
      </c>
      <c r="C23" s="25">
        <v>508</v>
      </c>
      <c r="D23" s="25">
        <v>3007</v>
      </c>
      <c r="E23" s="25">
        <v>169</v>
      </c>
      <c r="F23" s="25">
        <v>7902</v>
      </c>
      <c r="G23" s="25">
        <v>2844</v>
      </c>
      <c r="H23" s="25">
        <v>1752</v>
      </c>
      <c r="I23" s="25">
        <v>5649</v>
      </c>
      <c r="J23" s="25">
        <v>14120</v>
      </c>
      <c r="K23" s="25">
        <v>10442</v>
      </c>
      <c r="L23" s="25">
        <v>3619</v>
      </c>
      <c r="M23" s="25">
        <v>2491</v>
      </c>
      <c r="N23" s="25">
        <v>107</v>
      </c>
      <c r="O23" s="25">
        <v>1865</v>
      </c>
      <c r="P23" s="25">
        <v>1050</v>
      </c>
      <c r="Q23" s="25">
        <v>419</v>
      </c>
      <c r="R23" s="25">
        <v>282</v>
      </c>
      <c r="S23" s="25">
        <v>1120</v>
      </c>
      <c r="T23" s="25">
        <v>642</v>
      </c>
      <c r="U23" s="25">
        <v>325</v>
      </c>
      <c r="V23" s="25" t="s">
        <v>61</v>
      </c>
      <c r="W23" s="25">
        <v>2381</v>
      </c>
      <c r="X23" s="25">
        <v>2201</v>
      </c>
      <c r="Y23" s="25">
        <v>1841</v>
      </c>
      <c r="Z23" s="25">
        <v>379</v>
      </c>
      <c r="AA23" s="25">
        <v>1246</v>
      </c>
      <c r="AB23" s="25">
        <v>33</v>
      </c>
      <c r="AC23" s="25">
        <v>129</v>
      </c>
      <c r="AD23" s="25">
        <v>934</v>
      </c>
      <c r="AE23" s="25">
        <v>33</v>
      </c>
      <c r="AF23" s="25">
        <v>3474</v>
      </c>
      <c r="AG23" s="25">
        <v>505</v>
      </c>
      <c r="AH23" s="25">
        <v>7321</v>
      </c>
      <c r="AI23" s="25">
        <v>9005</v>
      </c>
      <c r="AJ23" s="25">
        <v>232</v>
      </c>
      <c r="AK23" s="25">
        <v>5026</v>
      </c>
      <c r="AL23" s="25">
        <v>750</v>
      </c>
      <c r="AM23" s="25">
        <v>457</v>
      </c>
      <c r="AN23" s="25">
        <v>17529</v>
      </c>
      <c r="AO23" s="25">
        <v>482</v>
      </c>
      <c r="AP23" s="25">
        <v>3565</v>
      </c>
      <c r="AQ23" s="25">
        <v>60</v>
      </c>
      <c r="AR23" s="25">
        <v>1743</v>
      </c>
      <c r="AS23" s="25">
        <v>4969</v>
      </c>
      <c r="AT23" s="25">
        <v>613</v>
      </c>
      <c r="AU23" s="25">
        <v>862</v>
      </c>
      <c r="AV23" s="25">
        <v>23925</v>
      </c>
      <c r="AW23" s="25">
        <v>1191</v>
      </c>
      <c r="AX23" s="25">
        <v>5352</v>
      </c>
      <c r="AY23" s="25">
        <v>1306</v>
      </c>
      <c r="AZ23" s="25">
        <v>294</v>
      </c>
      <c r="BA23" s="25">
        <v>108</v>
      </c>
      <c r="BB23">
        <v>2012</v>
      </c>
      <c r="BC23">
        <v>2012</v>
      </c>
      <c r="BD23" t="str">
        <f>CONCATENATE(A23,BC23)</f>
        <v>Maryland2012</v>
      </c>
      <c r="BE23" t="str">
        <f t="shared" si="0"/>
        <v xml:space="preserve"> Maryland2012</v>
      </c>
      <c r="BF23">
        <f>IFERROR(VLOOKUP('Data Table'!A23,'GDP per State'!$A$4:$I$54,9,FALSE),"NA")</f>
        <v>2.4</v>
      </c>
      <c r="BG23" s="165">
        <f>IFERROR(VLOOKUP(A23,'GDP per Capita'!$A$5:$H$55,6,FALSE)*100,"NA")</f>
        <v>2.59594125078964</v>
      </c>
      <c r="BH23">
        <v>54.2</v>
      </c>
      <c r="BI23">
        <f>VLOOKUP($BD23,'Health Ranking'!$C$2:$E$157,2,FALSE)</f>
        <v>20</v>
      </c>
      <c r="BJ23">
        <f>VLOOKUP($BD23,'Health Ranking'!$C$2:$E$157,3,FALSE)</f>
        <v>4</v>
      </c>
    </row>
    <row r="24" spans="1:62" x14ac:dyDescent="0.25">
      <c r="A24" s="48" t="s">
        <v>29</v>
      </c>
      <c r="B24" s="25">
        <v>334</v>
      </c>
      <c r="C24" s="25">
        <v>297</v>
      </c>
      <c r="D24" s="25">
        <v>1961</v>
      </c>
      <c r="E24" s="25">
        <v>254</v>
      </c>
      <c r="F24" s="25">
        <v>14356</v>
      </c>
      <c r="G24" s="25">
        <v>5939</v>
      </c>
      <c r="H24" s="25">
        <v>8743</v>
      </c>
      <c r="I24" s="25">
        <v>157</v>
      </c>
      <c r="J24" s="25">
        <v>1524</v>
      </c>
      <c r="K24" s="25">
        <v>15159</v>
      </c>
      <c r="L24" s="25">
        <v>4153</v>
      </c>
      <c r="M24" s="25">
        <v>1266</v>
      </c>
      <c r="N24" s="25">
        <v>338</v>
      </c>
      <c r="O24" s="25">
        <v>3296</v>
      </c>
      <c r="P24" s="25">
        <v>837</v>
      </c>
      <c r="Q24" s="25">
        <v>585</v>
      </c>
      <c r="R24" s="25">
        <v>187</v>
      </c>
      <c r="S24" s="25">
        <v>419</v>
      </c>
      <c r="T24" s="25">
        <v>549</v>
      </c>
      <c r="U24" s="25">
        <v>3887</v>
      </c>
      <c r="V24" s="25">
        <v>3977</v>
      </c>
      <c r="W24" s="25" t="s">
        <v>61</v>
      </c>
      <c r="X24" s="25">
        <v>1720</v>
      </c>
      <c r="Y24" s="25">
        <v>814</v>
      </c>
      <c r="Z24" s="25">
        <v>67</v>
      </c>
      <c r="AA24" s="25">
        <v>810</v>
      </c>
      <c r="AB24" s="25">
        <v>97</v>
      </c>
      <c r="AC24" s="25">
        <v>195</v>
      </c>
      <c r="AD24" s="25">
        <v>318</v>
      </c>
      <c r="AE24" s="25">
        <v>18990</v>
      </c>
      <c r="AF24" s="25">
        <v>4907</v>
      </c>
      <c r="AG24" s="25">
        <v>303</v>
      </c>
      <c r="AH24" s="25">
        <v>15073</v>
      </c>
      <c r="AI24" s="25">
        <v>3710</v>
      </c>
      <c r="AJ24" s="25">
        <v>187</v>
      </c>
      <c r="AK24" s="25">
        <v>2189</v>
      </c>
      <c r="AL24" s="25">
        <v>1233</v>
      </c>
      <c r="AM24" s="25">
        <v>760</v>
      </c>
      <c r="AN24" s="25">
        <v>5900</v>
      </c>
      <c r="AO24" s="25">
        <v>11253</v>
      </c>
      <c r="AP24" s="25">
        <v>2313</v>
      </c>
      <c r="AQ24" s="25">
        <v>61</v>
      </c>
      <c r="AR24" s="25">
        <v>1525</v>
      </c>
      <c r="AS24" s="25">
        <v>4813</v>
      </c>
      <c r="AT24" s="25">
        <v>1503</v>
      </c>
      <c r="AU24" s="25">
        <v>3318</v>
      </c>
      <c r="AV24" s="25">
        <v>3767</v>
      </c>
      <c r="AW24" s="25">
        <v>2911</v>
      </c>
      <c r="AX24" s="25">
        <v>164</v>
      </c>
      <c r="AY24" s="25">
        <v>489</v>
      </c>
      <c r="AZ24" s="25">
        <v>548</v>
      </c>
      <c r="BA24" s="25">
        <v>2258</v>
      </c>
      <c r="BB24">
        <v>2012</v>
      </c>
      <c r="BC24">
        <v>2012</v>
      </c>
      <c r="BD24" t="str">
        <f>CONCATENATE(A24,BC24)</f>
        <v>Massachusetts2012</v>
      </c>
      <c r="BE24" t="str">
        <f t="shared" si="0"/>
        <v xml:space="preserve"> Massachusetts2012</v>
      </c>
      <c r="BF24">
        <f>IFERROR(VLOOKUP('Data Table'!A24,'GDP per State'!$A$4:$I$54,9,FALSE),"NA")</f>
        <v>2.2000000000000002</v>
      </c>
      <c r="BG24" s="165">
        <f>IFERROR(VLOOKUP(A24,'GDP per Capita'!$A$5:$H$55,6,FALSE)*100,"NA")</f>
        <v>2.2741299021899719</v>
      </c>
      <c r="BH24">
        <v>47.9</v>
      </c>
      <c r="BI24">
        <f>VLOOKUP($BD24,'Health Ranking'!$C$2:$E$157,2,FALSE)</f>
        <v>4</v>
      </c>
      <c r="BJ24">
        <f>VLOOKUP($BD24,'Health Ranking'!$C$2:$E$157,3,FALSE)</f>
        <v>3</v>
      </c>
    </row>
    <row r="25" spans="1:62" x14ac:dyDescent="0.25">
      <c r="A25" s="48" t="s">
        <v>30</v>
      </c>
      <c r="B25" s="25">
        <v>2298</v>
      </c>
      <c r="C25" s="25">
        <v>563</v>
      </c>
      <c r="D25" s="25">
        <v>9598</v>
      </c>
      <c r="E25" s="25">
        <v>1283</v>
      </c>
      <c r="F25" s="25">
        <v>8921</v>
      </c>
      <c r="G25" s="25">
        <v>3343</v>
      </c>
      <c r="H25" s="25">
        <v>753</v>
      </c>
      <c r="I25" s="25">
        <v>227</v>
      </c>
      <c r="J25" s="25">
        <v>944</v>
      </c>
      <c r="K25" s="25">
        <v>23400</v>
      </c>
      <c r="L25" s="25">
        <v>9949</v>
      </c>
      <c r="M25" s="25">
        <v>321</v>
      </c>
      <c r="N25" s="25">
        <v>683</v>
      </c>
      <c r="O25" s="25">
        <v>12583</v>
      </c>
      <c r="P25" s="25">
        <v>11017</v>
      </c>
      <c r="Q25" s="25">
        <v>946</v>
      </c>
      <c r="R25" s="25">
        <v>1125</v>
      </c>
      <c r="S25" s="25">
        <v>7302</v>
      </c>
      <c r="T25" s="25">
        <v>1080</v>
      </c>
      <c r="U25" s="25">
        <v>116</v>
      </c>
      <c r="V25" s="25">
        <v>2167</v>
      </c>
      <c r="W25" s="25">
        <v>1337</v>
      </c>
      <c r="X25" s="25" t="s">
        <v>61</v>
      </c>
      <c r="Y25" s="25">
        <v>2212</v>
      </c>
      <c r="Z25" s="25">
        <v>1768</v>
      </c>
      <c r="AA25" s="25">
        <v>2964</v>
      </c>
      <c r="AB25" s="25">
        <v>822</v>
      </c>
      <c r="AC25" s="25">
        <v>258</v>
      </c>
      <c r="AD25" s="25">
        <v>1235</v>
      </c>
      <c r="AE25" s="25">
        <v>426</v>
      </c>
      <c r="AF25" s="25">
        <v>324</v>
      </c>
      <c r="AG25" s="25">
        <v>602</v>
      </c>
      <c r="AH25" s="25">
        <v>5191</v>
      </c>
      <c r="AI25" s="25">
        <v>6161</v>
      </c>
      <c r="AJ25" s="25">
        <v>757</v>
      </c>
      <c r="AK25" s="25">
        <v>16336</v>
      </c>
      <c r="AL25" s="25">
        <v>1347</v>
      </c>
      <c r="AM25" s="25">
        <v>570</v>
      </c>
      <c r="AN25" s="25">
        <v>2642</v>
      </c>
      <c r="AO25" s="25">
        <v>230</v>
      </c>
      <c r="AP25" s="25">
        <v>2966</v>
      </c>
      <c r="AQ25" s="25">
        <v>892</v>
      </c>
      <c r="AR25" s="25">
        <v>4507</v>
      </c>
      <c r="AS25" s="25">
        <v>9501</v>
      </c>
      <c r="AT25" s="25">
        <v>1670</v>
      </c>
      <c r="AU25" s="25">
        <v>284</v>
      </c>
      <c r="AV25" s="25">
        <v>2982</v>
      </c>
      <c r="AW25" s="25">
        <v>3470</v>
      </c>
      <c r="AX25" s="25">
        <v>778</v>
      </c>
      <c r="AY25" s="25">
        <v>3917</v>
      </c>
      <c r="AZ25" s="25">
        <v>965</v>
      </c>
      <c r="BA25" s="25">
        <v>435</v>
      </c>
      <c r="BB25">
        <v>2012</v>
      </c>
      <c r="BC25">
        <v>2012</v>
      </c>
      <c r="BD25" t="str">
        <f>CONCATENATE(A25,BC25)</f>
        <v>Michigan2012</v>
      </c>
      <c r="BE25" t="str">
        <f t="shared" si="0"/>
        <v xml:space="preserve"> Michigan2012</v>
      </c>
      <c r="BF25">
        <f>IFERROR(VLOOKUP('Data Table'!A25,'GDP per State'!$A$4:$I$54,9,FALSE),"NA")</f>
        <v>2.2000000000000002</v>
      </c>
      <c r="BG25" s="165">
        <f>IFERROR(VLOOKUP(A25,'GDP per Capita'!$A$5:$H$55,6,FALSE)*100,"NA")</f>
        <v>3.4000661813368631</v>
      </c>
      <c r="BH25">
        <v>44.4</v>
      </c>
      <c r="BI25">
        <f>VLOOKUP($BD25,'Health Ranking'!$C$2:$E$157,2,FALSE)</f>
        <v>38</v>
      </c>
      <c r="BJ25">
        <f>VLOOKUP($BD25,'Health Ranking'!$C$2:$E$157,3,FALSE)</f>
        <v>-5</v>
      </c>
    </row>
    <row r="26" spans="1:62" x14ac:dyDescent="0.25">
      <c r="A26" s="48" t="s">
        <v>31</v>
      </c>
      <c r="B26" s="25">
        <v>752</v>
      </c>
      <c r="C26" s="25">
        <v>192</v>
      </c>
      <c r="D26" s="25">
        <v>8570</v>
      </c>
      <c r="E26" s="25">
        <v>295</v>
      </c>
      <c r="F26" s="25">
        <v>8539</v>
      </c>
      <c r="G26" s="25">
        <v>2992</v>
      </c>
      <c r="H26" s="25">
        <v>605</v>
      </c>
      <c r="I26" s="25">
        <v>351</v>
      </c>
      <c r="J26" s="25">
        <v>393</v>
      </c>
      <c r="K26" s="25">
        <v>5460</v>
      </c>
      <c r="L26" s="25">
        <v>2237</v>
      </c>
      <c r="M26" s="25">
        <v>192</v>
      </c>
      <c r="N26" s="25">
        <v>637</v>
      </c>
      <c r="O26" s="25">
        <v>6537</v>
      </c>
      <c r="P26" s="25">
        <v>1543</v>
      </c>
      <c r="Q26" s="25">
        <v>7505</v>
      </c>
      <c r="R26" s="25">
        <v>682</v>
      </c>
      <c r="S26" s="25">
        <v>605</v>
      </c>
      <c r="T26" s="25">
        <v>330</v>
      </c>
      <c r="U26" s="25">
        <v>430</v>
      </c>
      <c r="V26" s="25">
        <v>1422</v>
      </c>
      <c r="W26" s="25">
        <v>966</v>
      </c>
      <c r="X26" s="25">
        <v>1127</v>
      </c>
      <c r="Y26" s="25" t="s">
        <v>61</v>
      </c>
      <c r="Z26" s="25">
        <v>568</v>
      </c>
      <c r="AA26" s="25">
        <v>2798</v>
      </c>
      <c r="AB26" s="25">
        <v>481</v>
      </c>
      <c r="AC26" s="25">
        <v>1489</v>
      </c>
      <c r="AD26" s="25">
        <v>1157</v>
      </c>
      <c r="AE26" s="25">
        <v>0</v>
      </c>
      <c r="AF26" s="25">
        <v>570</v>
      </c>
      <c r="AG26" s="25">
        <v>284</v>
      </c>
      <c r="AH26" s="25">
        <v>1059</v>
      </c>
      <c r="AI26" s="25">
        <v>1523</v>
      </c>
      <c r="AJ26" s="25">
        <v>15257</v>
      </c>
      <c r="AK26" s="25">
        <v>1122</v>
      </c>
      <c r="AL26" s="25">
        <v>906</v>
      </c>
      <c r="AM26" s="25">
        <v>1792</v>
      </c>
      <c r="AN26" s="25">
        <v>1169</v>
      </c>
      <c r="AO26" s="25">
        <v>131</v>
      </c>
      <c r="AP26" s="25">
        <v>757</v>
      </c>
      <c r="AQ26" s="25">
        <v>3568</v>
      </c>
      <c r="AR26" s="25">
        <v>1178</v>
      </c>
      <c r="AS26" s="25">
        <v>2803</v>
      </c>
      <c r="AT26" s="25">
        <v>385</v>
      </c>
      <c r="AU26" s="25">
        <v>315</v>
      </c>
      <c r="AV26" s="25">
        <v>2294</v>
      </c>
      <c r="AW26" s="25">
        <v>2703</v>
      </c>
      <c r="AX26" s="25">
        <v>20</v>
      </c>
      <c r="AY26" s="25">
        <v>18965</v>
      </c>
      <c r="AZ26" s="25">
        <v>290</v>
      </c>
      <c r="BA26" s="25">
        <v>0</v>
      </c>
      <c r="BB26">
        <v>2012</v>
      </c>
      <c r="BC26">
        <v>2012</v>
      </c>
      <c r="BD26" t="str">
        <f>CONCATENATE(A26,BC26)</f>
        <v>Minnesota2012</v>
      </c>
      <c r="BE26" t="str">
        <f t="shared" si="0"/>
        <v xml:space="preserve"> Minnesota2012</v>
      </c>
      <c r="BF26">
        <f>IFERROR(VLOOKUP('Data Table'!A26,'GDP per State'!$A$4:$I$54,9,FALSE),"NA")</f>
        <v>3.5</v>
      </c>
      <c r="BG26" s="165">
        <f>IFERROR(VLOOKUP(A26,'GDP per Capita'!$A$5:$H$55,6,FALSE)*100,"NA")</f>
        <v>3.7410233393177736</v>
      </c>
      <c r="BH26">
        <v>41.2</v>
      </c>
      <c r="BI26">
        <f>VLOOKUP($BD26,'Health Ranking'!$C$2:$E$157,2,FALSE)</f>
        <v>3</v>
      </c>
      <c r="BJ26">
        <f>VLOOKUP($BD26,'Health Ranking'!$C$2:$E$157,3,FALSE)</f>
        <v>3</v>
      </c>
    </row>
    <row r="27" spans="1:62" x14ac:dyDescent="0.25">
      <c r="A27" s="48" t="s">
        <v>32</v>
      </c>
      <c r="B27" s="25">
        <v>4952</v>
      </c>
      <c r="C27" s="25">
        <v>56</v>
      </c>
      <c r="D27" s="25">
        <v>293</v>
      </c>
      <c r="E27" s="25">
        <v>3689</v>
      </c>
      <c r="F27" s="25">
        <v>2556</v>
      </c>
      <c r="G27" s="25">
        <v>835</v>
      </c>
      <c r="H27" s="25">
        <v>276</v>
      </c>
      <c r="I27" s="25">
        <v>58</v>
      </c>
      <c r="J27" s="25">
        <v>44</v>
      </c>
      <c r="K27" s="25">
        <v>5490</v>
      </c>
      <c r="L27" s="25">
        <v>3280</v>
      </c>
      <c r="M27" s="25">
        <v>44</v>
      </c>
      <c r="N27" s="25">
        <v>87</v>
      </c>
      <c r="O27" s="25">
        <v>2744</v>
      </c>
      <c r="P27" s="25">
        <v>1948</v>
      </c>
      <c r="Q27" s="25">
        <v>751</v>
      </c>
      <c r="R27" s="25">
        <v>452</v>
      </c>
      <c r="S27" s="25">
        <v>646</v>
      </c>
      <c r="T27" s="25">
        <v>6791</v>
      </c>
      <c r="U27" s="25">
        <v>79</v>
      </c>
      <c r="V27" s="25">
        <v>581</v>
      </c>
      <c r="W27" s="25">
        <v>155</v>
      </c>
      <c r="X27" s="25">
        <v>922</v>
      </c>
      <c r="Y27" s="25">
        <v>202</v>
      </c>
      <c r="Z27" s="25" t="s">
        <v>61</v>
      </c>
      <c r="AA27" s="25">
        <v>1110</v>
      </c>
      <c r="AB27" s="25">
        <v>32</v>
      </c>
      <c r="AC27" s="25">
        <v>176</v>
      </c>
      <c r="AD27" s="25">
        <v>783</v>
      </c>
      <c r="AE27" s="25">
        <v>0</v>
      </c>
      <c r="AF27" s="25">
        <v>106</v>
      </c>
      <c r="AG27" s="25">
        <v>451</v>
      </c>
      <c r="AH27" s="25">
        <v>773</v>
      </c>
      <c r="AI27" s="25">
        <v>2377</v>
      </c>
      <c r="AJ27" s="25">
        <v>72</v>
      </c>
      <c r="AK27" s="25">
        <v>1017</v>
      </c>
      <c r="AL27" s="25">
        <v>1850</v>
      </c>
      <c r="AM27" s="25">
        <v>186</v>
      </c>
      <c r="AN27" s="25">
        <v>55</v>
      </c>
      <c r="AO27" s="25">
        <v>0</v>
      </c>
      <c r="AP27" s="25">
        <v>1407</v>
      </c>
      <c r="AQ27" s="25">
        <v>34</v>
      </c>
      <c r="AR27" s="25">
        <v>10568</v>
      </c>
      <c r="AS27" s="25">
        <v>6402</v>
      </c>
      <c r="AT27" s="25">
        <v>284</v>
      </c>
      <c r="AU27" s="25">
        <v>0</v>
      </c>
      <c r="AV27" s="25">
        <v>1344</v>
      </c>
      <c r="AW27" s="25">
        <v>615</v>
      </c>
      <c r="AX27" s="25">
        <v>0</v>
      </c>
      <c r="AY27" s="25">
        <v>238</v>
      </c>
      <c r="AZ27" s="25">
        <v>136</v>
      </c>
      <c r="BA27" s="25">
        <v>0</v>
      </c>
      <c r="BB27">
        <v>2012</v>
      </c>
      <c r="BC27">
        <v>2012</v>
      </c>
      <c r="BD27" t="str">
        <f>CONCATENATE(A27,BC27)</f>
        <v>Mississippi2012</v>
      </c>
      <c r="BE27" t="str">
        <f t="shared" si="0"/>
        <v xml:space="preserve"> Mississippi2012</v>
      </c>
      <c r="BF27">
        <f>IFERROR(VLOOKUP('Data Table'!A27,'GDP per State'!$A$4:$I$54,9,FALSE),"NA")</f>
        <v>2.4</v>
      </c>
      <c r="BG27" s="165">
        <f>IFERROR(VLOOKUP(A27,'GDP per Capita'!$A$5:$H$55,6,FALSE)*100,"NA")</f>
        <v>3.3531249999999999</v>
      </c>
      <c r="BH27">
        <v>63.4</v>
      </c>
      <c r="BI27">
        <f>VLOOKUP($BD27,'Health Ranking'!$C$2:$E$157,2,FALSE)</f>
        <v>50</v>
      </c>
      <c r="BJ27">
        <f>VLOOKUP($BD27,'Health Ranking'!$C$2:$E$157,3,FALSE)</f>
        <v>-1</v>
      </c>
    </row>
    <row r="28" spans="1:62" ht="15.75" thickBot="1" x14ac:dyDescent="0.3">
      <c r="A28" s="48" t="s">
        <v>33</v>
      </c>
      <c r="B28" s="25">
        <v>1555</v>
      </c>
      <c r="C28" s="25">
        <v>819</v>
      </c>
      <c r="D28" s="25">
        <v>2595</v>
      </c>
      <c r="E28" s="25">
        <v>9105</v>
      </c>
      <c r="F28" s="25">
        <v>6729</v>
      </c>
      <c r="G28" s="25">
        <v>3771</v>
      </c>
      <c r="H28" s="25">
        <v>358</v>
      </c>
      <c r="I28" s="25">
        <v>80</v>
      </c>
      <c r="J28" s="25">
        <v>337</v>
      </c>
      <c r="K28" s="25">
        <v>10666</v>
      </c>
      <c r="L28" s="25">
        <v>3377</v>
      </c>
      <c r="M28" s="25">
        <v>944</v>
      </c>
      <c r="N28" s="25">
        <v>214</v>
      </c>
      <c r="O28" s="25">
        <v>13264</v>
      </c>
      <c r="P28" s="25">
        <v>4526</v>
      </c>
      <c r="Q28" s="25">
        <v>4168</v>
      </c>
      <c r="R28" s="25">
        <v>21022</v>
      </c>
      <c r="S28" s="25">
        <v>2381</v>
      </c>
      <c r="T28" s="25">
        <v>1591</v>
      </c>
      <c r="U28" s="25">
        <v>69</v>
      </c>
      <c r="V28" s="25">
        <v>256</v>
      </c>
      <c r="W28" s="25">
        <v>453</v>
      </c>
      <c r="X28" s="25">
        <v>2206</v>
      </c>
      <c r="Y28" s="25">
        <v>1709</v>
      </c>
      <c r="Z28" s="25">
        <v>2634</v>
      </c>
      <c r="AA28" s="25" t="s">
        <v>61</v>
      </c>
      <c r="AB28" s="25">
        <v>447</v>
      </c>
      <c r="AC28" s="25">
        <v>2223</v>
      </c>
      <c r="AD28" s="25">
        <v>694</v>
      </c>
      <c r="AE28" s="25">
        <v>289</v>
      </c>
      <c r="AF28" s="25">
        <v>384</v>
      </c>
      <c r="AG28" s="25">
        <v>1216</v>
      </c>
      <c r="AH28" s="25">
        <v>3310</v>
      </c>
      <c r="AI28" s="25">
        <v>2623</v>
      </c>
      <c r="AJ28" s="25">
        <v>1490</v>
      </c>
      <c r="AK28" s="25">
        <v>3026</v>
      </c>
      <c r="AL28" s="25">
        <v>5210</v>
      </c>
      <c r="AM28" s="25">
        <v>403</v>
      </c>
      <c r="AN28" s="25">
        <v>1171</v>
      </c>
      <c r="AO28" s="25">
        <v>210</v>
      </c>
      <c r="AP28" s="25">
        <v>1884</v>
      </c>
      <c r="AQ28" s="25">
        <v>474</v>
      </c>
      <c r="AR28" s="25">
        <v>2694</v>
      </c>
      <c r="AS28" s="25">
        <v>12319</v>
      </c>
      <c r="AT28" s="25">
        <v>1553</v>
      </c>
      <c r="AU28" s="25">
        <v>23</v>
      </c>
      <c r="AV28" s="25">
        <v>1914</v>
      </c>
      <c r="AW28" s="25">
        <v>2802</v>
      </c>
      <c r="AX28" s="25">
        <v>59</v>
      </c>
      <c r="AY28" s="25">
        <v>1263</v>
      </c>
      <c r="AZ28" s="25">
        <v>244</v>
      </c>
      <c r="BA28" s="25">
        <v>0</v>
      </c>
      <c r="BB28">
        <v>2012</v>
      </c>
      <c r="BC28">
        <v>2012</v>
      </c>
      <c r="BD28" t="str">
        <f>CONCATENATE(A28,BC28)</f>
        <v>Missouri2012</v>
      </c>
      <c r="BE28" t="str">
        <f t="shared" si="0"/>
        <v xml:space="preserve"> Missouri2012</v>
      </c>
      <c r="BF28">
        <f>IFERROR(VLOOKUP('Data Table'!A28,'GDP per State'!$A$4:$I$54,9,FALSE),"NA")</f>
        <v>2</v>
      </c>
      <c r="BG28" s="165">
        <f>IFERROR(VLOOKUP(A28,'GDP per Capita'!$A$5:$H$55,6,FALSE)*100,"NA")</f>
        <v>2.844425715715452</v>
      </c>
      <c r="BH28">
        <v>54.5</v>
      </c>
      <c r="BI28">
        <f>VLOOKUP($BD28,'Health Ranking'!$C$2:$E$157,2,FALSE)</f>
        <v>40</v>
      </c>
      <c r="BJ28">
        <f>VLOOKUP($BD28,'Health Ranking'!$C$2:$E$157,3,FALSE)</f>
        <v>0</v>
      </c>
    </row>
    <row r="29" spans="1:62" x14ac:dyDescent="0.25">
      <c r="A29" s="48" t="s">
        <v>34</v>
      </c>
      <c r="B29" s="25">
        <v>101</v>
      </c>
      <c r="C29" s="25">
        <v>371</v>
      </c>
      <c r="D29" s="25">
        <v>1118</v>
      </c>
      <c r="E29" s="25">
        <v>258</v>
      </c>
      <c r="F29" s="25">
        <v>3060</v>
      </c>
      <c r="G29" s="25">
        <v>2021</v>
      </c>
      <c r="H29" s="25">
        <v>50</v>
      </c>
      <c r="I29" s="25">
        <v>0</v>
      </c>
      <c r="J29" s="25">
        <v>0</v>
      </c>
      <c r="K29" s="25">
        <v>1758</v>
      </c>
      <c r="L29" s="25">
        <v>251</v>
      </c>
      <c r="M29" s="25">
        <v>131</v>
      </c>
      <c r="N29" s="25">
        <v>3800</v>
      </c>
      <c r="O29" s="25">
        <v>228</v>
      </c>
      <c r="P29" s="25">
        <v>134</v>
      </c>
      <c r="Q29" s="25">
        <v>452</v>
      </c>
      <c r="R29" s="25">
        <v>300</v>
      </c>
      <c r="S29" s="25">
        <v>0</v>
      </c>
      <c r="T29" s="25">
        <v>428</v>
      </c>
      <c r="U29" s="25">
        <v>0</v>
      </c>
      <c r="V29" s="25">
        <v>0</v>
      </c>
      <c r="W29" s="25">
        <v>49</v>
      </c>
      <c r="X29" s="25">
        <v>218</v>
      </c>
      <c r="Y29" s="25">
        <v>1257</v>
      </c>
      <c r="Z29" s="25">
        <v>166</v>
      </c>
      <c r="AA29" s="25">
        <v>511</v>
      </c>
      <c r="AB29" s="25" t="s">
        <v>61</v>
      </c>
      <c r="AC29" s="25">
        <v>108</v>
      </c>
      <c r="AD29" s="25">
        <v>1086</v>
      </c>
      <c r="AE29" s="25">
        <v>0</v>
      </c>
      <c r="AF29" s="25">
        <v>67</v>
      </c>
      <c r="AG29" s="25">
        <v>139</v>
      </c>
      <c r="AH29" s="25">
        <v>421</v>
      </c>
      <c r="AI29" s="25">
        <v>244</v>
      </c>
      <c r="AJ29" s="25">
        <v>1776</v>
      </c>
      <c r="AK29" s="25">
        <v>276</v>
      </c>
      <c r="AL29" s="25">
        <v>798</v>
      </c>
      <c r="AM29" s="25">
        <v>2192</v>
      </c>
      <c r="AN29" s="25">
        <v>135</v>
      </c>
      <c r="AO29" s="25">
        <v>0</v>
      </c>
      <c r="AP29" s="25">
        <v>93</v>
      </c>
      <c r="AQ29" s="25">
        <v>248</v>
      </c>
      <c r="AR29" s="25">
        <v>308</v>
      </c>
      <c r="AS29" s="25">
        <v>1813</v>
      </c>
      <c r="AT29" s="25">
        <v>1057</v>
      </c>
      <c r="AU29" s="25">
        <v>147</v>
      </c>
      <c r="AV29" s="25">
        <v>658</v>
      </c>
      <c r="AW29" s="25">
        <v>2919</v>
      </c>
      <c r="AX29" s="25">
        <v>0</v>
      </c>
      <c r="AY29" s="25">
        <v>784</v>
      </c>
      <c r="AZ29" s="25">
        <v>1901</v>
      </c>
      <c r="BA29" s="25">
        <v>0</v>
      </c>
      <c r="BB29">
        <v>2012</v>
      </c>
      <c r="BC29">
        <v>2012</v>
      </c>
      <c r="BD29" t="str">
        <f>CONCATENATE(A29,BC29)</f>
        <v>Montana2012</v>
      </c>
      <c r="BE29" t="str">
        <f t="shared" si="0"/>
        <v xml:space="preserve"> Montana2012</v>
      </c>
      <c r="BF29">
        <f>IFERROR(VLOOKUP('Data Table'!A29,'GDP per State'!$A$4:$I$54,9,FALSE),"NA")</f>
        <v>2.1</v>
      </c>
      <c r="BG29" s="165">
        <f>IFERROR(VLOOKUP(A29,'GDP per Capita'!$A$5:$H$55,6,FALSE)*100,"NA")</f>
        <v>3.7594402487783207</v>
      </c>
      <c r="BH29" s="151">
        <v>42.7</v>
      </c>
      <c r="BI29">
        <f>VLOOKUP($BD29,'Health Ranking'!$C$2:$E$157,2,FALSE)</f>
        <v>28</v>
      </c>
      <c r="BJ29">
        <f>VLOOKUP($BD29,'Health Ranking'!$C$2:$E$157,3,FALSE)</f>
        <v>-2</v>
      </c>
    </row>
    <row r="30" spans="1:62" x14ac:dyDescent="0.25">
      <c r="A30" s="48" t="s">
        <v>35</v>
      </c>
      <c r="B30" s="25">
        <v>151</v>
      </c>
      <c r="C30" s="25">
        <v>1195</v>
      </c>
      <c r="D30" s="25">
        <v>2293</v>
      </c>
      <c r="E30" s="25">
        <v>166</v>
      </c>
      <c r="F30" s="25">
        <v>3302</v>
      </c>
      <c r="G30" s="25">
        <v>4472</v>
      </c>
      <c r="H30" s="25">
        <v>45</v>
      </c>
      <c r="I30" s="25">
        <v>91</v>
      </c>
      <c r="J30" s="25">
        <v>172</v>
      </c>
      <c r="K30" s="25">
        <v>945</v>
      </c>
      <c r="L30" s="25">
        <v>1283</v>
      </c>
      <c r="M30" s="25">
        <v>75</v>
      </c>
      <c r="N30" s="25">
        <v>35</v>
      </c>
      <c r="O30" s="25">
        <v>1302</v>
      </c>
      <c r="P30" s="25">
        <v>591</v>
      </c>
      <c r="Q30" s="25">
        <v>7698</v>
      </c>
      <c r="R30" s="25">
        <v>4126</v>
      </c>
      <c r="S30" s="25">
        <v>723</v>
      </c>
      <c r="T30" s="25">
        <v>745</v>
      </c>
      <c r="U30" s="25">
        <v>82</v>
      </c>
      <c r="V30" s="25">
        <v>132</v>
      </c>
      <c r="W30" s="25">
        <v>182</v>
      </c>
      <c r="X30" s="25">
        <v>113</v>
      </c>
      <c r="Y30" s="25">
        <v>992</v>
      </c>
      <c r="Z30" s="25">
        <v>138</v>
      </c>
      <c r="AA30" s="25">
        <v>1999</v>
      </c>
      <c r="AB30" s="25">
        <v>108</v>
      </c>
      <c r="AC30" s="25" t="s">
        <v>61</v>
      </c>
      <c r="AD30" s="25">
        <v>714</v>
      </c>
      <c r="AE30" s="25">
        <v>110</v>
      </c>
      <c r="AF30" s="25">
        <v>35</v>
      </c>
      <c r="AG30" s="25">
        <v>194</v>
      </c>
      <c r="AH30" s="25">
        <v>78</v>
      </c>
      <c r="AI30" s="25">
        <v>628</v>
      </c>
      <c r="AJ30" s="25">
        <v>950</v>
      </c>
      <c r="AK30" s="25">
        <v>1052</v>
      </c>
      <c r="AL30" s="25">
        <v>300</v>
      </c>
      <c r="AM30" s="25">
        <v>570</v>
      </c>
      <c r="AN30" s="25">
        <v>214</v>
      </c>
      <c r="AO30" s="25">
        <v>188</v>
      </c>
      <c r="AP30" s="25">
        <v>158</v>
      </c>
      <c r="AQ30" s="25">
        <v>2175</v>
      </c>
      <c r="AR30" s="25">
        <v>432</v>
      </c>
      <c r="AS30" s="25">
        <v>4794</v>
      </c>
      <c r="AT30" s="25">
        <v>489</v>
      </c>
      <c r="AU30" s="25">
        <v>0</v>
      </c>
      <c r="AV30" s="25">
        <v>357</v>
      </c>
      <c r="AW30" s="25">
        <v>682</v>
      </c>
      <c r="AX30" s="25">
        <v>0</v>
      </c>
      <c r="AY30" s="25">
        <v>324</v>
      </c>
      <c r="AZ30" s="25">
        <v>1216</v>
      </c>
      <c r="BA30" s="25">
        <v>0</v>
      </c>
      <c r="BB30">
        <v>2012</v>
      </c>
      <c r="BC30">
        <v>2012</v>
      </c>
      <c r="BD30" t="str">
        <f>CONCATENATE(A30,BC30)</f>
        <v>Nebraska2012</v>
      </c>
      <c r="BE30" t="str">
        <f t="shared" si="0"/>
        <v xml:space="preserve"> Nebraska2012</v>
      </c>
      <c r="BF30">
        <f>IFERROR(VLOOKUP('Data Table'!A30,'GDP per State'!$A$4:$I$54,9,FALSE),"NA")</f>
        <v>1.5</v>
      </c>
      <c r="BG30" s="165">
        <f>IFERROR(VLOOKUP(A30,'GDP per Capita'!$A$5:$H$55,6,FALSE)*100,"NA")</f>
        <v>1.6325088339222613</v>
      </c>
      <c r="BH30" s="152">
        <v>48.8</v>
      </c>
      <c r="BI30">
        <f>VLOOKUP($BD30,'Health Ranking'!$C$2:$E$157,2,FALSE)</f>
        <v>11</v>
      </c>
      <c r="BJ30">
        <f>VLOOKUP($BD30,'Health Ranking'!$C$2:$E$157,3,FALSE)</f>
        <v>7</v>
      </c>
    </row>
    <row r="31" spans="1:62" x14ac:dyDescent="0.25">
      <c r="A31" s="48" t="s">
        <v>36</v>
      </c>
      <c r="B31" s="25">
        <v>1009</v>
      </c>
      <c r="C31" s="25">
        <v>803</v>
      </c>
      <c r="D31" s="25">
        <v>6712</v>
      </c>
      <c r="E31" s="25">
        <v>121</v>
      </c>
      <c r="F31" s="25">
        <v>27968</v>
      </c>
      <c r="G31" s="25">
        <v>3789</v>
      </c>
      <c r="H31" s="25">
        <v>172</v>
      </c>
      <c r="I31" s="25">
        <v>572</v>
      </c>
      <c r="J31" s="25">
        <v>42</v>
      </c>
      <c r="K31" s="25">
        <v>1241</v>
      </c>
      <c r="L31" s="25">
        <v>3783</v>
      </c>
      <c r="M31" s="25">
        <v>760</v>
      </c>
      <c r="N31" s="25">
        <v>2535</v>
      </c>
      <c r="O31" s="25">
        <v>1478</v>
      </c>
      <c r="P31" s="25">
        <v>1011</v>
      </c>
      <c r="Q31" s="25">
        <v>681</v>
      </c>
      <c r="R31" s="25">
        <v>851</v>
      </c>
      <c r="S31" s="25">
        <v>301</v>
      </c>
      <c r="T31" s="25">
        <v>931</v>
      </c>
      <c r="U31" s="25">
        <v>35</v>
      </c>
      <c r="V31" s="25">
        <v>330</v>
      </c>
      <c r="W31" s="25">
        <v>787</v>
      </c>
      <c r="X31" s="25">
        <v>1354</v>
      </c>
      <c r="Y31" s="25">
        <v>932</v>
      </c>
      <c r="Z31" s="25">
        <v>526</v>
      </c>
      <c r="AA31" s="25">
        <v>836</v>
      </c>
      <c r="AB31" s="25">
        <v>968</v>
      </c>
      <c r="AC31" s="25">
        <v>233</v>
      </c>
      <c r="AD31" s="25" t="s">
        <v>61</v>
      </c>
      <c r="AE31" s="25">
        <v>0</v>
      </c>
      <c r="AF31" s="25">
        <v>908</v>
      </c>
      <c r="AG31" s="25">
        <v>604</v>
      </c>
      <c r="AH31" s="25">
        <v>600</v>
      </c>
      <c r="AI31" s="25">
        <v>1627</v>
      </c>
      <c r="AJ31" s="25">
        <v>854</v>
      </c>
      <c r="AK31" s="25">
        <v>907</v>
      </c>
      <c r="AL31" s="25">
        <v>1101</v>
      </c>
      <c r="AM31" s="25">
        <v>5935</v>
      </c>
      <c r="AN31" s="25">
        <v>1600</v>
      </c>
      <c r="AO31" s="25">
        <v>25</v>
      </c>
      <c r="AP31" s="25">
        <v>1025</v>
      </c>
      <c r="AQ31" s="25">
        <v>135</v>
      </c>
      <c r="AR31" s="25">
        <v>735</v>
      </c>
      <c r="AS31" s="25">
        <v>8266</v>
      </c>
      <c r="AT31" s="25">
        <v>5391</v>
      </c>
      <c r="AU31" s="25">
        <v>17</v>
      </c>
      <c r="AV31" s="25">
        <v>973</v>
      </c>
      <c r="AW31" s="25">
        <v>5671</v>
      </c>
      <c r="AX31" s="25">
        <v>229</v>
      </c>
      <c r="AY31" s="25">
        <v>1163</v>
      </c>
      <c r="AZ31" s="25">
        <v>355</v>
      </c>
      <c r="BA31" s="25">
        <v>0</v>
      </c>
      <c r="BB31">
        <v>2012</v>
      </c>
      <c r="BC31">
        <v>2012</v>
      </c>
      <c r="BD31" t="str">
        <f>CONCATENATE(A31,BC31)</f>
        <v>Nevada2012</v>
      </c>
      <c r="BE31" t="str">
        <f t="shared" si="0"/>
        <v xml:space="preserve"> Nevada2012</v>
      </c>
      <c r="BF31">
        <f>IFERROR(VLOOKUP('Data Table'!A31,'GDP per State'!$A$4:$I$54,9,FALSE),"NA")</f>
        <v>1.5</v>
      </c>
      <c r="BG31" s="165">
        <f>IFERROR(VLOOKUP(A31,'GDP per Capita'!$A$5:$H$55,6,FALSE)*100,"NA")</f>
        <v>1.074017963423872</v>
      </c>
      <c r="BH31" s="153">
        <v>49.9</v>
      </c>
      <c r="BI31">
        <f>VLOOKUP($BD31,'Health Ranking'!$C$2:$E$157,2,FALSE)</f>
        <v>37</v>
      </c>
      <c r="BJ31">
        <f>VLOOKUP($BD31,'Health Ranking'!$C$2:$E$157,3,FALSE)</f>
        <v>2</v>
      </c>
    </row>
    <row r="32" spans="1:62" x14ac:dyDescent="0.25">
      <c r="A32" s="48" t="s">
        <v>37</v>
      </c>
      <c r="B32" s="25">
        <v>161</v>
      </c>
      <c r="C32" s="25">
        <v>118</v>
      </c>
      <c r="D32" s="25">
        <v>510</v>
      </c>
      <c r="E32" s="25">
        <v>0</v>
      </c>
      <c r="F32" s="25">
        <v>1327</v>
      </c>
      <c r="G32" s="25">
        <v>679</v>
      </c>
      <c r="H32" s="25">
        <v>1009</v>
      </c>
      <c r="I32" s="25">
        <v>99</v>
      </c>
      <c r="J32" s="25">
        <v>197</v>
      </c>
      <c r="K32" s="25">
        <v>2362</v>
      </c>
      <c r="L32" s="25">
        <v>15</v>
      </c>
      <c r="M32" s="25">
        <v>85</v>
      </c>
      <c r="N32" s="25">
        <v>0</v>
      </c>
      <c r="O32" s="25">
        <v>283</v>
      </c>
      <c r="P32" s="25">
        <v>0</v>
      </c>
      <c r="Q32" s="25">
        <v>56</v>
      </c>
      <c r="R32" s="25">
        <v>0</v>
      </c>
      <c r="S32" s="25">
        <v>84</v>
      </c>
      <c r="T32" s="25">
        <v>11</v>
      </c>
      <c r="U32" s="25">
        <v>3655</v>
      </c>
      <c r="V32" s="25">
        <v>1124</v>
      </c>
      <c r="W32" s="25">
        <v>13331</v>
      </c>
      <c r="X32" s="25">
        <v>446</v>
      </c>
      <c r="Y32" s="25">
        <v>0</v>
      </c>
      <c r="Z32" s="25">
        <v>60</v>
      </c>
      <c r="AA32" s="25">
        <v>35</v>
      </c>
      <c r="AB32" s="25">
        <v>115</v>
      </c>
      <c r="AC32" s="25">
        <v>0</v>
      </c>
      <c r="AD32" s="25">
        <v>175</v>
      </c>
      <c r="AE32" s="25" t="s">
        <v>61</v>
      </c>
      <c r="AF32" s="25">
        <v>126</v>
      </c>
      <c r="AG32" s="25">
        <v>268</v>
      </c>
      <c r="AH32" s="25">
        <v>2760</v>
      </c>
      <c r="AI32" s="25">
        <v>754</v>
      </c>
      <c r="AJ32" s="25">
        <v>0</v>
      </c>
      <c r="AK32" s="25">
        <v>189</v>
      </c>
      <c r="AL32" s="25">
        <v>549</v>
      </c>
      <c r="AM32" s="25">
        <v>39</v>
      </c>
      <c r="AN32" s="25">
        <v>1138</v>
      </c>
      <c r="AO32" s="25">
        <v>611</v>
      </c>
      <c r="AP32" s="25">
        <v>917</v>
      </c>
      <c r="AQ32" s="25">
        <v>0</v>
      </c>
      <c r="AR32" s="25">
        <v>271</v>
      </c>
      <c r="AS32" s="25">
        <v>761</v>
      </c>
      <c r="AT32" s="25">
        <v>507</v>
      </c>
      <c r="AU32" s="25">
        <v>2893</v>
      </c>
      <c r="AV32" s="25">
        <v>535</v>
      </c>
      <c r="AW32" s="25">
        <v>309</v>
      </c>
      <c r="AX32" s="25">
        <v>129</v>
      </c>
      <c r="AY32" s="25">
        <v>3</v>
      </c>
      <c r="AZ32" s="25">
        <v>0</v>
      </c>
      <c r="BA32" s="25">
        <v>0</v>
      </c>
      <c r="BB32">
        <v>2012</v>
      </c>
      <c r="BC32">
        <v>2012</v>
      </c>
      <c r="BD32" t="str">
        <f>CONCATENATE(A32,BC32)</f>
        <v>New Hampshire2012</v>
      </c>
      <c r="BE32" t="str">
        <f t="shared" si="0"/>
        <v xml:space="preserve"> New Hampshire2012</v>
      </c>
      <c r="BF32">
        <f>IFERROR(VLOOKUP('Data Table'!A32,'GDP per State'!$A$4:$I$54,9,FALSE),"NA")</f>
        <v>0.5</v>
      </c>
      <c r="BG32" s="165">
        <f>IFERROR(VLOOKUP(A32,'GDP per Capita'!$A$5:$H$55,6,FALSE)*100,"NA")</f>
        <v>2.5653320546631506</v>
      </c>
      <c r="BH32" s="152">
        <v>43.8</v>
      </c>
      <c r="BI32">
        <f>VLOOKUP($BD32,'Health Ranking'!$C$2:$E$157,2,FALSE)</f>
        <v>5</v>
      </c>
      <c r="BJ32">
        <f>VLOOKUP($BD32,'Health Ranking'!$C$2:$E$157,3,FALSE)</f>
        <v>-3</v>
      </c>
    </row>
    <row r="33" spans="1:62" x14ac:dyDescent="0.25">
      <c r="A33" s="48" t="s">
        <v>38</v>
      </c>
      <c r="B33" s="25">
        <v>1702</v>
      </c>
      <c r="C33" s="25">
        <v>116</v>
      </c>
      <c r="D33" s="25">
        <v>2564</v>
      </c>
      <c r="E33" s="25">
        <v>157</v>
      </c>
      <c r="F33" s="25">
        <v>12057</v>
      </c>
      <c r="G33" s="25">
        <v>2464</v>
      </c>
      <c r="H33" s="25">
        <v>5665</v>
      </c>
      <c r="I33" s="25">
        <v>5846</v>
      </c>
      <c r="J33" s="25">
        <v>1451</v>
      </c>
      <c r="K33" s="25">
        <v>27606</v>
      </c>
      <c r="L33" s="25">
        <v>4920</v>
      </c>
      <c r="M33" s="25">
        <v>410</v>
      </c>
      <c r="N33" s="25">
        <v>214</v>
      </c>
      <c r="O33" s="25">
        <v>2366</v>
      </c>
      <c r="P33" s="25">
        <v>1537</v>
      </c>
      <c r="Q33" s="25">
        <v>1018</v>
      </c>
      <c r="R33" s="25">
        <v>267</v>
      </c>
      <c r="S33" s="25">
        <v>496</v>
      </c>
      <c r="T33" s="25">
        <v>975</v>
      </c>
      <c r="U33" s="25">
        <v>405</v>
      </c>
      <c r="V33" s="25">
        <v>6260</v>
      </c>
      <c r="W33" s="25">
        <v>8046</v>
      </c>
      <c r="X33" s="25">
        <v>1617</v>
      </c>
      <c r="Y33" s="25">
        <v>1038</v>
      </c>
      <c r="Z33" s="25">
        <v>2127</v>
      </c>
      <c r="AA33" s="25">
        <v>960</v>
      </c>
      <c r="AB33" s="25">
        <v>156</v>
      </c>
      <c r="AC33" s="25">
        <v>524</v>
      </c>
      <c r="AD33" s="25">
        <v>912</v>
      </c>
      <c r="AE33" s="25">
        <v>591</v>
      </c>
      <c r="AF33" s="25" t="s">
        <v>61</v>
      </c>
      <c r="AG33" s="25">
        <v>252</v>
      </c>
      <c r="AH33" s="25">
        <v>42574</v>
      </c>
      <c r="AI33" s="25">
        <v>11468</v>
      </c>
      <c r="AJ33" s="25">
        <v>140</v>
      </c>
      <c r="AK33" s="25">
        <v>4703</v>
      </c>
      <c r="AL33" s="25">
        <v>1523</v>
      </c>
      <c r="AM33" s="25">
        <v>385</v>
      </c>
      <c r="AN33" s="25">
        <v>33791</v>
      </c>
      <c r="AO33" s="25">
        <v>1219</v>
      </c>
      <c r="AP33" s="25">
        <v>6517</v>
      </c>
      <c r="AQ33" s="25">
        <v>0</v>
      </c>
      <c r="AR33" s="25">
        <v>783</v>
      </c>
      <c r="AS33" s="25">
        <v>6797</v>
      </c>
      <c r="AT33" s="25">
        <v>437</v>
      </c>
      <c r="AU33" s="25">
        <v>833</v>
      </c>
      <c r="AV33" s="25">
        <v>9073</v>
      </c>
      <c r="AW33" s="25">
        <v>2300</v>
      </c>
      <c r="AX33" s="25">
        <v>1213</v>
      </c>
      <c r="AY33" s="25">
        <v>606</v>
      </c>
      <c r="AZ33" s="25">
        <v>121</v>
      </c>
      <c r="BA33" s="25">
        <v>1922</v>
      </c>
      <c r="BB33">
        <v>2012</v>
      </c>
      <c r="BC33">
        <v>2012</v>
      </c>
      <c r="BD33" t="str">
        <f>CONCATENATE(A33,BC33)</f>
        <v>New Jersey2012</v>
      </c>
      <c r="BE33" t="str">
        <f t="shared" si="0"/>
        <v xml:space="preserve"> New Jersey2012</v>
      </c>
      <c r="BF33">
        <f>IFERROR(VLOOKUP('Data Table'!A33,'GDP per State'!$A$4:$I$54,9,FALSE),"NA")</f>
        <v>1.3</v>
      </c>
      <c r="BG33" s="165">
        <f>IFERROR(VLOOKUP(A33,'GDP per Capita'!$A$5:$H$55,6,FALSE)*100,"NA")</f>
        <v>2.2849513637230592</v>
      </c>
      <c r="BH33" s="153">
        <v>52.7</v>
      </c>
      <c r="BI33">
        <f>VLOOKUP($BD33,'Health Ranking'!$C$2:$E$157,2,FALSE)</f>
        <v>10</v>
      </c>
      <c r="BJ33">
        <f>VLOOKUP($BD33,'Health Ranking'!$C$2:$E$157,3,FALSE)</f>
        <v>7</v>
      </c>
    </row>
    <row r="34" spans="1:62" x14ac:dyDescent="0.25">
      <c r="A34" s="48" t="s">
        <v>39</v>
      </c>
      <c r="B34" s="25">
        <v>459</v>
      </c>
      <c r="C34" s="25">
        <v>263</v>
      </c>
      <c r="D34" s="25">
        <v>6946</v>
      </c>
      <c r="E34" s="25">
        <v>547</v>
      </c>
      <c r="F34" s="25">
        <v>5921</v>
      </c>
      <c r="G34" s="25">
        <v>6520</v>
      </c>
      <c r="H34" s="25">
        <v>444</v>
      </c>
      <c r="I34" s="25">
        <v>85</v>
      </c>
      <c r="J34" s="25">
        <v>116</v>
      </c>
      <c r="K34" s="25">
        <v>2853</v>
      </c>
      <c r="L34" s="25">
        <v>915</v>
      </c>
      <c r="M34" s="25">
        <v>284</v>
      </c>
      <c r="N34" s="25">
        <v>675</v>
      </c>
      <c r="O34" s="25">
        <v>1359</v>
      </c>
      <c r="P34" s="25">
        <v>219</v>
      </c>
      <c r="Q34" s="25">
        <v>114</v>
      </c>
      <c r="R34" s="25">
        <v>1029</v>
      </c>
      <c r="S34" s="25">
        <v>554</v>
      </c>
      <c r="T34" s="25">
        <v>150</v>
      </c>
      <c r="U34" s="25">
        <v>272</v>
      </c>
      <c r="V34" s="25">
        <v>638</v>
      </c>
      <c r="W34" s="25">
        <v>521</v>
      </c>
      <c r="X34" s="25">
        <v>1318</v>
      </c>
      <c r="Y34" s="25">
        <v>322</v>
      </c>
      <c r="Z34" s="25">
        <v>86</v>
      </c>
      <c r="AA34" s="25">
        <v>451</v>
      </c>
      <c r="AB34" s="25">
        <v>259</v>
      </c>
      <c r="AC34" s="25">
        <v>158</v>
      </c>
      <c r="AD34" s="25">
        <v>1138</v>
      </c>
      <c r="AE34" s="25">
        <v>223</v>
      </c>
      <c r="AF34" s="25">
        <v>45</v>
      </c>
      <c r="AG34" s="25" t="s">
        <v>61</v>
      </c>
      <c r="AH34" s="25">
        <v>646</v>
      </c>
      <c r="AI34" s="25">
        <v>1138</v>
      </c>
      <c r="AJ34" s="25">
        <v>161</v>
      </c>
      <c r="AK34" s="25">
        <v>1361</v>
      </c>
      <c r="AL34" s="25">
        <v>1244</v>
      </c>
      <c r="AM34" s="25">
        <v>920</v>
      </c>
      <c r="AN34" s="25">
        <v>1001</v>
      </c>
      <c r="AO34" s="25">
        <v>36</v>
      </c>
      <c r="AP34" s="25">
        <v>1052</v>
      </c>
      <c r="AQ34" s="25">
        <v>175</v>
      </c>
      <c r="AR34" s="25">
        <v>751</v>
      </c>
      <c r="AS34" s="25">
        <v>16762</v>
      </c>
      <c r="AT34" s="25">
        <v>686</v>
      </c>
      <c r="AU34" s="25">
        <v>74</v>
      </c>
      <c r="AV34" s="25">
        <v>947</v>
      </c>
      <c r="AW34" s="25">
        <v>872</v>
      </c>
      <c r="AX34" s="25">
        <v>81</v>
      </c>
      <c r="AY34" s="25">
        <v>526</v>
      </c>
      <c r="AZ34" s="25">
        <v>604</v>
      </c>
      <c r="BA34" s="25">
        <v>28</v>
      </c>
      <c r="BB34">
        <v>2012</v>
      </c>
      <c r="BC34">
        <v>2012</v>
      </c>
      <c r="BD34" t="str">
        <f>CONCATENATE(A34,BC34)</f>
        <v>New Mexico2012</v>
      </c>
      <c r="BE34" t="str">
        <f t="shared" si="0"/>
        <v xml:space="preserve"> New Mexico2012</v>
      </c>
      <c r="BF34">
        <f>IFERROR(VLOOKUP('Data Table'!A34,'GDP per State'!$A$4:$I$54,9,FALSE),"NA")</f>
        <v>0.2</v>
      </c>
      <c r="BG34" s="165">
        <f>IFERROR(VLOOKUP(A34,'GDP per Capita'!$A$5:$H$55,6,FALSE)*100,"NA")</f>
        <v>2.7715114405414116</v>
      </c>
      <c r="BH34" s="152">
        <v>53.4</v>
      </c>
      <c r="BI34">
        <f>VLOOKUP($BD34,'Health Ranking'!$C$2:$E$157,2,FALSE)</f>
        <v>36</v>
      </c>
      <c r="BJ34">
        <f>VLOOKUP($BD34,'Health Ranking'!$C$2:$E$157,3,FALSE)</f>
        <v>-4</v>
      </c>
    </row>
    <row r="35" spans="1:62" x14ac:dyDescent="0.25">
      <c r="A35" s="48" t="s">
        <v>40</v>
      </c>
      <c r="B35" s="25">
        <v>2709</v>
      </c>
      <c r="C35" s="25">
        <v>736</v>
      </c>
      <c r="D35" s="25">
        <v>7402</v>
      </c>
      <c r="E35" s="25">
        <v>2262</v>
      </c>
      <c r="F35" s="25">
        <v>31261</v>
      </c>
      <c r="G35" s="25">
        <v>7250</v>
      </c>
      <c r="H35" s="25">
        <v>23310</v>
      </c>
      <c r="I35" s="25">
        <v>3566</v>
      </c>
      <c r="J35" s="25">
        <v>3085</v>
      </c>
      <c r="K35" s="25">
        <v>53009</v>
      </c>
      <c r="L35" s="25">
        <v>13957</v>
      </c>
      <c r="M35" s="25">
        <v>2382</v>
      </c>
      <c r="N35" s="25">
        <v>938</v>
      </c>
      <c r="O35" s="25">
        <v>7561</v>
      </c>
      <c r="P35" s="25">
        <v>2316</v>
      </c>
      <c r="Q35" s="25">
        <v>1230</v>
      </c>
      <c r="R35" s="25">
        <v>571</v>
      </c>
      <c r="S35" s="25">
        <v>5239</v>
      </c>
      <c r="T35" s="25">
        <v>2786</v>
      </c>
      <c r="U35" s="25">
        <v>2519</v>
      </c>
      <c r="V35" s="25">
        <v>11736</v>
      </c>
      <c r="W35" s="25">
        <v>19467</v>
      </c>
      <c r="X35" s="25">
        <v>5731</v>
      </c>
      <c r="Y35" s="25">
        <v>1849</v>
      </c>
      <c r="Z35" s="25">
        <v>1492</v>
      </c>
      <c r="AA35" s="25">
        <v>2834</v>
      </c>
      <c r="AB35" s="25">
        <v>482</v>
      </c>
      <c r="AC35" s="25">
        <v>318</v>
      </c>
      <c r="AD35" s="25">
        <v>3521</v>
      </c>
      <c r="AE35" s="25">
        <v>2905</v>
      </c>
      <c r="AF35" s="25">
        <v>40495</v>
      </c>
      <c r="AG35" s="25">
        <v>1111</v>
      </c>
      <c r="AH35" s="25" t="s">
        <v>61</v>
      </c>
      <c r="AI35" s="25">
        <v>19891</v>
      </c>
      <c r="AJ35" s="25">
        <v>331</v>
      </c>
      <c r="AK35" s="25">
        <v>8732</v>
      </c>
      <c r="AL35" s="25">
        <v>1981</v>
      </c>
      <c r="AM35" s="25">
        <v>2379</v>
      </c>
      <c r="AN35" s="25">
        <v>32898</v>
      </c>
      <c r="AO35" s="25">
        <v>3603</v>
      </c>
      <c r="AP35" s="25">
        <v>10746</v>
      </c>
      <c r="AQ35" s="25">
        <v>371</v>
      </c>
      <c r="AR35" s="25">
        <v>6279</v>
      </c>
      <c r="AS35" s="25">
        <v>20274</v>
      </c>
      <c r="AT35" s="25">
        <v>2129</v>
      </c>
      <c r="AU35" s="25">
        <v>4780</v>
      </c>
      <c r="AV35" s="25">
        <v>15893</v>
      </c>
      <c r="AW35" s="25">
        <v>5562</v>
      </c>
      <c r="AX35" s="25">
        <v>1721</v>
      </c>
      <c r="AY35" s="25">
        <v>2033</v>
      </c>
      <c r="AZ35" s="25">
        <v>231</v>
      </c>
      <c r="BA35" s="25">
        <v>2314</v>
      </c>
      <c r="BB35">
        <v>2012</v>
      </c>
      <c r="BC35">
        <v>2012</v>
      </c>
      <c r="BD35" t="str">
        <f>CONCATENATE(A35,BC35)</f>
        <v>New York2012</v>
      </c>
      <c r="BE35" t="str">
        <f t="shared" si="0"/>
        <v xml:space="preserve"> New York2012</v>
      </c>
      <c r="BF35">
        <f>IFERROR(VLOOKUP('Data Table'!A35,'GDP per State'!$A$4:$I$54,9,FALSE),"NA")</f>
        <v>1.3</v>
      </c>
      <c r="BG35" s="165">
        <f>IFERROR(VLOOKUP(A35,'GDP per Capita'!$A$5:$H$55,6,FALSE)*100,"NA")</f>
        <v>1.8953174510034032</v>
      </c>
      <c r="BH35" s="153">
        <v>45.4</v>
      </c>
      <c r="BI35">
        <f>VLOOKUP($BD35,'Health Ranking'!$C$2:$E$157,2,FALSE)</f>
        <v>18</v>
      </c>
      <c r="BJ35">
        <f>VLOOKUP($BD35,'Health Ranking'!$C$2:$E$157,3,FALSE)</f>
        <v>2</v>
      </c>
    </row>
    <row r="36" spans="1:62" x14ac:dyDescent="0.25">
      <c r="A36" s="48" t="s">
        <v>41</v>
      </c>
      <c r="B36" s="25">
        <v>5133</v>
      </c>
      <c r="C36" s="25">
        <v>920</v>
      </c>
      <c r="D36" s="25">
        <v>2721</v>
      </c>
      <c r="E36" s="25">
        <v>3057</v>
      </c>
      <c r="F36" s="25">
        <v>11195</v>
      </c>
      <c r="G36" s="25">
        <v>4378</v>
      </c>
      <c r="H36" s="25">
        <v>3379</v>
      </c>
      <c r="I36" s="25">
        <v>1349</v>
      </c>
      <c r="J36" s="25">
        <v>985</v>
      </c>
      <c r="K36" s="25">
        <v>23133</v>
      </c>
      <c r="L36" s="25">
        <v>16009</v>
      </c>
      <c r="M36" s="25">
        <v>2241</v>
      </c>
      <c r="N36" s="25">
        <v>817</v>
      </c>
      <c r="O36" s="25">
        <v>3761</v>
      </c>
      <c r="P36" s="25">
        <v>2665</v>
      </c>
      <c r="Q36" s="25">
        <v>734</v>
      </c>
      <c r="R36" s="25">
        <v>813</v>
      </c>
      <c r="S36" s="25">
        <v>3643</v>
      </c>
      <c r="T36" s="25">
        <v>2284</v>
      </c>
      <c r="U36" s="25">
        <v>1112</v>
      </c>
      <c r="V36" s="25">
        <v>7507</v>
      </c>
      <c r="W36" s="25">
        <v>2514</v>
      </c>
      <c r="X36" s="25">
        <v>3912</v>
      </c>
      <c r="Y36" s="25">
        <v>1745</v>
      </c>
      <c r="Z36" s="25">
        <v>1709</v>
      </c>
      <c r="AA36" s="25">
        <v>3988</v>
      </c>
      <c r="AB36" s="25">
        <v>1082</v>
      </c>
      <c r="AC36" s="25">
        <v>874</v>
      </c>
      <c r="AD36" s="25">
        <v>767</v>
      </c>
      <c r="AE36" s="25">
        <v>1609</v>
      </c>
      <c r="AF36" s="25">
        <v>3236</v>
      </c>
      <c r="AG36" s="25">
        <v>335</v>
      </c>
      <c r="AH36" s="25">
        <v>10544</v>
      </c>
      <c r="AI36" s="25" t="s">
        <v>61</v>
      </c>
      <c r="AJ36" s="25">
        <v>231</v>
      </c>
      <c r="AK36" s="25">
        <v>5498</v>
      </c>
      <c r="AL36" s="25">
        <v>1961</v>
      </c>
      <c r="AM36" s="25">
        <v>1482</v>
      </c>
      <c r="AN36" s="25">
        <v>6380</v>
      </c>
      <c r="AO36" s="25">
        <v>478</v>
      </c>
      <c r="AP36" s="25">
        <v>24764</v>
      </c>
      <c r="AQ36" s="25">
        <v>240</v>
      </c>
      <c r="AR36" s="25">
        <v>5904</v>
      </c>
      <c r="AS36" s="25">
        <v>22660</v>
      </c>
      <c r="AT36" s="25">
        <v>842</v>
      </c>
      <c r="AU36" s="25">
        <v>328</v>
      </c>
      <c r="AV36" s="25">
        <v>25575</v>
      </c>
      <c r="AW36" s="25">
        <v>4088</v>
      </c>
      <c r="AX36" s="25">
        <v>4683</v>
      </c>
      <c r="AY36" s="25">
        <v>2939</v>
      </c>
      <c r="AZ36" s="25">
        <v>459</v>
      </c>
      <c r="BA36" s="25">
        <v>638</v>
      </c>
      <c r="BB36">
        <v>2012</v>
      </c>
      <c r="BC36">
        <v>2012</v>
      </c>
      <c r="BD36" t="str">
        <f>CONCATENATE(A36,BC36)</f>
        <v>North Carolina2012</v>
      </c>
      <c r="BE36" t="str">
        <f t="shared" si="0"/>
        <v xml:space="preserve"> North Carolina2012</v>
      </c>
      <c r="BF36">
        <f>IFERROR(VLOOKUP('Data Table'!A36,'GDP per State'!$A$4:$I$54,9,FALSE),"NA")</f>
        <v>2.7</v>
      </c>
      <c r="BG36" s="165">
        <f>IFERROR(VLOOKUP(A36,'GDP per Capita'!$A$5:$H$55,6,FALSE)*100,"NA")</f>
        <v>2.8339069612523593</v>
      </c>
      <c r="BH36" s="152">
        <v>59</v>
      </c>
      <c r="BI36">
        <f>VLOOKUP($BD36,'Health Ranking'!$C$2:$E$157,2,FALSE)</f>
        <v>34</v>
      </c>
      <c r="BJ36">
        <f>VLOOKUP($BD36,'Health Ranking'!$C$2:$E$157,3,FALSE)</f>
        <v>1</v>
      </c>
    </row>
    <row r="37" spans="1:62" x14ac:dyDescent="0.25">
      <c r="A37" s="48" t="s">
        <v>42</v>
      </c>
      <c r="B37" s="25">
        <v>228</v>
      </c>
      <c r="C37" s="25">
        <v>264</v>
      </c>
      <c r="D37" s="25">
        <v>877</v>
      </c>
      <c r="E37" s="25">
        <v>0</v>
      </c>
      <c r="F37" s="25">
        <v>1827</v>
      </c>
      <c r="G37" s="25">
        <v>1918</v>
      </c>
      <c r="H37" s="25">
        <v>0</v>
      </c>
      <c r="I37" s="25">
        <v>0</v>
      </c>
      <c r="J37" s="25">
        <v>0</v>
      </c>
      <c r="K37" s="25">
        <v>239</v>
      </c>
      <c r="L37" s="25">
        <v>207</v>
      </c>
      <c r="M37" s="25">
        <v>0</v>
      </c>
      <c r="N37" s="25">
        <v>0</v>
      </c>
      <c r="O37" s="25">
        <v>196</v>
      </c>
      <c r="P37" s="25">
        <v>113</v>
      </c>
      <c r="Q37" s="25">
        <v>833</v>
      </c>
      <c r="R37" s="25">
        <v>261</v>
      </c>
      <c r="S37" s="25">
        <v>122</v>
      </c>
      <c r="T37" s="25">
        <v>64</v>
      </c>
      <c r="U37" s="25">
        <v>0</v>
      </c>
      <c r="V37" s="25">
        <v>116</v>
      </c>
      <c r="W37" s="25">
        <v>81</v>
      </c>
      <c r="X37" s="25">
        <v>265</v>
      </c>
      <c r="Y37" s="25">
        <v>6672</v>
      </c>
      <c r="Z37" s="25">
        <v>98</v>
      </c>
      <c r="AA37" s="25">
        <v>636</v>
      </c>
      <c r="AB37" s="25">
        <v>977</v>
      </c>
      <c r="AC37" s="25">
        <v>497</v>
      </c>
      <c r="AD37" s="25">
        <v>702</v>
      </c>
      <c r="AE37" s="25">
        <v>0</v>
      </c>
      <c r="AF37" s="25">
        <v>55</v>
      </c>
      <c r="AG37" s="25">
        <v>41</v>
      </c>
      <c r="AH37" s="25">
        <v>77</v>
      </c>
      <c r="AI37" s="25">
        <v>206</v>
      </c>
      <c r="AJ37" s="25" t="s">
        <v>61</v>
      </c>
      <c r="AK37" s="25">
        <v>453</v>
      </c>
      <c r="AL37" s="25">
        <v>308</v>
      </c>
      <c r="AM37" s="25">
        <v>42</v>
      </c>
      <c r="AN37" s="25">
        <v>166</v>
      </c>
      <c r="AO37" s="25">
        <v>0</v>
      </c>
      <c r="AP37" s="25">
        <v>656</v>
      </c>
      <c r="AQ37" s="25">
        <v>1725</v>
      </c>
      <c r="AR37" s="25">
        <v>7</v>
      </c>
      <c r="AS37" s="25">
        <v>989</v>
      </c>
      <c r="AT37" s="25">
        <v>175</v>
      </c>
      <c r="AU37" s="25">
        <v>0</v>
      </c>
      <c r="AV37" s="25">
        <v>852</v>
      </c>
      <c r="AW37" s="25">
        <v>217</v>
      </c>
      <c r="AX37" s="25">
        <v>175</v>
      </c>
      <c r="AY37" s="25">
        <v>284</v>
      </c>
      <c r="AZ37" s="25">
        <v>338</v>
      </c>
      <c r="BA37" s="25">
        <v>0</v>
      </c>
      <c r="BB37">
        <v>2012</v>
      </c>
      <c r="BC37">
        <v>2012</v>
      </c>
      <c r="BD37" t="str">
        <f>CONCATENATE(A37,BC37)</f>
        <v>North Dakota2012</v>
      </c>
      <c r="BE37" t="str">
        <f t="shared" si="0"/>
        <v xml:space="preserve"> North Dakota2012</v>
      </c>
      <c r="BF37">
        <f>IFERROR(VLOOKUP('Data Table'!A37,'GDP per State'!$A$4:$I$54,9,FALSE),"NA")</f>
        <v>13.4</v>
      </c>
      <c r="BG37" s="165">
        <f>IFERROR(VLOOKUP(A37,'GDP per Capita'!$A$5:$H$55,6,FALSE)*100,"NA")</f>
        <v>9.8590058430010998</v>
      </c>
      <c r="BH37" s="153">
        <v>40.4</v>
      </c>
      <c r="BI37">
        <f>VLOOKUP($BD37,'Health Ranking'!$C$2:$E$157,2,FALSE)</f>
        <v>8</v>
      </c>
      <c r="BJ37">
        <f>VLOOKUP($BD37,'Health Ranking'!$C$2:$E$157,3,FALSE)</f>
        <v>3</v>
      </c>
    </row>
    <row r="38" spans="1:62" x14ac:dyDescent="0.25">
      <c r="A38" s="48" t="s">
        <v>43</v>
      </c>
      <c r="B38" s="25">
        <v>1411</v>
      </c>
      <c r="C38" s="25">
        <v>1316</v>
      </c>
      <c r="D38" s="25">
        <v>7906</v>
      </c>
      <c r="E38" s="25">
        <v>1135</v>
      </c>
      <c r="F38" s="25">
        <v>10653</v>
      </c>
      <c r="G38" s="25">
        <v>4533</v>
      </c>
      <c r="H38" s="25">
        <v>287</v>
      </c>
      <c r="I38" s="25">
        <v>191</v>
      </c>
      <c r="J38" s="25">
        <v>651</v>
      </c>
      <c r="K38" s="25">
        <v>22927</v>
      </c>
      <c r="L38" s="25">
        <v>7501</v>
      </c>
      <c r="M38" s="25">
        <v>884</v>
      </c>
      <c r="N38" s="25">
        <v>1018</v>
      </c>
      <c r="O38" s="25">
        <v>6872</v>
      </c>
      <c r="P38" s="25">
        <v>11235</v>
      </c>
      <c r="Q38" s="25">
        <v>1127</v>
      </c>
      <c r="R38" s="25">
        <v>1310</v>
      </c>
      <c r="S38" s="25">
        <v>17041</v>
      </c>
      <c r="T38" s="25">
        <v>1115</v>
      </c>
      <c r="U38" s="25">
        <v>628</v>
      </c>
      <c r="V38" s="25">
        <v>2522</v>
      </c>
      <c r="W38" s="25">
        <v>1829</v>
      </c>
      <c r="X38" s="25">
        <v>11318</v>
      </c>
      <c r="Y38" s="25">
        <v>2635</v>
      </c>
      <c r="Z38" s="25">
        <v>896</v>
      </c>
      <c r="AA38" s="25">
        <v>3557</v>
      </c>
      <c r="AB38" s="25">
        <v>402</v>
      </c>
      <c r="AC38" s="25">
        <v>563</v>
      </c>
      <c r="AD38" s="25">
        <v>1407</v>
      </c>
      <c r="AE38" s="25">
        <v>324</v>
      </c>
      <c r="AF38" s="25">
        <v>1452</v>
      </c>
      <c r="AG38" s="25">
        <v>1178</v>
      </c>
      <c r="AH38" s="25">
        <v>4625</v>
      </c>
      <c r="AI38" s="25">
        <v>9337</v>
      </c>
      <c r="AJ38" s="25">
        <v>6</v>
      </c>
      <c r="AK38" s="25" t="s">
        <v>61</v>
      </c>
      <c r="AL38" s="25">
        <v>1148</v>
      </c>
      <c r="AM38" s="25">
        <v>1411</v>
      </c>
      <c r="AN38" s="25">
        <v>14319</v>
      </c>
      <c r="AO38" s="25">
        <v>63</v>
      </c>
      <c r="AP38" s="25">
        <v>4388</v>
      </c>
      <c r="AQ38" s="25">
        <v>64</v>
      </c>
      <c r="AR38" s="25">
        <v>6200</v>
      </c>
      <c r="AS38" s="25">
        <v>8728</v>
      </c>
      <c r="AT38" s="25">
        <v>1875</v>
      </c>
      <c r="AU38" s="25">
        <v>214</v>
      </c>
      <c r="AV38" s="25">
        <v>5622</v>
      </c>
      <c r="AW38" s="25">
        <v>3192</v>
      </c>
      <c r="AX38" s="25">
        <v>6757</v>
      </c>
      <c r="AY38" s="25">
        <v>2610</v>
      </c>
      <c r="AZ38" s="25">
        <v>819</v>
      </c>
      <c r="BA38" s="25">
        <v>328</v>
      </c>
      <c r="BB38">
        <v>2012</v>
      </c>
      <c r="BC38">
        <v>2012</v>
      </c>
      <c r="BD38" t="str">
        <f>CONCATENATE(A38,BC38)</f>
        <v>Ohio2012</v>
      </c>
      <c r="BE38" t="str">
        <f t="shared" si="0"/>
        <v xml:space="preserve"> Ohio2012</v>
      </c>
      <c r="BF38">
        <f>IFERROR(VLOOKUP('Data Table'!A38,'GDP per State'!$A$4:$I$54,9,FALSE),"NA")</f>
        <v>2.2000000000000002</v>
      </c>
      <c r="BG38" s="165">
        <f>IFERROR(VLOOKUP(A38,'GDP per Capita'!$A$5:$H$55,6,FALSE)*100,"NA")</f>
        <v>3.8402579553864045</v>
      </c>
      <c r="BH38" s="152">
        <v>50.7</v>
      </c>
      <c r="BI38">
        <f>VLOOKUP($BD38,'Health Ranking'!$C$2:$E$157,2,FALSE)</f>
        <v>38</v>
      </c>
      <c r="BJ38">
        <f>VLOOKUP($BD38,'Health Ranking'!$C$2:$E$157,3,FALSE)</f>
        <v>-2</v>
      </c>
    </row>
    <row r="39" spans="1:62" x14ac:dyDescent="0.25">
      <c r="A39" s="48" t="s">
        <v>44</v>
      </c>
      <c r="B39" s="25">
        <v>194</v>
      </c>
      <c r="C39" s="25">
        <v>335</v>
      </c>
      <c r="D39" s="25">
        <v>1626</v>
      </c>
      <c r="E39" s="25">
        <v>9938</v>
      </c>
      <c r="F39" s="25">
        <v>6671</v>
      </c>
      <c r="G39" s="25">
        <v>4582</v>
      </c>
      <c r="H39" s="25">
        <v>415</v>
      </c>
      <c r="I39" s="25">
        <v>0</v>
      </c>
      <c r="J39" s="25">
        <v>0</v>
      </c>
      <c r="K39" s="25">
        <v>3142</v>
      </c>
      <c r="L39" s="25">
        <v>3299</v>
      </c>
      <c r="M39" s="25">
        <v>1095</v>
      </c>
      <c r="N39" s="25">
        <v>93</v>
      </c>
      <c r="O39" s="25">
        <v>1491</v>
      </c>
      <c r="P39" s="25">
        <v>1198</v>
      </c>
      <c r="Q39" s="25">
        <v>1465</v>
      </c>
      <c r="R39" s="25">
        <v>8408</v>
      </c>
      <c r="S39" s="25">
        <v>577</v>
      </c>
      <c r="T39" s="25">
        <v>2159</v>
      </c>
      <c r="U39" s="25">
        <v>79</v>
      </c>
      <c r="V39" s="25">
        <v>463</v>
      </c>
      <c r="W39" s="25">
        <v>297</v>
      </c>
      <c r="X39" s="25">
        <v>705</v>
      </c>
      <c r="Y39" s="25">
        <v>1212</v>
      </c>
      <c r="Z39" s="25">
        <v>562</v>
      </c>
      <c r="AA39" s="25">
        <v>5298</v>
      </c>
      <c r="AB39" s="25">
        <v>1018</v>
      </c>
      <c r="AC39" s="25">
        <v>587</v>
      </c>
      <c r="AD39" s="25">
        <v>1520</v>
      </c>
      <c r="AE39" s="25">
        <v>186</v>
      </c>
      <c r="AF39" s="25">
        <v>1540</v>
      </c>
      <c r="AG39" s="25">
        <v>1076</v>
      </c>
      <c r="AH39" s="25">
        <v>1327</v>
      </c>
      <c r="AI39" s="25">
        <v>1263</v>
      </c>
      <c r="AJ39" s="25">
        <v>280</v>
      </c>
      <c r="AK39" s="25">
        <v>858</v>
      </c>
      <c r="AL39" s="25" t="s">
        <v>61</v>
      </c>
      <c r="AM39" s="25">
        <v>725</v>
      </c>
      <c r="AN39" s="25">
        <v>378</v>
      </c>
      <c r="AO39" s="25">
        <v>0</v>
      </c>
      <c r="AP39" s="25">
        <v>555</v>
      </c>
      <c r="AQ39" s="25">
        <v>21</v>
      </c>
      <c r="AR39" s="25">
        <v>2495</v>
      </c>
      <c r="AS39" s="25">
        <v>26284</v>
      </c>
      <c r="AT39" s="25">
        <v>1338</v>
      </c>
      <c r="AU39" s="25">
        <v>11</v>
      </c>
      <c r="AV39" s="25">
        <v>2810</v>
      </c>
      <c r="AW39" s="25">
        <v>1223</v>
      </c>
      <c r="AX39" s="25">
        <v>520</v>
      </c>
      <c r="AY39" s="25">
        <v>289</v>
      </c>
      <c r="AZ39" s="25">
        <v>964</v>
      </c>
      <c r="BA39" s="25">
        <v>0</v>
      </c>
      <c r="BB39">
        <v>2012</v>
      </c>
      <c r="BC39">
        <v>2012</v>
      </c>
      <c r="BD39" t="str">
        <f>CONCATENATE(A39,BC39)</f>
        <v>Oklahoma2012</v>
      </c>
      <c r="BE39" t="str">
        <f t="shared" si="0"/>
        <v xml:space="preserve"> Oklahoma2012</v>
      </c>
      <c r="BF39">
        <f>IFERROR(VLOOKUP('Data Table'!A39,'GDP per State'!$A$4:$I$54,9,FALSE),"NA")</f>
        <v>2.1</v>
      </c>
      <c r="BG39" s="165">
        <f>IFERROR(VLOOKUP(A39,'GDP per Capita'!$A$5:$H$55,6,FALSE)*100,"NA")</f>
        <v>3.5218556755752544</v>
      </c>
      <c r="BH39" s="153">
        <v>59.6</v>
      </c>
      <c r="BI39">
        <f>VLOOKUP($BD39,'Health Ranking'!$C$2:$E$157,2,FALSE)</f>
        <v>46</v>
      </c>
      <c r="BJ39">
        <f>VLOOKUP($BD39,'Health Ranking'!$C$2:$E$157,3,FALSE)</f>
        <v>0</v>
      </c>
    </row>
    <row r="40" spans="1:62" x14ac:dyDescent="0.25">
      <c r="A40" s="48" t="s">
        <v>45</v>
      </c>
      <c r="B40" s="25">
        <v>200</v>
      </c>
      <c r="C40" s="25">
        <v>3174</v>
      </c>
      <c r="D40" s="25">
        <v>8587</v>
      </c>
      <c r="E40" s="25">
        <v>193</v>
      </c>
      <c r="F40" s="25">
        <v>22724</v>
      </c>
      <c r="G40" s="25">
        <v>2419</v>
      </c>
      <c r="H40" s="25">
        <v>35</v>
      </c>
      <c r="I40" s="25">
        <v>0</v>
      </c>
      <c r="J40" s="25">
        <v>157</v>
      </c>
      <c r="K40" s="25">
        <v>2919</v>
      </c>
      <c r="L40" s="25">
        <v>453</v>
      </c>
      <c r="M40" s="25">
        <v>1763</v>
      </c>
      <c r="N40" s="25">
        <v>4963</v>
      </c>
      <c r="O40" s="25">
        <v>954</v>
      </c>
      <c r="P40" s="25">
        <v>387</v>
      </c>
      <c r="Q40" s="25">
        <v>348</v>
      </c>
      <c r="R40" s="25">
        <v>848</v>
      </c>
      <c r="S40" s="25">
        <v>298</v>
      </c>
      <c r="T40" s="25">
        <v>195</v>
      </c>
      <c r="U40" s="25">
        <v>215</v>
      </c>
      <c r="V40" s="25">
        <v>378</v>
      </c>
      <c r="W40" s="25">
        <v>1528</v>
      </c>
      <c r="X40" s="25">
        <v>811</v>
      </c>
      <c r="Y40" s="25">
        <v>781</v>
      </c>
      <c r="Z40" s="25">
        <v>465</v>
      </c>
      <c r="AA40" s="25">
        <v>1186</v>
      </c>
      <c r="AB40" s="25">
        <v>2950</v>
      </c>
      <c r="AC40" s="25">
        <v>106</v>
      </c>
      <c r="AD40" s="25">
        <v>3101</v>
      </c>
      <c r="AE40" s="25">
        <v>208</v>
      </c>
      <c r="AF40" s="25">
        <v>760</v>
      </c>
      <c r="AG40" s="25">
        <v>932</v>
      </c>
      <c r="AH40" s="25">
        <v>1055</v>
      </c>
      <c r="AI40" s="25">
        <v>1333</v>
      </c>
      <c r="AJ40" s="25">
        <v>724</v>
      </c>
      <c r="AK40" s="25">
        <v>432</v>
      </c>
      <c r="AL40" s="25">
        <v>1261</v>
      </c>
      <c r="AM40" s="25" t="s">
        <v>61</v>
      </c>
      <c r="AN40" s="25">
        <v>234</v>
      </c>
      <c r="AO40" s="25">
        <v>139</v>
      </c>
      <c r="AP40" s="25">
        <v>255</v>
      </c>
      <c r="AQ40" s="25">
        <v>667</v>
      </c>
      <c r="AR40" s="25">
        <v>1080</v>
      </c>
      <c r="AS40" s="25">
        <v>3827</v>
      </c>
      <c r="AT40" s="25">
        <v>4089</v>
      </c>
      <c r="AU40" s="25">
        <v>26</v>
      </c>
      <c r="AV40" s="25">
        <v>1541</v>
      </c>
      <c r="AW40" s="25">
        <v>25525</v>
      </c>
      <c r="AX40" s="25">
        <v>118</v>
      </c>
      <c r="AY40" s="25">
        <v>945</v>
      </c>
      <c r="AZ40" s="25">
        <v>893</v>
      </c>
      <c r="BA40" s="25">
        <v>0</v>
      </c>
      <c r="BB40">
        <v>2012</v>
      </c>
      <c r="BC40">
        <v>2012</v>
      </c>
      <c r="BD40" t="str">
        <f>CONCATENATE(A40,BC40)</f>
        <v>Oregon2012</v>
      </c>
      <c r="BE40" t="str">
        <f t="shared" si="0"/>
        <v xml:space="preserve"> Oregon2012</v>
      </c>
      <c r="BF40">
        <f>IFERROR(VLOOKUP('Data Table'!A40,'GDP per State'!$A$4:$I$54,9,FALSE),"NA")</f>
        <v>3.9</v>
      </c>
      <c r="BG40" s="165">
        <f>IFERROR(VLOOKUP(A40,'GDP per Capita'!$A$5:$H$55,6,FALSE)*100,"NA")</f>
        <v>3.3549177925227172</v>
      </c>
      <c r="BH40" s="152">
        <v>48.4</v>
      </c>
      <c r="BI40">
        <f>VLOOKUP($BD40,'Health Ranking'!$C$2:$E$157,2,FALSE)</f>
        <v>14</v>
      </c>
      <c r="BJ40">
        <f>VLOOKUP($BD40,'Health Ranking'!$C$2:$E$157,3,FALSE)</f>
        <v>-6</v>
      </c>
    </row>
    <row r="41" spans="1:62" x14ac:dyDescent="0.25">
      <c r="A41" s="48" t="s">
        <v>46</v>
      </c>
      <c r="B41" s="25">
        <v>1837</v>
      </c>
      <c r="C41" s="25">
        <v>255</v>
      </c>
      <c r="D41" s="25">
        <v>4280</v>
      </c>
      <c r="E41" s="25">
        <v>516</v>
      </c>
      <c r="F41" s="25">
        <v>10466</v>
      </c>
      <c r="G41" s="25">
        <v>3950</v>
      </c>
      <c r="H41" s="25">
        <v>2214</v>
      </c>
      <c r="I41" s="25">
        <v>6828</v>
      </c>
      <c r="J41" s="25">
        <v>1494</v>
      </c>
      <c r="K41" s="25">
        <v>25659</v>
      </c>
      <c r="L41" s="25">
        <v>9076</v>
      </c>
      <c r="M41" s="25">
        <v>1087</v>
      </c>
      <c r="N41" s="25">
        <v>169</v>
      </c>
      <c r="O41" s="25">
        <v>4588</v>
      </c>
      <c r="P41" s="25">
        <v>2419</v>
      </c>
      <c r="Q41" s="25">
        <v>451</v>
      </c>
      <c r="R41" s="25">
        <v>918</v>
      </c>
      <c r="S41" s="25">
        <v>2226</v>
      </c>
      <c r="T41" s="25">
        <v>1239</v>
      </c>
      <c r="U41" s="25">
        <v>976</v>
      </c>
      <c r="V41" s="25">
        <v>15485</v>
      </c>
      <c r="W41" s="25">
        <v>8236</v>
      </c>
      <c r="X41" s="25">
        <v>2739</v>
      </c>
      <c r="Y41" s="25">
        <v>1106</v>
      </c>
      <c r="Z41" s="25">
        <v>613</v>
      </c>
      <c r="AA41" s="25">
        <v>1535</v>
      </c>
      <c r="AB41" s="25">
        <v>457</v>
      </c>
      <c r="AC41" s="25">
        <v>702</v>
      </c>
      <c r="AD41" s="25">
        <v>1601</v>
      </c>
      <c r="AE41" s="25">
        <v>890</v>
      </c>
      <c r="AF41" s="25">
        <v>23597</v>
      </c>
      <c r="AG41" s="25">
        <v>822</v>
      </c>
      <c r="AH41" s="25">
        <v>22895</v>
      </c>
      <c r="AI41" s="25">
        <v>12179</v>
      </c>
      <c r="AJ41" s="25">
        <v>114</v>
      </c>
      <c r="AK41" s="25">
        <v>14147</v>
      </c>
      <c r="AL41" s="25">
        <v>494</v>
      </c>
      <c r="AM41" s="25">
        <v>904</v>
      </c>
      <c r="AN41" s="25" t="s">
        <v>61</v>
      </c>
      <c r="AO41" s="25">
        <v>735</v>
      </c>
      <c r="AP41" s="25">
        <v>6497</v>
      </c>
      <c r="AQ41" s="25">
        <v>515</v>
      </c>
      <c r="AR41" s="25">
        <v>3329</v>
      </c>
      <c r="AS41" s="25">
        <v>10449</v>
      </c>
      <c r="AT41" s="25">
        <v>944</v>
      </c>
      <c r="AU41" s="25">
        <v>935</v>
      </c>
      <c r="AV41" s="25">
        <v>14190</v>
      </c>
      <c r="AW41" s="25">
        <v>3397</v>
      </c>
      <c r="AX41" s="25">
        <v>5208</v>
      </c>
      <c r="AY41" s="25">
        <v>1563</v>
      </c>
      <c r="AZ41" s="25">
        <v>230</v>
      </c>
      <c r="BA41" s="25">
        <v>2313</v>
      </c>
      <c r="BB41">
        <v>2012</v>
      </c>
      <c r="BC41">
        <v>2012</v>
      </c>
      <c r="BD41" t="str">
        <f>CONCATENATE(A41,BC41)</f>
        <v>Pennsylvania2012</v>
      </c>
      <c r="BE41" t="str">
        <f t="shared" si="0"/>
        <v xml:space="preserve"> Pennsylvania2012</v>
      </c>
      <c r="BF41">
        <f>IFERROR(VLOOKUP('Data Table'!A41,'GDP per State'!$A$4:$I$54,9,FALSE),"NA")</f>
        <v>1.7</v>
      </c>
      <c r="BG41" s="165">
        <f>IFERROR(VLOOKUP(A41,'GDP per Capita'!$A$5:$H$55,6,FALSE)*100,"NA")</f>
        <v>3.1330543141566762</v>
      </c>
      <c r="BH41" s="153">
        <v>48.8</v>
      </c>
      <c r="BI41">
        <f>VLOOKUP($BD41,'Health Ranking'!$C$2:$E$157,2,FALSE)</f>
        <v>29</v>
      </c>
      <c r="BJ41">
        <f>VLOOKUP($BD41,'Health Ranking'!$C$2:$E$157,3,FALSE)</f>
        <v>-1</v>
      </c>
    </row>
    <row r="42" spans="1:62" x14ac:dyDescent="0.25">
      <c r="A42" s="48" t="s">
        <v>47</v>
      </c>
      <c r="B42" s="25">
        <v>0</v>
      </c>
      <c r="C42" s="25">
        <v>0</v>
      </c>
      <c r="D42" s="25">
        <v>614</v>
      </c>
      <c r="E42" s="25">
        <v>59</v>
      </c>
      <c r="F42" s="25">
        <v>1648</v>
      </c>
      <c r="G42" s="25">
        <v>137</v>
      </c>
      <c r="H42" s="25">
        <v>1558</v>
      </c>
      <c r="I42" s="25">
        <v>135</v>
      </c>
      <c r="J42" s="25">
        <v>635</v>
      </c>
      <c r="K42" s="25">
        <v>3050</v>
      </c>
      <c r="L42" s="25">
        <v>440</v>
      </c>
      <c r="M42" s="25">
        <v>106</v>
      </c>
      <c r="N42" s="25">
        <v>0</v>
      </c>
      <c r="O42" s="25">
        <v>462</v>
      </c>
      <c r="P42" s="25">
        <v>0</v>
      </c>
      <c r="Q42" s="25">
        <v>0</v>
      </c>
      <c r="R42" s="25">
        <v>18</v>
      </c>
      <c r="S42" s="25">
        <v>0</v>
      </c>
      <c r="T42" s="25">
        <v>737</v>
      </c>
      <c r="U42" s="25">
        <v>1024</v>
      </c>
      <c r="V42" s="25">
        <v>82</v>
      </c>
      <c r="W42" s="25">
        <v>6863</v>
      </c>
      <c r="X42" s="25">
        <v>68</v>
      </c>
      <c r="Y42" s="25">
        <v>299</v>
      </c>
      <c r="Z42" s="25">
        <v>185</v>
      </c>
      <c r="AA42" s="25">
        <v>361</v>
      </c>
      <c r="AB42" s="25">
        <v>0</v>
      </c>
      <c r="AC42" s="25">
        <v>0</v>
      </c>
      <c r="AD42" s="25">
        <v>336</v>
      </c>
      <c r="AE42" s="25">
        <v>1248</v>
      </c>
      <c r="AF42" s="25">
        <v>429</v>
      </c>
      <c r="AG42" s="25">
        <v>0</v>
      </c>
      <c r="AH42" s="25">
        <v>3222</v>
      </c>
      <c r="AI42" s="25">
        <v>290</v>
      </c>
      <c r="AJ42" s="25">
        <v>244</v>
      </c>
      <c r="AK42" s="25">
        <v>435</v>
      </c>
      <c r="AL42" s="25">
        <v>0</v>
      </c>
      <c r="AM42" s="25">
        <v>177</v>
      </c>
      <c r="AN42" s="25">
        <v>771</v>
      </c>
      <c r="AO42" s="25" t="s">
        <v>61</v>
      </c>
      <c r="AP42" s="25">
        <v>538</v>
      </c>
      <c r="AQ42" s="25">
        <v>0</v>
      </c>
      <c r="AR42" s="25">
        <v>26</v>
      </c>
      <c r="AS42" s="25">
        <v>1763</v>
      </c>
      <c r="AT42" s="25">
        <v>351</v>
      </c>
      <c r="AU42" s="25">
        <v>341</v>
      </c>
      <c r="AV42" s="25">
        <v>1605</v>
      </c>
      <c r="AW42" s="25">
        <v>97</v>
      </c>
      <c r="AX42" s="25">
        <v>0</v>
      </c>
      <c r="AY42" s="25">
        <v>144</v>
      </c>
      <c r="AZ42" s="25">
        <v>0</v>
      </c>
      <c r="BA42" s="25">
        <v>624</v>
      </c>
      <c r="BB42">
        <v>2012</v>
      </c>
      <c r="BC42">
        <v>2012</v>
      </c>
      <c r="BD42" t="str">
        <f>CONCATENATE(A42,BC42)</f>
        <v>Rhode Island2012</v>
      </c>
      <c r="BE42" t="str">
        <f t="shared" si="0"/>
        <v xml:space="preserve"> Rhode Island2012</v>
      </c>
      <c r="BF42">
        <f>IFERROR(VLOOKUP('Data Table'!A42,'GDP per State'!$A$4:$I$54,9,FALSE),"NA")</f>
        <v>1.4</v>
      </c>
      <c r="BG42" s="165">
        <f>IFERROR(VLOOKUP(A42,'GDP per Capita'!$A$5:$H$55,6,FALSE)*100,"NA")</f>
        <v>2.5413105413105415</v>
      </c>
      <c r="BH42" s="152">
        <v>50.1</v>
      </c>
      <c r="BI42">
        <f>VLOOKUP($BD42,'Health Ranking'!$C$2:$E$157,2,FALSE)</f>
        <v>16</v>
      </c>
      <c r="BJ42">
        <f>VLOOKUP($BD42,'Health Ranking'!$C$2:$E$157,3,FALSE)</f>
        <v>-3</v>
      </c>
    </row>
    <row r="43" spans="1:62" x14ac:dyDescent="0.25">
      <c r="A43" s="48" t="s">
        <v>48</v>
      </c>
      <c r="B43" s="25">
        <v>2811</v>
      </c>
      <c r="C43" s="25">
        <v>384</v>
      </c>
      <c r="D43" s="25">
        <v>1070</v>
      </c>
      <c r="E43" s="25">
        <v>52</v>
      </c>
      <c r="F43" s="25">
        <v>4110</v>
      </c>
      <c r="G43" s="25">
        <v>2383</v>
      </c>
      <c r="H43" s="25">
        <v>940</v>
      </c>
      <c r="I43" s="25">
        <v>298</v>
      </c>
      <c r="J43" s="25">
        <v>150</v>
      </c>
      <c r="K43" s="25">
        <v>11366</v>
      </c>
      <c r="L43" s="25">
        <v>18611</v>
      </c>
      <c r="M43" s="25">
        <v>644</v>
      </c>
      <c r="N43" s="25">
        <v>205</v>
      </c>
      <c r="O43" s="25">
        <v>1583</v>
      </c>
      <c r="P43" s="25">
        <v>1414</v>
      </c>
      <c r="Q43" s="25">
        <v>943</v>
      </c>
      <c r="R43" s="25">
        <v>556</v>
      </c>
      <c r="S43" s="25">
        <v>1347</v>
      </c>
      <c r="T43" s="25">
        <v>1914</v>
      </c>
      <c r="U43" s="25">
        <v>173</v>
      </c>
      <c r="V43" s="25">
        <v>2297</v>
      </c>
      <c r="W43" s="25">
        <v>2477</v>
      </c>
      <c r="X43" s="25">
        <v>1822</v>
      </c>
      <c r="Y43" s="25">
        <v>1705</v>
      </c>
      <c r="Z43" s="25">
        <v>596</v>
      </c>
      <c r="AA43" s="25">
        <v>2856</v>
      </c>
      <c r="AB43" s="25">
        <v>230</v>
      </c>
      <c r="AC43" s="25">
        <v>456</v>
      </c>
      <c r="AD43" s="25">
        <v>480</v>
      </c>
      <c r="AE43" s="25">
        <v>323</v>
      </c>
      <c r="AF43" s="25">
        <v>2372</v>
      </c>
      <c r="AG43" s="25">
        <v>325</v>
      </c>
      <c r="AH43" s="25">
        <v>5952</v>
      </c>
      <c r="AI43" s="25">
        <v>25532</v>
      </c>
      <c r="AJ43" s="25">
        <v>14</v>
      </c>
      <c r="AK43" s="25">
        <v>2445</v>
      </c>
      <c r="AL43" s="25">
        <v>569</v>
      </c>
      <c r="AM43" s="25">
        <v>461</v>
      </c>
      <c r="AN43" s="25">
        <v>3023</v>
      </c>
      <c r="AO43" s="25">
        <v>481</v>
      </c>
      <c r="AP43" s="25" t="s">
        <v>61</v>
      </c>
      <c r="AQ43" s="25">
        <v>158</v>
      </c>
      <c r="AR43" s="25">
        <v>4300</v>
      </c>
      <c r="AS43" s="25">
        <v>4470</v>
      </c>
      <c r="AT43" s="25">
        <v>60</v>
      </c>
      <c r="AU43" s="25">
        <v>124</v>
      </c>
      <c r="AV43" s="25">
        <v>7936</v>
      </c>
      <c r="AW43" s="25">
        <v>2727</v>
      </c>
      <c r="AX43" s="25">
        <v>1098</v>
      </c>
      <c r="AY43" s="25">
        <v>1053</v>
      </c>
      <c r="AZ43" s="25">
        <v>122</v>
      </c>
      <c r="BA43" s="25">
        <v>4</v>
      </c>
      <c r="BB43">
        <v>2012</v>
      </c>
      <c r="BC43">
        <v>2012</v>
      </c>
      <c r="BD43" t="str">
        <f>CONCATENATE(A43,BC43)</f>
        <v>South Carolina2012</v>
      </c>
      <c r="BE43" t="str">
        <f t="shared" si="0"/>
        <v xml:space="preserve"> South Carolina2012</v>
      </c>
      <c r="BF43">
        <f>IFERROR(VLOOKUP('Data Table'!A43,'GDP per State'!$A$4:$I$54,9,FALSE),"NA")</f>
        <v>2.7</v>
      </c>
      <c r="BG43" s="165">
        <f>IFERROR(VLOOKUP(A43,'GDP per Capita'!$A$5:$H$55,6,FALSE)*100,"NA")</f>
        <v>2.6296873128069964</v>
      </c>
      <c r="BH43" s="153">
        <v>62.4</v>
      </c>
      <c r="BI43">
        <f>VLOOKUP($BD43,'Health Ranking'!$C$2:$E$157,2,FALSE)</f>
        <v>44</v>
      </c>
      <c r="BJ43">
        <f>VLOOKUP($BD43,'Health Ranking'!$C$2:$E$157,3,FALSE)</f>
        <v>1</v>
      </c>
    </row>
    <row r="44" spans="1:62" x14ac:dyDescent="0.25">
      <c r="A44" s="48" t="s">
        <v>49</v>
      </c>
      <c r="B44" s="25">
        <v>518</v>
      </c>
      <c r="C44" s="25">
        <v>99</v>
      </c>
      <c r="D44" s="25">
        <v>1472</v>
      </c>
      <c r="E44" s="25">
        <v>673</v>
      </c>
      <c r="F44" s="25">
        <v>826</v>
      </c>
      <c r="G44" s="25">
        <v>756</v>
      </c>
      <c r="H44" s="25">
        <v>0</v>
      </c>
      <c r="I44" s="25">
        <v>0</v>
      </c>
      <c r="J44" s="25">
        <v>0</v>
      </c>
      <c r="K44" s="25">
        <v>1070</v>
      </c>
      <c r="L44" s="25">
        <v>257</v>
      </c>
      <c r="M44" s="25">
        <v>459</v>
      </c>
      <c r="N44" s="25">
        <v>118</v>
      </c>
      <c r="O44" s="25">
        <v>394</v>
      </c>
      <c r="P44" s="25">
        <v>111</v>
      </c>
      <c r="Q44" s="25">
        <v>1158</v>
      </c>
      <c r="R44" s="25">
        <v>154</v>
      </c>
      <c r="S44" s="25">
        <v>0</v>
      </c>
      <c r="T44" s="25">
        <v>0</v>
      </c>
      <c r="U44" s="25">
        <v>0</v>
      </c>
      <c r="V44" s="25">
        <v>0</v>
      </c>
      <c r="W44" s="25">
        <v>194</v>
      </c>
      <c r="X44" s="25">
        <v>66</v>
      </c>
      <c r="Y44" s="25">
        <v>3442</v>
      </c>
      <c r="Z44" s="25">
        <v>79</v>
      </c>
      <c r="AA44" s="25">
        <v>527</v>
      </c>
      <c r="AB44" s="25">
        <v>191</v>
      </c>
      <c r="AC44" s="25">
        <v>2507</v>
      </c>
      <c r="AD44" s="25">
        <v>0</v>
      </c>
      <c r="AE44" s="25">
        <v>0</v>
      </c>
      <c r="AF44" s="25">
        <v>581</v>
      </c>
      <c r="AG44" s="25">
        <v>509</v>
      </c>
      <c r="AH44" s="25">
        <v>0</v>
      </c>
      <c r="AI44" s="25">
        <v>351</v>
      </c>
      <c r="AJ44" s="25">
        <v>1754</v>
      </c>
      <c r="AK44" s="25">
        <v>47</v>
      </c>
      <c r="AL44" s="25">
        <v>108</v>
      </c>
      <c r="AM44" s="25">
        <v>119</v>
      </c>
      <c r="AN44" s="25">
        <v>159</v>
      </c>
      <c r="AO44" s="25">
        <v>0</v>
      </c>
      <c r="AP44" s="25">
        <v>816</v>
      </c>
      <c r="AQ44" s="25" t="s">
        <v>61</v>
      </c>
      <c r="AR44" s="25">
        <v>0</v>
      </c>
      <c r="AS44" s="25">
        <v>1264</v>
      </c>
      <c r="AT44" s="25">
        <v>47</v>
      </c>
      <c r="AU44" s="25">
        <v>39</v>
      </c>
      <c r="AV44" s="25">
        <v>35</v>
      </c>
      <c r="AW44" s="25">
        <v>94</v>
      </c>
      <c r="AX44" s="25">
        <v>36</v>
      </c>
      <c r="AY44" s="25">
        <v>329</v>
      </c>
      <c r="AZ44" s="25">
        <v>1175</v>
      </c>
      <c r="BA44" s="25">
        <v>0</v>
      </c>
      <c r="BB44">
        <v>2012</v>
      </c>
      <c r="BC44">
        <v>2012</v>
      </c>
      <c r="BD44" t="str">
        <f>CONCATENATE(A44,BC44)</f>
        <v>South Dakota2012</v>
      </c>
      <c r="BE44" t="str">
        <f t="shared" si="0"/>
        <v xml:space="preserve"> South Dakota2012</v>
      </c>
      <c r="BF44">
        <f>IFERROR(VLOOKUP('Data Table'!A44,'GDP per State'!$A$4:$I$54,9,FALSE),"NA")</f>
        <v>0.2</v>
      </c>
      <c r="BG44" s="165">
        <f>IFERROR(VLOOKUP(A44,'GDP per Capita'!$A$5:$H$55,6,FALSE)*100,"NA")</f>
        <v>-1.2619580704254019</v>
      </c>
      <c r="BH44" s="152">
        <v>45.2</v>
      </c>
      <c r="BI44">
        <f>VLOOKUP($BD44,'Health Ranking'!$C$2:$E$157,2,FALSE)</f>
        <v>23</v>
      </c>
      <c r="BJ44">
        <f>VLOOKUP($BD44,'Health Ranking'!$C$2:$E$157,3,FALSE)</f>
        <v>-4</v>
      </c>
    </row>
    <row r="45" spans="1:62" x14ac:dyDescent="0.25">
      <c r="A45" s="48" t="s">
        <v>50</v>
      </c>
      <c r="B45" s="25">
        <v>10539</v>
      </c>
      <c r="C45" s="25">
        <v>451</v>
      </c>
      <c r="D45" s="25">
        <v>5075</v>
      </c>
      <c r="E45" s="25">
        <v>4195</v>
      </c>
      <c r="F45" s="25">
        <v>5802</v>
      </c>
      <c r="G45" s="25">
        <v>2535</v>
      </c>
      <c r="H45" s="25">
        <v>260</v>
      </c>
      <c r="I45" s="25">
        <v>344</v>
      </c>
      <c r="J45" s="25">
        <v>577</v>
      </c>
      <c r="K45" s="25">
        <v>16275</v>
      </c>
      <c r="L45" s="25">
        <v>17606</v>
      </c>
      <c r="M45" s="25">
        <v>1314</v>
      </c>
      <c r="N45" s="25">
        <v>1957</v>
      </c>
      <c r="O45" s="25">
        <v>4648</v>
      </c>
      <c r="P45" s="25">
        <v>3547</v>
      </c>
      <c r="Q45" s="25">
        <v>1148</v>
      </c>
      <c r="R45" s="25">
        <v>1542</v>
      </c>
      <c r="S45" s="25">
        <v>10064</v>
      </c>
      <c r="T45" s="25">
        <v>2348</v>
      </c>
      <c r="U45" s="25">
        <v>985</v>
      </c>
      <c r="V45" s="25">
        <v>1800</v>
      </c>
      <c r="W45" s="25">
        <v>823</v>
      </c>
      <c r="X45" s="25">
        <v>3259</v>
      </c>
      <c r="Y45" s="25">
        <v>1738</v>
      </c>
      <c r="Z45" s="25">
        <v>11643</v>
      </c>
      <c r="AA45" s="25">
        <v>3122</v>
      </c>
      <c r="AB45" s="25">
        <v>45</v>
      </c>
      <c r="AC45" s="25">
        <v>232</v>
      </c>
      <c r="AD45" s="25">
        <v>1699</v>
      </c>
      <c r="AE45" s="25">
        <v>77</v>
      </c>
      <c r="AF45" s="25">
        <v>1400</v>
      </c>
      <c r="AG45" s="25">
        <v>338</v>
      </c>
      <c r="AH45" s="25">
        <v>1279</v>
      </c>
      <c r="AI45" s="25">
        <v>9230</v>
      </c>
      <c r="AJ45" s="25">
        <v>746</v>
      </c>
      <c r="AK45" s="25">
        <v>3542</v>
      </c>
      <c r="AL45" s="25">
        <v>2471</v>
      </c>
      <c r="AM45" s="25">
        <v>802</v>
      </c>
      <c r="AN45" s="25">
        <v>1273</v>
      </c>
      <c r="AO45" s="25">
        <v>120</v>
      </c>
      <c r="AP45" s="25">
        <v>3550</v>
      </c>
      <c r="AQ45" s="25">
        <v>507</v>
      </c>
      <c r="AR45" s="25" t="s">
        <v>61</v>
      </c>
      <c r="AS45" s="25">
        <v>10368</v>
      </c>
      <c r="AT45" s="25">
        <v>863</v>
      </c>
      <c r="AU45" s="25">
        <v>193</v>
      </c>
      <c r="AV45" s="25">
        <v>6189</v>
      </c>
      <c r="AW45" s="25">
        <v>3206</v>
      </c>
      <c r="AX45" s="25">
        <v>1061</v>
      </c>
      <c r="AY45" s="25">
        <v>1051</v>
      </c>
      <c r="AZ45" s="25">
        <v>4</v>
      </c>
      <c r="BA45" s="25">
        <v>15</v>
      </c>
      <c r="BB45">
        <v>2012</v>
      </c>
      <c r="BC45">
        <v>2012</v>
      </c>
      <c r="BD45" t="str">
        <f>CONCATENATE(A45,BC45)</f>
        <v>Tennessee2012</v>
      </c>
      <c r="BE45" t="str">
        <f t="shared" si="0"/>
        <v xml:space="preserve"> Tennessee2012</v>
      </c>
      <c r="BF45">
        <f>IFERROR(VLOOKUP('Data Table'!A45,'GDP per State'!$A$4:$I$54,9,FALSE),"NA")</f>
        <v>3.3</v>
      </c>
      <c r="BG45" s="165">
        <f>IFERROR(VLOOKUP(A45,'GDP per Capita'!$A$5:$H$55,6,FALSE)*100,"NA")</f>
        <v>3.0382585391199717</v>
      </c>
      <c r="BH45" s="153">
        <v>57.6</v>
      </c>
      <c r="BI45">
        <f>VLOOKUP($BD45,'Health Ranking'!$C$2:$E$157,2,FALSE)</f>
        <v>42</v>
      </c>
      <c r="BJ45">
        <f>VLOOKUP($BD45,'Health Ranking'!$C$2:$E$157,3,FALSE)</f>
        <v>-1</v>
      </c>
    </row>
    <row r="46" spans="1:62" x14ac:dyDescent="0.25">
      <c r="A46" s="48" t="s">
        <v>51</v>
      </c>
      <c r="B46" s="25">
        <v>7468</v>
      </c>
      <c r="C46" s="25">
        <v>1488</v>
      </c>
      <c r="D46" s="25">
        <v>14788</v>
      </c>
      <c r="E46" s="25">
        <v>11767</v>
      </c>
      <c r="F46" s="25">
        <v>43005</v>
      </c>
      <c r="G46" s="25">
        <v>17355</v>
      </c>
      <c r="H46" s="25">
        <v>3279</v>
      </c>
      <c r="I46" s="25">
        <v>133</v>
      </c>
      <c r="J46" s="25">
        <v>1473</v>
      </c>
      <c r="K46" s="25">
        <v>28564</v>
      </c>
      <c r="L46" s="25">
        <v>16198</v>
      </c>
      <c r="M46" s="25">
        <v>3300</v>
      </c>
      <c r="N46" s="25">
        <v>1352</v>
      </c>
      <c r="O46" s="25">
        <v>16780</v>
      </c>
      <c r="P46" s="25">
        <v>4490</v>
      </c>
      <c r="Q46" s="25">
        <v>3553</v>
      </c>
      <c r="R46" s="25">
        <v>8468</v>
      </c>
      <c r="S46" s="25">
        <v>3345</v>
      </c>
      <c r="T46" s="25">
        <v>24488</v>
      </c>
      <c r="U46" s="25">
        <v>496</v>
      </c>
      <c r="V46" s="25">
        <v>5612</v>
      </c>
      <c r="W46" s="25">
        <v>3694</v>
      </c>
      <c r="X46" s="25">
        <v>8638</v>
      </c>
      <c r="Y46" s="25">
        <v>4001</v>
      </c>
      <c r="Z46" s="25">
        <v>7230</v>
      </c>
      <c r="AA46" s="25">
        <v>9278</v>
      </c>
      <c r="AB46" s="25">
        <v>1393</v>
      </c>
      <c r="AC46" s="25">
        <v>3130</v>
      </c>
      <c r="AD46" s="25">
        <v>5484</v>
      </c>
      <c r="AE46" s="25">
        <v>2150</v>
      </c>
      <c r="AF46" s="25">
        <v>2509</v>
      </c>
      <c r="AG46" s="25">
        <v>11955</v>
      </c>
      <c r="AH46" s="25">
        <v>11231</v>
      </c>
      <c r="AI46" s="25">
        <v>12638</v>
      </c>
      <c r="AJ46" s="25">
        <v>1414</v>
      </c>
      <c r="AK46" s="25">
        <v>11760</v>
      </c>
      <c r="AL46" s="25">
        <v>25508</v>
      </c>
      <c r="AM46" s="25">
        <v>3347</v>
      </c>
      <c r="AN46" s="25">
        <v>6768</v>
      </c>
      <c r="AO46" s="25">
        <v>823</v>
      </c>
      <c r="AP46" s="25">
        <v>5351</v>
      </c>
      <c r="AQ46" s="25">
        <v>1715</v>
      </c>
      <c r="AR46" s="25">
        <v>8716</v>
      </c>
      <c r="AS46" s="25" t="s">
        <v>61</v>
      </c>
      <c r="AT46" s="25">
        <v>3605</v>
      </c>
      <c r="AU46" s="25">
        <v>493</v>
      </c>
      <c r="AV46" s="25">
        <v>12944</v>
      </c>
      <c r="AW46" s="25">
        <v>14196</v>
      </c>
      <c r="AX46" s="25">
        <v>622</v>
      </c>
      <c r="AY46" s="25">
        <v>2765</v>
      </c>
      <c r="AZ46" s="25">
        <v>1427</v>
      </c>
      <c r="BA46" s="25">
        <v>360</v>
      </c>
      <c r="BB46">
        <v>2012</v>
      </c>
      <c r="BC46">
        <v>2012</v>
      </c>
      <c r="BD46" t="str">
        <f>CONCATENATE(A46,BC46)</f>
        <v>Texas2012</v>
      </c>
      <c r="BE46" t="str">
        <f t="shared" si="0"/>
        <v xml:space="preserve"> Texas2012</v>
      </c>
      <c r="BF46">
        <f>IFERROR(VLOOKUP('Data Table'!A46,'GDP per State'!$A$4:$I$54,9,FALSE),"NA")</f>
        <v>4.8</v>
      </c>
      <c r="BG46" s="165">
        <f>IFERROR(VLOOKUP(A46,'GDP per Capita'!$A$5:$H$55,6,FALSE)*100,"NA")</f>
        <v>3.2978802899344908</v>
      </c>
      <c r="BH46" s="152">
        <v>64.8</v>
      </c>
      <c r="BI46">
        <f>VLOOKUP($BD46,'Health Ranking'!$C$2:$E$157,2,FALSE)</f>
        <v>35</v>
      </c>
      <c r="BJ46">
        <f>VLOOKUP($BD46,'Health Ranking'!$C$2:$E$157,3,FALSE)</f>
        <v>7</v>
      </c>
    </row>
    <row r="47" spans="1:62" x14ac:dyDescent="0.25">
      <c r="A47" s="48" t="s">
        <v>52</v>
      </c>
      <c r="B47" s="25">
        <v>579</v>
      </c>
      <c r="C47" s="25">
        <v>330</v>
      </c>
      <c r="D47" s="25">
        <v>5916</v>
      </c>
      <c r="E47" s="25">
        <v>269</v>
      </c>
      <c r="F47" s="25">
        <v>12172</v>
      </c>
      <c r="G47" s="25">
        <v>6398</v>
      </c>
      <c r="H47" s="25">
        <v>45</v>
      </c>
      <c r="I47" s="25">
        <v>166</v>
      </c>
      <c r="J47" s="25">
        <v>116</v>
      </c>
      <c r="K47" s="25">
        <v>2499</v>
      </c>
      <c r="L47" s="25">
        <v>20</v>
      </c>
      <c r="M47" s="25">
        <v>2183</v>
      </c>
      <c r="N47" s="25">
        <v>6617</v>
      </c>
      <c r="O47" s="25">
        <v>1154</v>
      </c>
      <c r="P47" s="25">
        <v>105</v>
      </c>
      <c r="Q47" s="25">
        <v>886</v>
      </c>
      <c r="R47" s="25">
        <v>97</v>
      </c>
      <c r="S47" s="25">
        <v>464</v>
      </c>
      <c r="T47" s="25">
        <v>277</v>
      </c>
      <c r="U47" s="25">
        <v>200</v>
      </c>
      <c r="V47" s="25">
        <v>1061</v>
      </c>
      <c r="W47" s="25">
        <v>1027</v>
      </c>
      <c r="X47" s="25">
        <v>819</v>
      </c>
      <c r="Y47" s="25">
        <v>429</v>
      </c>
      <c r="Z47" s="25">
        <v>454</v>
      </c>
      <c r="AA47" s="25">
        <v>3287</v>
      </c>
      <c r="AB47" s="25">
        <v>260</v>
      </c>
      <c r="AC47" s="25">
        <v>229</v>
      </c>
      <c r="AD47" s="25">
        <v>4605</v>
      </c>
      <c r="AE47" s="25">
        <v>557</v>
      </c>
      <c r="AF47" s="25">
        <v>425</v>
      </c>
      <c r="AG47" s="25">
        <v>1382</v>
      </c>
      <c r="AH47" s="25">
        <v>622</v>
      </c>
      <c r="AI47" s="25">
        <v>1189</v>
      </c>
      <c r="AJ47" s="25">
        <v>43</v>
      </c>
      <c r="AK47" s="25">
        <v>197</v>
      </c>
      <c r="AL47" s="25">
        <v>2588</v>
      </c>
      <c r="AM47" s="25">
        <v>4793</v>
      </c>
      <c r="AN47" s="25">
        <v>1276</v>
      </c>
      <c r="AO47" s="25">
        <v>0</v>
      </c>
      <c r="AP47" s="25">
        <v>566</v>
      </c>
      <c r="AQ47" s="25">
        <v>388</v>
      </c>
      <c r="AR47" s="25">
        <v>784</v>
      </c>
      <c r="AS47" s="25">
        <v>4610</v>
      </c>
      <c r="AT47" s="25" t="s">
        <v>61</v>
      </c>
      <c r="AU47" s="25">
        <v>81</v>
      </c>
      <c r="AV47" s="25">
        <v>2092</v>
      </c>
      <c r="AW47" s="25">
        <v>5298</v>
      </c>
      <c r="AX47" s="25">
        <v>0</v>
      </c>
      <c r="AY47" s="25">
        <v>900</v>
      </c>
      <c r="AZ47" s="25">
        <v>1710</v>
      </c>
      <c r="BA47" s="25">
        <v>0</v>
      </c>
      <c r="BB47">
        <v>2012</v>
      </c>
      <c r="BC47">
        <v>2012</v>
      </c>
      <c r="BD47" t="str">
        <f>CONCATENATE(A47,BC47)</f>
        <v>Utah2012</v>
      </c>
      <c r="BE47" t="str">
        <f t="shared" si="0"/>
        <v xml:space="preserve"> Utah2012</v>
      </c>
      <c r="BF47">
        <f>IFERROR(VLOOKUP('Data Table'!A47,'GDP per State'!$A$4:$I$54,9,FALSE),"NA")</f>
        <v>3.4</v>
      </c>
      <c r="BG47" s="165">
        <f>IFERROR(VLOOKUP(A47,'GDP per Capita'!$A$5:$H$55,6,FALSE)*100,"NA")</f>
        <v>3.2588259870482554</v>
      </c>
      <c r="BH47" s="153">
        <v>48.6</v>
      </c>
      <c r="BI47">
        <f>VLOOKUP($BD47,'Health Ranking'!$C$2:$E$157,2,FALSE)</f>
        <v>6</v>
      </c>
      <c r="BJ47">
        <f>VLOOKUP($BD47,'Health Ranking'!$C$2:$E$157,3,FALSE)</f>
        <v>-1</v>
      </c>
    </row>
    <row r="48" spans="1:62" x14ac:dyDescent="0.25">
      <c r="A48" s="48" t="s">
        <v>53</v>
      </c>
      <c r="B48" s="25">
        <v>0</v>
      </c>
      <c r="C48" s="25">
        <v>79</v>
      </c>
      <c r="D48" s="25">
        <v>207</v>
      </c>
      <c r="E48" s="25">
        <v>0</v>
      </c>
      <c r="F48" s="25">
        <v>544</v>
      </c>
      <c r="G48" s="25">
        <v>503</v>
      </c>
      <c r="H48" s="25">
        <v>709</v>
      </c>
      <c r="I48" s="25">
        <v>0</v>
      </c>
      <c r="J48" s="25">
        <v>267</v>
      </c>
      <c r="K48" s="25">
        <v>2747</v>
      </c>
      <c r="L48" s="25">
        <v>84</v>
      </c>
      <c r="M48" s="25">
        <v>0</v>
      </c>
      <c r="N48" s="25">
        <v>0</v>
      </c>
      <c r="O48" s="25">
        <v>156</v>
      </c>
      <c r="P48" s="25">
        <v>0</v>
      </c>
      <c r="Q48" s="25">
        <v>0</v>
      </c>
      <c r="R48" s="25">
        <v>70</v>
      </c>
      <c r="S48" s="25">
        <v>45</v>
      </c>
      <c r="T48" s="25">
        <v>45</v>
      </c>
      <c r="U48" s="25">
        <v>349</v>
      </c>
      <c r="V48" s="25">
        <v>589</v>
      </c>
      <c r="W48" s="25">
        <v>2534</v>
      </c>
      <c r="X48" s="25">
        <v>60</v>
      </c>
      <c r="Y48" s="25">
        <v>77</v>
      </c>
      <c r="Z48" s="25">
        <v>0</v>
      </c>
      <c r="AA48" s="25">
        <v>318</v>
      </c>
      <c r="AB48" s="25">
        <v>87</v>
      </c>
      <c r="AC48" s="25">
        <v>79</v>
      </c>
      <c r="AD48" s="25">
        <v>121</v>
      </c>
      <c r="AE48" s="25">
        <v>2960</v>
      </c>
      <c r="AF48" s="25">
        <v>35</v>
      </c>
      <c r="AG48" s="25">
        <v>81</v>
      </c>
      <c r="AH48" s="25">
        <v>2764</v>
      </c>
      <c r="AI48" s="25">
        <v>445</v>
      </c>
      <c r="AJ48" s="25">
        <v>758</v>
      </c>
      <c r="AK48" s="25">
        <v>364</v>
      </c>
      <c r="AL48" s="25">
        <v>197</v>
      </c>
      <c r="AM48" s="25">
        <v>367</v>
      </c>
      <c r="AN48" s="25">
        <v>1012</v>
      </c>
      <c r="AO48" s="25">
        <v>53</v>
      </c>
      <c r="AP48" s="25">
        <v>298</v>
      </c>
      <c r="AQ48" s="25">
        <v>5</v>
      </c>
      <c r="AR48" s="25">
        <v>133</v>
      </c>
      <c r="AS48" s="25">
        <v>113</v>
      </c>
      <c r="AT48" s="25">
        <v>39</v>
      </c>
      <c r="AU48" s="25" t="s">
        <v>61</v>
      </c>
      <c r="AV48" s="25">
        <v>423</v>
      </c>
      <c r="AW48" s="25">
        <v>223</v>
      </c>
      <c r="AX48" s="25">
        <v>54</v>
      </c>
      <c r="AY48" s="25">
        <v>62</v>
      </c>
      <c r="AZ48" s="25">
        <v>0</v>
      </c>
      <c r="BA48" s="25">
        <v>0</v>
      </c>
      <c r="BB48">
        <v>2012</v>
      </c>
      <c r="BC48">
        <v>2012</v>
      </c>
      <c r="BD48" t="str">
        <f>CONCATENATE(A48,BC48)</f>
        <v>Vermont2012</v>
      </c>
      <c r="BE48" t="str">
        <f t="shared" si="0"/>
        <v xml:space="preserve"> Vermont2012</v>
      </c>
      <c r="BF48">
        <f>IFERROR(VLOOKUP('Data Table'!A48,'GDP per State'!$A$4:$I$54,9,FALSE),"NA")</f>
        <v>1.2</v>
      </c>
      <c r="BG48" s="165">
        <f>IFERROR(VLOOKUP(A48,'GDP per Capita'!$A$5:$H$55,6,FALSE)*100,"NA")</f>
        <v>3.4205715385355528</v>
      </c>
      <c r="BH48" s="152">
        <v>42.9</v>
      </c>
      <c r="BI48">
        <f>VLOOKUP($BD48,'Health Ranking'!$C$2:$E$157,2,FALSE)</f>
        <v>2</v>
      </c>
      <c r="BJ48">
        <f>VLOOKUP($BD48,'Health Ranking'!$C$2:$E$157,3,FALSE)</f>
        <v>-1</v>
      </c>
    </row>
    <row r="49" spans="1:62" x14ac:dyDescent="0.25">
      <c r="A49" s="48" t="s">
        <v>54</v>
      </c>
      <c r="B49" s="25">
        <v>3170</v>
      </c>
      <c r="C49" s="25">
        <v>1265</v>
      </c>
      <c r="D49" s="25">
        <v>2763</v>
      </c>
      <c r="E49" s="25">
        <v>1159</v>
      </c>
      <c r="F49" s="25">
        <v>15625</v>
      </c>
      <c r="G49" s="25">
        <v>3796</v>
      </c>
      <c r="H49" s="25">
        <v>1729</v>
      </c>
      <c r="I49" s="25">
        <v>1746</v>
      </c>
      <c r="J49" s="25">
        <v>9537</v>
      </c>
      <c r="K49" s="25">
        <v>25697</v>
      </c>
      <c r="L49" s="25">
        <v>10702</v>
      </c>
      <c r="M49" s="25">
        <v>1393</v>
      </c>
      <c r="N49" s="25">
        <v>269</v>
      </c>
      <c r="O49" s="25">
        <v>4311</v>
      </c>
      <c r="P49" s="25">
        <v>1932</v>
      </c>
      <c r="Q49" s="25">
        <v>268</v>
      </c>
      <c r="R49" s="25">
        <v>1705</v>
      </c>
      <c r="S49" s="25">
        <v>3319</v>
      </c>
      <c r="T49" s="25">
        <v>1857</v>
      </c>
      <c r="U49" s="25">
        <v>573</v>
      </c>
      <c r="V49" s="25">
        <v>20579</v>
      </c>
      <c r="W49" s="25">
        <v>4098</v>
      </c>
      <c r="X49" s="25">
        <v>3057</v>
      </c>
      <c r="Y49" s="25">
        <v>1037</v>
      </c>
      <c r="Z49" s="25">
        <v>1929</v>
      </c>
      <c r="AA49" s="25">
        <v>2609</v>
      </c>
      <c r="AB49" s="25">
        <v>156</v>
      </c>
      <c r="AC49" s="25">
        <v>1076</v>
      </c>
      <c r="AD49" s="25">
        <v>1135</v>
      </c>
      <c r="AE49" s="25">
        <v>660</v>
      </c>
      <c r="AF49" s="25">
        <v>5024</v>
      </c>
      <c r="AG49" s="25">
        <v>1560</v>
      </c>
      <c r="AH49" s="25">
        <v>7939</v>
      </c>
      <c r="AI49" s="25">
        <v>26759</v>
      </c>
      <c r="AJ49" s="25">
        <v>403</v>
      </c>
      <c r="AK49" s="25">
        <v>3193</v>
      </c>
      <c r="AL49" s="25">
        <v>1749</v>
      </c>
      <c r="AM49" s="25">
        <v>676</v>
      </c>
      <c r="AN49" s="25">
        <v>11960</v>
      </c>
      <c r="AO49" s="25">
        <v>1008</v>
      </c>
      <c r="AP49" s="25">
        <v>9377</v>
      </c>
      <c r="AQ49" s="25">
        <v>340</v>
      </c>
      <c r="AR49" s="25">
        <v>8008</v>
      </c>
      <c r="AS49" s="25">
        <v>17734</v>
      </c>
      <c r="AT49" s="25">
        <v>1369</v>
      </c>
      <c r="AU49" s="25">
        <v>728</v>
      </c>
      <c r="AV49" s="25" t="s">
        <v>61</v>
      </c>
      <c r="AW49" s="25">
        <v>3839</v>
      </c>
      <c r="AX49" s="25">
        <v>6317</v>
      </c>
      <c r="AY49" s="25">
        <v>1267</v>
      </c>
      <c r="AZ49" s="25">
        <v>138</v>
      </c>
      <c r="BA49" s="25">
        <v>684</v>
      </c>
      <c r="BB49">
        <v>2012</v>
      </c>
      <c r="BC49">
        <v>2012</v>
      </c>
      <c r="BD49" t="str">
        <f>CONCATENATE(A49,BC49)</f>
        <v>Virginia2012</v>
      </c>
      <c r="BE49" t="str">
        <f t="shared" si="0"/>
        <v xml:space="preserve"> Virginia2012</v>
      </c>
      <c r="BF49">
        <f>IFERROR(VLOOKUP('Data Table'!A49,'GDP per State'!$A$4:$I$54,9,FALSE),"NA")</f>
        <v>1.1000000000000001</v>
      </c>
      <c r="BG49" s="165">
        <f>IFERROR(VLOOKUP(A49,'GDP per Capita'!$A$5:$H$55,6,FALSE)*100,"NA")</f>
        <v>2.1146463660615527</v>
      </c>
      <c r="BH49" s="153">
        <v>55.1</v>
      </c>
      <c r="BI49">
        <f>VLOOKUP($BD49,'Health Ranking'!$C$2:$E$157,2,FALSE)</f>
        <v>22</v>
      </c>
      <c r="BJ49">
        <f>VLOOKUP($BD49,'Health Ranking'!$C$2:$E$157,3,FALSE)</f>
        <v>1</v>
      </c>
    </row>
    <row r="50" spans="1:62" x14ac:dyDescent="0.25">
      <c r="A50" s="48" t="s">
        <v>55</v>
      </c>
      <c r="B50" s="25">
        <v>1034</v>
      </c>
      <c r="C50" s="25">
        <v>3725</v>
      </c>
      <c r="D50" s="25">
        <v>13247</v>
      </c>
      <c r="E50" s="25">
        <v>251</v>
      </c>
      <c r="F50" s="25">
        <v>34569</v>
      </c>
      <c r="G50" s="25">
        <v>4853</v>
      </c>
      <c r="H50" s="25">
        <v>1593</v>
      </c>
      <c r="I50" s="25">
        <v>29</v>
      </c>
      <c r="J50" s="25">
        <v>481</v>
      </c>
      <c r="K50" s="25">
        <v>4943</v>
      </c>
      <c r="L50" s="25">
        <v>1965</v>
      </c>
      <c r="M50" s="25">
        <v>5920</v>
      </c>
      <c r="N50" s="25">
        <v>10398</v>
      </c>
      <c r="O50" s="25">
        <v>2704</v>
      </c>
      <c r="P50" s="25">
        <v>258</v>
      </c>
      <c r="Q50" s="25">
        <v>919</v>
      </c>
      <c r="R50" s="25">
        <v>3265</v>
      </c>
      <c r="S50" s="25">
        <v>1988</v>
      </c>
      <c r="T50" s="25">
        <v>1581</v>
      </c>
      <c r="U50" s="25">
        <v>118</v>
      </c>
      <c r="V50" s="25">
        <v>1431</v>
      </c>
      <c r="W50" s="25">
        <v>1653</v>
      </c>
      <c r="X50" s="25">
        <v>2146</v>
      </c>
      <c r="Y50" s="25">
        <v>1685</v>
      </c>
      <c r="Z50" s="25">
        <v>433</v>
      </c>
      <c r="AA50" s="25">
        <v>2312</v>
      </c>
      <c r="AB50" s="25">
        <v>4783</v>
      </c>
      <c r="AC50" s="25">
        <v>1327</v>
      </c>
      <c r="AD50" s="25">
        <v>2997</v>
      </c>
      <c r="AE50" s="25">
        <v>113</v>
      </c>
      <c r="AF50" s="25">
        <v>1847</v>
      </c>
      <c r="AG50" s="25">
        <v>1251</v>
      </c>
      <c r="AH50" s="25">
        <v>2614</v>
      </c>
      <c r="AI50" s="25">
        <v>5915</v>
      </c>
      <c r="AJ50" s="25">
        <v>1604</v>
      </c>
      <c r="AK50" s="25">
        <v>2862</v>
      </c>
      <c r="AL50" s="25">
        <v>1574</v>
      </c>
      <c r="AM50" s="25">
        <v>21224</v>
      </c>
      <c r="AN50" s="25">
        <v>1787</v>
      </c>
      <c r="AO50" s="25">
        <v>287</v>
      </c>
      <c r="AP50" s="25">
        <v>1629</v>
      </c>
      <c r="AQ50" s="25">
        <v>1026</v>
      </c>
      <c r="AR50" s="25">
        <v>1876</v>
      </c>
      <c r="AS50" s="25">
        <v>11630</v>
      </c>
      <c r="AT50" s="25">
        <v>3529</v>
      </c>
      <c r="AU50" s="25">
        <v>98</v>
      </c>
      <c r="AV50" s="25">
        <v>4160</v>
      </c>
      <c r="AW50" s="25" t="s">
        <v>61</v>
      </c>
      <c r="AX50" s="25">
        <v>297</v>
      </c>
      <c r="AY50" s="25">
        <v>1208</v>
      </c>
      <c r="AZ50" s="25">
        <v>1323</v>
      </c>
      <c r="BA50" s="25">
        <v>0</v>
      </c>
      <c r="BB50">
        <v>2012</v>
      </c>
      <c r="BC50">
        <v>2012</v>
      </c>
      <c r="BD50" t="str">
        <f>CONCATENATE(A50,BC50)</f>
        <v>Washington2012</v>
      </c>
      <c r="BE50" t="str">
        <f t="shared" si="0"/>
        <v xml:space="preserve"> Washington2012</v>
      </c>
      <c r="BF50">
        <f>IFERROR(VLOOKUP('Data Table'!A50,'GDP per State'!$A$4:$I$54,9,FALSE),"NA")</f>
        <v>3.6</v>
      </c>
      <c r="BG50" s="165">
        <f>IFERROR(VLOOKUP(A50,'GDP per Capita'!$A$5:$H$55,6,FALSE)*100,"NA")</f>
        <v>3.4983362960937145</v>
      </c>
      <c r="BH50" s="152">
        <v>48.3</v>
      </c>
      <c r="BI50">
        <f>VLOOKUP($BD50,'Health Ranking'!$C$2:$E$157,2,FALSE)</f>
        <v>12</v>
      </c>
      <c r="BJ50">
        <f>VLOOKUP($BD50,'Health Ranking'!$C$2:$E$157,3,FALSE)</f>
        <v>-3</v>
      </c>
    </row>
    <row r="51" spans="1:62" x14ac:dyDescent="0.25">
      <c r="A51" s="48" t="s">
        <v>56</v>
      </c>
      <c r="B51" s="25">
        <v>128</v>
      </c>
      <c r="C51" s="25">
        <v>0</v>
      </c>
      <c r="D51" s="25">
        <v>765</v>
      </c>
      <c r="E51" s="25">
        <v>84</v>
      </c>
      <c r="F51" s="25">
        <v>1413</v>
      </c>
      <c r="G51" s="25">
        <v>837</v>
      </c>
      <c r="H51" s="25">
        <v>174</v>
      </c>
      <c r="I51" s="25">
        <v>161</v>
      </c>
      <c r="J51" s="25">
        <v>293</v>
      </c>
      <c r="K51" s="25">
        <v>3533</v>
      </c>
      <c r="L51" s="25">
        <v>1237</v>
      </c>
      <c r="M51" s="25">
        <v>197</v>
      </c>
      <c r="N51" s="25">
        <v>0</v>
      </c>
      <c r="O51" s="25">
        <v>1221</v>
      </c>
      <c r="P51" s="25">
        <v>507</v>
      </c>
      <c r="Q51" s="25">
        <v>22</v>
      </c>
      <c r="R51" s="25">
        <v>139</v>
      </c>
      <c r="S51" s="25">
        <v>3346</v>
      </c>
      <c r="T51" s="25">
        <v>238</v>
      </c>
      <c r="U51" s="25">
        <v>51</v>
      </c>
      <c r="V51" s="25">
        <v>1957</v>
      </c>
      <c r="W51" s="25">
        <v>385</v>
      </c>
      <c r="X51" s="25">
        <v>353</v>
      </c>
      <c r="Y51" s="25">
        <v>0</v>
      </c>
      <c r="Z51" s="25">
        <v>0</v>
      </c>
      <c r="AA51" s="25">
        <v>148</v>
      </c>
      <c r="AB51" s="25">
        <v>0</v>
      </c>
      <c r="AC51" s="25">
        <v>111</v>
      </c>
      <c r="AD51" s="25">
        <v>100</v>
      </c>
      <c r="AE51" s="25">
        <v>80</v>
      </c>
      <c r="AF51" s="25">
        <v>297</v>
      </c>
      <c r="AG51" s="25">
        <v>0</v>
      </c>
      <c r="AH51" s="25">
        <v>921</v>
      </c>
      <c r="AI51" s="25">
        <v>2677</v>
      </c>
      <c r="AJ51" s="25">
        <v>0</v>
      </c>
      <c r="AK51" s="25">
        <v>7820</v>
      </c>
      <c r="AL51" s="25">
        <v>368</v>
      </c>
      <c r="AM51" s="25">
        <v>593</v>
      </c>
      <c r="AN51" s="25">
        <v>6762</v>
      </c>
      <c r="AO51" s="25">
        <v>0</v>
      </c>
      <c r="AP51" s="25">
        <v>1345</v>
      </c>
      <c r="AQ51" s="25">
        <v>131</v>
      </c>
      <c r="AR51" s="25">
        <v>3248</v>
      </c>
      <c r="AS51" s="25">
        <v>1729</v>
      </c>
      <c r="AT51" s="25">
        <v>0</v>
      </c>
      <c r="AU51" s="25">
        <v>0</v>
      </c>
      <c r="AV51" s="25">
        <v>3839</v>
      </c>
      <c r="AW51" s="25">
        <v>215</v>
      </c>
      <c r="AX51" s="25" t="s">
        <v>61</v>
      </c>
      <c r="AY51" s="25">
        <v>0</v>
      </c>
      <c r="AZ51" s="25">
        <v>0</v>
      </c>
      <c r="BA51" s="25">
        <v>8</v>
      </c>
      <c r="BB51">
        <v>2012</v>
      </c>
      <c r="BC51">
        <v>2012</v>
      </c>
      <c r="BD51" t="str">
        <f>CONCATENATE(A51,BC51)</f>
        <v>West Virginia2012</v>
      </c>
      <c r="BE51" t="str">
        <f t="shared" si="0"/>
        <v xml:space="preserve"> West Virginia2012</v>
      </c>
      <c r="BF51">
        <f>IFERROR(VLOOKUP('Data Table'!A51,'GDP per State'!$A$4:$I$54,9,FALSE),"NA")</f>
        <v>3.3</v>
      </c>
      <c r="BG51" s="165">
        <f>IFERROR(VLOOKUP(A51,'GDP per Capita'!$A$5:$H$55,6,FALSE)*100,"NA")</f>
        <v>3.2152800646648507</v>
      </c>
      <c r="BH51" s="153">
        <v>51.8</v>
      </c>
      <c r="BI51">
        <f>VLOOKUP($BD51,'Health Ranking'!$C$2:$E$157,2,FALSE)</f>
        <v>47</v>
      </c>
      <c r="BJ51">
        <f>VLOOKUP($BD51,'Health Ranking'!$C$2:$E$157,3,FALSE)</f>
        <v>-4</v>
      </c>
    </row>
    <row r="52" spans="1:62" x14ac:dyDescent="0.25">
      <c r="A52" s="48" t="s">
        <v>57</v>
      </c>
      <c r="B52" s="25">
        <v>760</v>
      </c>
      <c r="C52" s="25">
        <v>206</v>
      </c>
      <c r="D52" s="25">
        <v>3765</v>
      </c>
      <c r="E52" s="25">
        <v>695</v>
      </c>
      <c r="F52" s="25">
        <v>5681</v>
      </c>
      <c r="G52" s="25">
        <v>3000</v>
      </c>
      <c r="H52" s="25">
        <v>711</v>
      </c>
      <c r="I52" s="25">
        <v>0</v>
      </c>
      <c r="J52" s="25">
        <v>721</v>
      </c>
      <c r="K52" s="25">
        <v>6216</v>
      </c>
      <c r="L52" s="25">
        <v>3441</v>
      </c>
      <c r="M52" s="25">
        <v>295</v>
      </c>
      <c r="N52" s="25">
        <v>225</v>
      </c>
      <c r="O52" s="25">
        <v>14414</v>
      </c>
      <c r="P52" s="25">
        <v>1727</v>
      </c>
      <c r="Q52" s="25">
        <v>3607</v>
      </c>
      <c r="R52" s="25">
        <v>486</v>
      </c>
      <c r="S52" s="25">
        <v>1395</v>
      </c>
      <c r="T52" s="25">
        <v>682</v>
      </c>
      <c r="U52" s="25">
        <v>0</v>
      </c>
      <c r="V52" s="25">
        <v>460</v>
      </c>
      <c r="W52" s="25">
        <v>584</v>
      </c>
      <c r="X52" s="25">
        <v>4768</v>
      </c>
      <c r="Y52" s="25">
        <v>17618</v>
      </c>
      <c r="Z52" s="25">
        <v>611</v>
      </c>
      <c r="AA52" s="25">
        <v>2636</v>
      </c>
      <c r="AB52" s="25">
        <v>750</v>
      </c>
      <c r="AC52" s="25">
        <v>316</v>
      </c>
      <c r="AD52" s="25">
        <v>1046</v>
      </c>
      <c r="AE52" s="25">
        <v>239</v>
      </c>
      <c r="AF52" s="25">
        <v>680</v>
      </c>
      <c r="AG52" s="25">
        <v>321</v>
      </c>
      <c r="AH52" s="25">
        <v>979</v>
      </c>
      <c r="AI52" s="25">
        <v>2266</v>
      </c>
      <c r="AJ52" s="25">
        <v>543</v>
      </c>
      <c r="AK52" s="25">
        <v>974</v>
      </c>
      <c r="AL52" s="25">
        <v>1061</v>
      </c>
      <c r="AM52" s="25">
        <v>426</v>
      </c>
      <c r="AN52" s="25">
        <v>1550</v>
      </c>
      <c r="AO52" s="25">
        <v>135</v>
      </c>
      <c r="AP52" s="25">
        <v>832</v>
      </c>
      <c r="AQ52" s="25">
        <v>314</v>
      </c>
      <c r="AR52" s="25">
        <v>1622</v>
      </c>
      <c r="AS52" s="25">
        <v>4192</v>
      </c>
      <c r="AT52" s="25">
        <v>1445</v>
      </c>
      <c r="AU52" s="25">
        <v>151</v>
      </c>
      <c r="AV52" s="25">
        <v>1258</v>
      </c>
      <c r="AW52" s="25">
        <v>1168</v>
      </c>
      <c r="AX52" s="25">
        <v>470</v>
      </c>
      <c r="AY52" s="25" t="s">
        <v>61</v>
      </c>
      <c r="AZ52" s="25">
        <v>282</v>
      </c>
      <c r="BA52" s="25">
        <v>989</v>
      </c>
      <c r="BB52">
        <v>2012</v>
      </c>
      <c r="BC52">
        <v>2012</v>
      </c>
      <c r="BD52" t="str">
        <f>CONCATENATE(A52,BC52)</f>
        <v>Wisconsin2012</v>
      </c>
      <c r="BE52" t="str">
        <f t="shared" si="0"/>
        <v xml:space="preserve"> Wisconsin2012</v>
      </c>
      <c r="BF52">
        <f>IFERROR(VLOOKUP('Data Table'!A52,'GDP per State'!$A$4:$I$54,9,FALSE),"NA")</f>
        <v>1.5</v>
      </c>
      <c r="BG52" s="165">
        <f>IFERROR(VLOOKUP(A52,'GDP per Capita'!$A$5:$H$55,6,FALSE)*100,"NA")</f>
        <v>2.4308275426405559</v>
      </c>
      <c r="BH52" s="152">
        <v>43.1</v>
      </c>
      <c r="BI52">
        <f>VLOOKUP($BD52,'Health Ranking'!$C$2:$E$157,2,FALSE)</f>
        <v>13</v>
      </c>
      <c r="BJ52">
        <f>VLOOKUP($BD52,'Health Ranking'!$C$2:$E$157,3,FALSE)</f>
        <v>-1</v>
      </c>
    </row>
    <row r="53" spans="1:62" ht="15.75" thickBot="1" x14ac:dyDescent="0.3">
      <c r="A53" s="48" t="s">
        <v>58</v>
      </c>
      <c r="B53" s="25">
        <v>88</v>
      </c>
      <c r="C53" s="25">
        <v>136</v>
      </c>
      <c r="D53" s="25">
        <v>2786</v>
      </c>
      <c r="E53" s="25">
        <v>1498</v>
      </c>
      <c r="F53" s="25">
        <v>1886</v>
      </c>
      <c r="G53" s="25">
        <v>5602</v>
      </c>
      <c r="H53" s="25">
        <v>104</v>
      </c>
      <c r="I53" s="25">
        <v>0</v>
      </c>
      <c r="J53" s="25">
        <v>215</v>
      </c>
      <c r="K53" s="25">
        <v>773</v>
      </c>
      <c r="L53" s="25">
        <v>106</v>
      </c>
      <c r="M53" s="25">
        <v>50</v>
      </c>
      <c r="N53" s="25">
        <v>677</v>
      </c>
      <c r="O53" s="25">
        <v>302</v>
      </c>
      <c r="P53" s="25">
        <v>1681</v>
      </c>
      <c r="Q53" s="25">
        <v>392</v>
      </c>
      <c r="R53" s="25">
        <v>278</v>
      </c>
      <c r="S53" s="25">
        <v>0</v>
      </c>
      <c r="T53" s="25">
        <v>146</v>
      </c>
      <c r="U53" s="25">
        <v>59</v>
      </c>
      <c r="V53" s="25">
        <v>0</v>
      </c>
      <c r="W53" s="25">
        <v>264</v>
      </c>
      <c r="X53" s="25">
        <v>1277</v>
      </c>
      <c r="Y53" s="25">
        <v>213</v>
      </c>
      <c r="Z53" s="25">
        <v>307</v>
      </c>
      <c r="AA53" s="25">
        <v>810</v>
      </c>
      <c r="AB53" s="25">
        <v>934</v>
      </c>
      <c r="AC53" s="25">
        <v>917</v>
      </c>
      <c r="AD53" s="25">
        <v>766</v>
      </c>
      <c r="AE53" s="25">
        <v>71</v>
      </c>
      <c r="AF53" s="25">
        <v>23</v>
      </c>
      <c r="AG53" s="25">
        <v>95</v>
      </c>
      <c r="AH53" s="25">
        <v>396</v>
      </c>
      <c r="AI53" s="25">
        <v>604</v>
      </c>
      <c r="AJ53" s="25">
        <v>365</v>
      </c>
      <c r="AK53" s="25">
        <v>202</v>
      </c>
      <c r="AL53" s="25">
        <v>45</v>
      </c>
      <c r="AM53" s="25">
        <v>765</v>
      </c>
      <c r="AN53" s="25">
        <v>434</v>
      </c>
      <c r="AO53" s="25">
        <v>21</v>
      </c>
      <c r="AP53" s="25">
        <v>0</v>
      </c>
      <c r="AQ53" s="25">
        <v>979</v>
      </c>
      <c r="AR53" s="25">
        <v>358</v>
      </c>
      <c r="AS53" s="25">
        <v>2472</v>
      </c>
      <c r="AT53" s="25">
        <v>2216</v>
      </c>
      <c r="AU53" s="25">
        <v>96</v>
      </c>
      <c r="AV53" s="25">
        <v>143</v>
      </c>
      <c r="AW53" s="25">
        <v>394</v>
      </c>
      <c r="AX53" s="25">
        <v>252</v>
      </c>
      <c r="AY53" s="25">
        <v>30</v>
      </c>
      <c r="AZ53" s="25" t="s">
        <v>61</v>
      </c>
      <c r="BA53" s="25">
        <v>0</v>
      </c>
      <c r="BB53">
        <v>2012</v>
      </c>
      <c r="BC53">
        <v>2012</v>
      </c>
      <c r="BD53" t="str">
        <f>CONCATENATE(A53,BC53)</f>
        <v>Wyoming2012</v>
      </c>
      <c r="BE53" t="str">
        <f t="shared" si="0"/>
        <v xml:space="preserve"> Wyoming2012</v>
      </c>
      <c r="BF53">
        <f>IFERROR(VLOOKUP('Data Table'!A53,'GDP per State'!$A$4:$I$54,9,FALSE),"NA")</f>
        <v>0.2</v>
      </c>
      <c r="BG53" s="165">
        <f>IFERROR(VLOOKUP(A53,'GDP per Capita'!$A$5:$H$55,6,FALSE)*100,"NA")</f>
        <v>1.6117583197628294</v>
      </c>
      <c r="BH53" s="154">
        <v>42</v>
      </c>
      <c r="BI53">
        <f>VLOOKUP($BD53,'Health Ranking'!$C$2:$E$157,2,FALSE)</f>
        <v>25</v>
      </c>
      <c r="BJ53">
        <f>VLOOKUP($BD53,'Health Ranking'!$C$2:$E$157,3,FALSE)</f>
        <v>-4</v>
      </c>
    </row>
    <row r="54" spans="1:62" x14ac:dyDescent="0.25">
      <c r="A54" s="48" t="s">
        <v>62</v>
      </c>
      <c r="B54" s="25">
        <v>619</v>
      </c>
      <c r="C54" s="25">
        <v>25</v>
      </c>
      <c r="D54" s="25">
        <v>1791</v>
      </c>
      <c r="E54" s="25">
        <v>0</v>
      </c>
      <c r="F54" s="25">
        <v>2323</v>
      </c>
      <c r="G54" s="25">
        <v>1144</v>
      </c>
      <c r="H54" s="25">
        <v>3228</v>
      </c>
      <c r="I54" s="25">
        <v>56</v>
      </c>
      <c r="J54" s="25">
        <v>0</v>
      </c>
      <c r="K54" s="25">
        <v>21638</v>
      </c>
      <c r="L54" s="25">
        <v>1730</v>
      </c>
      <c r="M54" s="25">
        <v>336</v>
      </c>
      <c r="N54" s="25">
        <v>136</v>
      </c>
      <c r="O54" s="25">
        <v>2049</v>
      </c>
      <c r="P54" s="25">
        <v>136</v>
      </c>
      <c r="Q54" s="25">
        <v>786</v>
      </c>
      <c r="R54" s="25">
        <v>82</v>
      </c>
      <c r="S54" s="25">
        <v>170</v>
      </c>
      <c r="T54" s="25">
        <v>655</v>
      </c>
      <c r="U54" s="25">
        <v>38</v>
      </c>
      <c r="V54" s="25">
        <v>294</v>
      </c>
      <c r="W54" s="25">
        <v>4056</v>
      </c>
      <c r="X54" s="25">
        <v>782</v>
      </c>
      <c r="Y54" s="25">
        <v>134</v>
      </c>
      <c r="Z54" s="25">
        <v>81</v>
      </c>
      <c r="AA54" s="25">
        <v>826</v>
      </c>
      <c r="AB54" s="25">
        <v>0</v>
      </c>
      <c r="AC54" s="25">
        <v>0</v>
      </c>
      <c r="AD54" s="25">
        <v>237</v>
      </c>
      <c r="AE54" s="25">
        <v>75</v>
      </c>
      <c r="AF54" s="25">
        <v>2574</v>
      </c>
      <c r="AG54" s="25">
        <v>429</v>
      </c>
      <c r="AH54" s="25">
        <v>7321</v>
      </c>
      <c r="AI54" s="25">
        <v>2025</v>
      </c>
      <c r="AJ54" s="25">
        <v>0</v>
      </c>
      <c r="AK54" s="25">
        <v>1403</v>
      </c>
      <c r="AL54" s="25">
        <v>0</v>
      </c>
      <c r="AM54" s="25">
        <v>152</v>
      </c>
      <c r="AN54" s="25">
        <v>7847</v>
      </c>
      <c r="AO54" s="25">
        <v>116</v>
      </c>
      <c r="AP54" s="25">
        <v>1070</v>
      </c>
      <c r="AQ54" s="25">
        <v>134</v>
      </c>
      <c r="AR54" s="25">
        <v>717</v>
      </c>
      <c r="AS54" s="25">
        <v>4435</v>
      </c>
      <c r="AT54" s="25">
        <v>239</v>
      </c>
      <c r="AU54" s="25">
        <v>0</v>
      </c>
      <c r="AV54" s="25">
        <v>516</v>
      </c>
      <c r="AW54" s="25">
        <v>1025</v>
      </c>
      <c r="AX54" s="25">
        <v>79</v>
      </c>
      <c r="AY54" s="25">
        <v>975</v>
      </c>
      <c r="AZ54" s="25">
        <v>16</v>
      </c>
      <c r="BA54" s="25" t="s">
        <v>61</v>
      </c>
      <c r="BB54">
        <v>2012</v>
      </c>
      <c r="BC54">
        <v>2012</v>
      </c>
      <c r="BD54" t="str">
        <f>CONCATENATE(A54,BC54)</f>
        <v>Puerto Rico2012</v>
      </c>
      <c r="BE54" t="str">
        <f t="shared" si="0"/>
        <v xml:space="preserve"> Puerto Rico2012</v>
      </c>
      <c r="BF54" t="str">
        <f>IFERROR(VLOOKUP('Data Table'!A54,'GDP per State'!$A$4:$I$54,9,FALSE),"NA")</f>
        <v>NA</v>
      </c>
      <c r="BG54" s="165" t="str">
        <f>IFERROR(VLOOKUP(A54,'GDP per Capita'!$A$5:$H$55,6,FALSE)*100,"NA")</f>
        <v>NA</v>
      </c>
      <c r="BH54" t="s">
        <v>192</v>
      </c>
      <c r="BI54" t="str">
        <f>VLOOKUP($BD54,'Health Ranking'!$C$2:$E$157,2,FALSE)</f>
        <v>NA</v>
      </c>
      <c r="BJ54" t="str">
        <f>VLOOKUP($BD54,'Health Ranking'!$C$2:$E$157,3,FALSE)</f>
        <v>NA</v>
      </c>
    </row>
    <row r="55" spans="1:62" x14ac:dyDescent="0.25">
      <c r="A55" s="48" t="s">
        <v>8</v>
      </c>
      <c r="B55" s="25" t="s">
        <v>61</v>
      </c>
      <c r="C55" s="25">
        <v>93</v>
      </c>
      <c r="D55" s="25">
        <v>833</v>
      </c>
      <c r="E55" s="25">
        <v>691</v>
      </c>
      <c r="F55" s="25">
        <v>2087</v>
      </c>
      <c r="G55" s="25">
        <v>2340</v>
      </c>
      <c r="H55" s="25">
        <v>101</v>
      </c>
      <c r="I55" s="25">
        <v>81</v>
      </c>
      <c r="J55" s="25">
        <v>13</v>
      </c>
      <c r="K55" s="25">
        <v>12635</v>
      </c>
      <c r="L55" s="25">
        <v>18799</v>
      </c>
      <c r="M55" s="25">
        <v>1268</v>
      </c>
      <c r="N55" s="25">
        <v>263</v>
      </c>
      <c r="O55" s="25">
        <v>2823</v>
      </c>
      <c r="P55" s="25">
        <v>1562</v>
      </c>
      <c r="Q55" s="25">
        <v>207</v>
      </c>
      <c r="R55" s="25">
        <v>434</v>
      </c>
      <c r="S55" s="25">
        <v>925</v>
      </c>
      <c r="T55" s="25">
        <v>3065</v>
      </c>
      <c r="U55" s="25">
        <v>634</v>
      </c>
      <c r="V55" s="25">
        <v>228</v>
      </c>
      <c r="W55" s="25">
        <v>1201</v>
      </c>
      <c r="X55" s="25">
        <v>3527</v>
      </c>
      <c r="Y55" s="25">
        <v>123</v>
      </c>
      <c r="Z55" s="25">
        <v>8922</v>
      </c>
      <c r="AA55" s="25">
        <v>1395</v>
      </c>
      <c r="AB55" s="25">
        <v>449</v>
      </c>
      <c r="AC55" s="25">
        <v>169</v>
      </c>
      <c r="AD55" s="25">
        <v>280</v>
      </c>
      <c r="AE55" s="25">
        <v>193</v>
      </c>
      <c r="AF55" s="25">
        <v>189</v>
      </c>
      <c r="AG55" s="25">
        <v>410</v>
      </c>
      <c r="AH55" s="25">
        <v>1812</v>
      </c>
      <c r="AI55" s="25">
        <v>5420</v>
      </c>
      <c r="AJ55" s="25">
        <v>97</v>
      </c>
      <c r="AK55" s="25">
        <v>1567</v>
      </c>
      <c r="AL55" s="25">
        <v>591</v>
      </c>
      <c r="AM55" s="25">
        <v>758</v>
      </c>
      <c r="AN55" s="25">
        <v>1332</v>
      </c>
      <c r="AO55" s="25">
        <v>0</v>
      </c>
      <c r="AP55" s="25">
        <v>2999</v>
      </c>
      <c r="AQ55" s="25">
        <v>0</v>
      </c>
      <c r="AR55" s="25">
        <v>9326</v>
      </c>
      <c r="AS55" s="25">
        <v>8747</v>
      </c>
      <c r="AT55" s="25">
        <v>486</v>
      </c>
      <c r="AU55" s="25">
        <v>0</v>
      </c>
      <c r="AV55" s="25">
        <v>4930</v>
      </c>
      <c r="AW55" s="25">
        <v>1821</v>
      </c>
      <c r="AX55" s="25">
        <v>221</v>
      </c>
      <c r="AY55" s="25">
        <v>708</v>
      </c>
      <c r="AZ55" s="25">
        <v>51</v>
      </c>
      <c r="BA55" s="25">
        <v>35</v>
      </c>
      <c r="BB55">
        <v>2011</v>
      </c>
      <c r="BC55">
        <v>2011</v>
      </c>
      <c r="BD55" t="str">
        <f>CONCATENATE(A55,BC55)</f>
        <v>Alabama2011</v>
      </c>
      <c r="BE55" t="str">
        <f t="shared" si="0"/>
        <v xml:space="preserve"> Alabama2011</v>
      </c>
      <c r="BF55">
        <f>IFERROR(VLOOKUP('Data Table'!A55,'GDP per State'!$A$4:$I$54,8,FALSE),"NA")</f>
        <v>1</v>
      </c>
      <c r="BG55" s="165">
        <f>IFERROR(VLOOKUP(A55,'GDP per Capita'!$A$5:$H$55,7,FALSE)*100,"NA")</f>
        <v>3.4707801839216854</v>
      </c>
      <c r="BH55">
        <v>62.8</v>
      </c>
      <c r="BI55">
        <f>VLOOKUP($BD55,'Health Ranking'!$C$2:$E$157,2,FALSE)</f>
        <v>48</v>
      </c>
      <c r="BJ55">
        <f>VLOOKUP($BD55,'Health Ranking'!$C$2:$E$157,3,FALSE)</f>
        <v>-3</v>
      </c>
    </row>
    <row r="56" spans="1:62" x14ac:dyDescent="0.25">
      <c r="A56" s="48" t="s">
        <v>9</v>
      </c>
      <c r="B56" s="25">
        <v>1771</v>
      </c>
      <c r="C56" s="25" t="s">
        <v>61</v>
      </c>
      <c r="D56" s="25">
        <v>5001</v>
      </c>
      <c r="E56" s="25">
        <v>560</v>
      </c>
      <c r="F56" s="25">
        <v>7358</v>
      </c>
      <c r="G56" s="25">
        <v>3191</v>
      </c>
      <c r="H56" s="25">
        <v>180</v>
      </c>
      <c r="I56" s="25">
        <v>329</v>
      </c>
      <c r="J56" s="25">
        <v>135</v>
      </c>
      <c r="K56" s="25">
        <v>7405</v>
      </c>
      <c r="L56" s="25">
        <v>1079</v>
      </c>
      <c r="M56" s="25">
        <v>844</v>
      </c>
      <c r="N56" s="25">
        <v>4510</v>
      </c>
      <c r="O56" s="25">
        <v>4119</v>
      </c>
      <c r="P56" s="25">
        <v>371</v>
      </c>
      <c r="Q56" s="25">
        <v>967</v>
      </c>
      <c r="R56" s="25">
        <v>108</v>
      </c>
      <c r="S56" s="25">
        <v>0</v>
      </c>
      <c r="T56" s="25">
        <v>288</v>
      </c>
      <c r="U56" s="25">
        <v>37</v>
      </c>
      <c r="V56" s="25">
        <v>671</v>
      </c>
      <c r="W56" s="25">
        <v>225</v>
      </c>
      <c r="X56" s="25">
        <v>3456</v>
      </c>
      <c r="Y56" s="25">
        <v>893</v>
      </c>
      <c r="Z56" s="25">
        <v>117</v>
      </c>
      <c r="AA56" s="25">
        <v>2043</v>
      </c>
      <c r="AB56" s="25">
        <v>1118</v>
      </c>
      <c r="AC56" s="25">
        <v>721</v>
      </c>
      <c r="AD56" s="25">
        <v>597</v>
      </c>
      <c r="AE56" s="25">
        <v>0</v>
      </c>
      <c r="AF56" s="25">
        <v>1198</v>
      </c>
      <c r="AG56" s="25">
        <v>416</v>
      </c>
      <c r="AH56" s="25">
        <v>6124</v>
      </c>
      <c r="AI56" s="25">
        <v>3991</v>
      </c>
      <c r="AJ56" s="25">
        <v>393</v>
      </c>
      <c r="AK56" s="25">
        <v>1637</v>
      </c>
      <c r="AL56" s="25">
        <v>1137</v>
      </c>
      <c r="AM56" s="25">
        <v>1935</v>
      </c>
      <c r="AN56" s="25">
        <v>759</v>
      </c>
      <c r="AO56" s="25">
        <v>0</v>
      </c>
      <c r="AP56" s="25">
        <v>2421</v>
      </c>
      <c r="AQ56" s="25">
        <v>554</v>
      </c>
      <c r="AR56" s="25">
        <v>531</v>
      </c>
      <c r="AS56" s="25">
        <v>6670</v>
      </c>
      <c r="AT56" s="25">
        <v>2151</v>
      </c>
      <c r="AU56" s="25">
        <v>580</v>
      </c>
      <c r="AV56" s="25">
        <v>3202</v>
      </c>
      <c r="AW56" s="25">
        <v>5266</v>
      </c>
      <c r="AX56" s="25">
        <v>598</v>
      </c>
      <c r="AY56" s="25">
        <v>432</v>
      </c>
      <c r="AZ56" s="25">
        <v>761</v>
      </c>
      <c r="BA56" s="25">
        <v>378</v>
      </c>
      <c r="BB56">
        <v>2011</v>
      </c>
      <c r="BC56">
        <v>2011</v>
      </c>
      <c r="BD56" t="str">
        <f>CONCATENATE(A56,BC56)</f>
        <v>Alaska2011</v>
      </c>
      <c r="BE56" t="str">
        <f t="shared" si="0"/>
        <v xml:space="preserve"> Alaska2011</v>
      </c>
      <c r="BF56">
        <f>IFERROR(VLOOKUP('Data Table'!A56,'GDP per State'!$A$4:$I$54,8,FALSE),"NA")</f>
        <v>1.7</v>
      </c>
      <c r="BG56" s="165">
        <f>IFERROR(VLOOKUP(A56,'GDP per Capita'!$A$5:$H$55,7,FALSE)*100,"NA")</f>
        <v>4.3795286749411417</v>
      </c>
      <c r="BH56">
        <v>26.6</v>
      </c>
      <c r="BI56">
        <f>VLOOKUP($BD56,'Health Ranking'!$C$2:$E$157,2,FALSE)</f>
        <v>29</v>
      </c>
      <c r="BJ56">
        <f>VLOOKUP($BD56,'Health Ranking'!$C$2:$E$157,3,FALSE)</f>
        <v>1</v>
      </c>
    </row>
    <row r="57" spans="1:62" x14ac:dyDescent="0.25">
      <c r="A57" s="48" t="s">
        <v>10</v>
      </c>
      <c r="B57" s="25">
        <v>1677</v>
      </c>
      <c r="C57" s="25">
        <v>2467</v>
      </c>
      <c r="D57" s="25" t="s">
        <v>61</v>
      </c>
      <c r="E57" s="25">
        <v>439</v>
      </c>
      <c r="F57" s="25">
        <v>35650</v>
      </c>
      <c r="G57" s="25">
        <v>12338</v>
      </c>
      <c r="H57" s="25">
        <v>1387</v>
      </c>
      <c r="I57" s="25">
        <v>541</v>
      </c>
      <c r="J57" s="25">
        <v>43</v>
      </c>
      <c r="K57" s="25">
        <v>8451</v>
      </c>
      <c r="L57" s="25">
        <v>4292</v>
      </c>
      <c r="M57" s="25">
        <v>2900</v>
      </c>
      <c r="N57" s="25">
        <v>3543</v>
      </c>
      <c r="O57" s="25">
        <v>7657</v>
      </c>
      <c r="P57" s="25">
        <v>3975</v>
      </c>
      <c r="Q57" s="25">
        <v>1411</v>
      </c>
      <c r="R57" s="25">
        <v>2028</v>
      </c>
      <c r="S57" s="25">
        <v>1818</v>
      </c>
      <c r="T57" s="25">
        <v>2010</v>
      </c>
      <c r="U57" s="25">
        <v>325</v>
      </c>
      <c r="V57" s="25">
        <v>945</v>
      </c>
      <c r="W57" s="25">
        <v>1017</v>
      </c>
      <c r="X57" s="25">
        <v>3840</v>
      </c>
      <c r="Y57" s="25">
        <v>2314</v>
      </c>
      <c r="Z57" s="25">
        <v>556</v>
      </c>
      <c r="AA57" s="25">
        <v>2356</v>
      </c>
      <c r="AB57" s="25">
        <v>1971</v>
      </c>
      <c r="AC57" s="25">
        <v>1646</v>
      </c>
      <c r="AD57" s="25">
        <v>10142</v>
      </c>
      <c r="AE57" s="25">
        <v>246</v>
      </c>
      <c r="AF57" s="25">
        <v>3784</v>
      </c>
      <c r="AG57" s="25">
        <v>7444</v>
      </c>
      <c r="AH57" s="25">
        <v>2821</v>
      </c>
      <c r="AI57" s="25">
        <v>4286</v>
      </c>
      <c r="AJ57" s="25">
        <v>1313</v>
      </c>
      <c r="AK57" s="25">
        <v>6763</v>
      </c>
      <c r="AL57" s="25">
        <v>3770</v>
      </c>
      <c r="AM57" s="25">
        <v>7911</v>
      </c>
      <c r="AN57" s="25">
        <v>2278</v>
      </c>
      <c r="AO57" s="25">
        <v>214</v>
      </c>
      <c r="AP57" s="25">
        <v>1971</v>
      </c>
      <c r="AQ57" s="25">
        <v>1422</v>
      </c>
      <c r="AR57" s="25">
        <v>1346</v>
      </c>
      <c r="AS57" s="25">
        <v>20073</v>
      </c>
      <c r="AT57" s="25">
        <v>6585</v>
      </c>
      <c r="AU57" s="25">
        <v>310</v>
      </c>
      <c r="AV57" s="25">
        <v>4679</v>
      </c>
      <c r="AW57" s="25">
        <v>12397</v>
      </c>
      <c r="AX57" s="25">
        <v>50</v>
      </c>
      <c r="AY57" s="25">
        <v>4045</v>
      </c>
      <c r="AZ57" s="25">
        <v>369</v>
      </c>
      <c r="BA57" s="25">
        <v>229</v>
      </c>
      <c r="BB57">
        <v>2011</v>
      </c>
      <c r="BC57">
        <v>2011</v>
      </c>
      <c r="BD57" t="str">
        <f>CONCATENATE(A57,BC57)</f>
        <v>Arizona2011</v>
      </c>
      <c r="BE57" t="str">
        <f t="shared" si="0"/>
        <v xml:space="preserve"> Arizona2011</v>
      </c>
      <c r="BF57">
        <f>IFERROR(VLOOKUP('Data Table'!A57,'GDP per State'!$A$4:$I$54,8,FALSE),"NA")</f>
        <v>1.7</v>
      </c>
      <c r="BG57" s="165">
        <f>IFERROR(VLOOKUP(A57,'GDP per Capita'!$A$5:$H$55,7,FALSE)*100,"NA")</f>
        <v>3.8166582773221212</v>
      </c>
      <c r="BH57">
        <v>60.3</v>
      </c>
      <c r="BI57">
        <f>VLOOKUP($BD57,'Health Ranking'!$C$2:$E$157,2,FALSE)</f>
        <v>27</v>
      </c>
      <c r="BJ57">
        <f>VLOOKUP($BD57,'Health Ranking'!$C$2:$E$157,3,FALSE)</f>
        <v>4</v>
      </c>
    </row>
    <row r="58" spans="1:62" x14ac:dyDescent="0.25">
      <c r="A58" s="48" t="s">
        <v>11</v>
      </c>
      <c r="B58" s="25">
        <v>1642</v>
      </c>
      <c r="C58" s="25">
        <v>190</v>
      </c>
      <c r="D58" s="25">
        <v>1066</v>
      </c>
      <c r="E58" s="25" t="s">
        <v>61</v>
      </c>
      <c r="F58" s="25">
        <v>2648</v>
      </c>
      <c r="G58" s="25">
        <v>1615</v>
      </c>
      <c r="H58" s="25">
        <v>84</v>
      </c>
      <c r="I58" s="25">
        <v>0</v>
      </c>
      <c r="J58" s="25">
        <v>81</v>
      </c>
      <c r="K58" s="25">
        <v>3025</v>
      </c>
      <c r="L58" s="25">
        <v>2112</v>
      </c>
      <c r="M58" s="25">
        <v>242</v>
      </c>
      <c r="N58" s="25">
        <v>224</v>
      </c>
      <c r="O58" s="25">
        <v>3185</v>
      </c>
      <c r="P58" s="25">
        <v>2016</v>
      </c>
      <c r="Q58" s="25">
        <v>433</v>
      </c>
      <c r="R58" s="25">
        <v>998</v>
      </c>
      <c r="S58" s="25">
        <v>1058</v>
      </c>
      <c r="T58" s="25">
        <v>2774</v>
      </c>
      <c r="U58" s="25">
        <v>38</v>
      </c>
      <c r="V58" s="25">
        <v>423</v>
      </c>
      <c r="W58" s="25">
        <v>167</v>
      </c>
      <c r="X58" s="25">
        <v>2054</v>
      </c>
      <c r="Y58" s="25">
        <v>951</v>
      </c>
      <c r="Z58" s="25">
        <v>2315</v>
      </c>
      <c r="AA58" s="25">
        <v>6168</v>
      </c>
      <c r="AB58" s="25">
        <v>49</v>
      </c>
      <c r="AC58" s="25">
        <v>161</v>
      </c>
      <c r="AD58" s="25">
        <v>310</v>
      </c>
      <c r="AE58" s="25">
        <v>22</v>
      </c>
      <c r="AF58" s="25">
        <v>57</v>
      </c>
      <c r="AG58" s="25">
        <v>682</v>
      </c>
      <c r="AH58" s="25">
        <v>1041</v>
      </c>
      <c r="AI58" s="25">
        <v>327</v>
      </c>
      <c r="AJ58" s="25">
        <v>249</v>
      </c>
      <c r="AK58" s="25">
        <v>1952</v>
      </c>
      <c r="AL58" s="25">
        <v>6894</v>
      </c>
      <c r="AM58" s="25">
        <v>988</v>
      </c>
      <c r="AN58" s="25">
        <v>582</v>
      </c>
      <c r="AO58" s="25">
        <v>0</v>
      </c>
      <c r="AP58" s="25">
        <v>1333</v>
      </c>
      <c r="AQ58" s="25">
        <v>659</v>
      </c>
      <c r="AR58" s="25">
        <v>7393</v>
      </c>
      <c r="AS58" s="25">
        <v>16461</v>
      </c>
      <c r="AT58" s="25">
        <v>422</v>
      </c>
      <c r="AU58" s="25">
        <v>0</v>
      </c>
      <c r="AV58" s="25">
        <v>645</v>
      </c>
      <c r="AW58" s="25">
        <v>756</v>
      </c>
      <c r="AX58" s="25">
        <v>225</v>
      </c>
      <c r="AY58" s="25">
        <v>335</v>
      </c>
      <c r="AZ58" s="25">
        <v>174</v>
      </c>
      <c r="BA58" s="25">
        <v>0</v>
      </c>
      <c r="BB58">
        <v>2011</v>
      </c>
      <c r="BC58">
        <v>2011</v>
      </c>
      <c r="BD58" t="str">
        <f>CONCATENATE(A58,BC58)</f>
        <v>Arkansas2011</v>
      </c>
      <c r="BE58" t="str">
        <f t="shared" si="0"/>
        <v xml:space="preserve"> Arkansas2011</v>
      </c>
      <c r="BF58">
        <f>IFERROR(VLOOKUP('Data Table'!A58,'GDP per State'!$A$4:$I$54,8,FALSE),"NA")</f>
        <v>0.7</v>
      </c>
      <c r="BG58" s="165">
        <f>IFERROR(VLOOKUP(A58,'GDP per Capita'!$A$5:$H$55,7,FALSE)*100,"NA")</f>
        <v>4.2226546813702779</v>
      </c>
      <c r="BH58">
        <v>60.4</v>
      </c>
      <c r="BI58">
        <f>VLOOKUP($BD58,'Health Ranking'!$C$2:$E$157,2,FALSE)</f>
        <v>47</v>
      </c>
      <c r="BJ58">
        <f>VLOOKUP($BD58,'Health Ranking'!$C$2:$E$157,3,FALSE)</f>
        <v>1</v>
      </c>
    </row>
    <row r="59" spans="1:62" x14ac:dyDescent="0.25">
      <c r="A59" s="48" t="s">
        <v>12</v>
      </c>
      <c r="B59" s="25">
        <v>3389</v>
      </c>
      <c r="C59" s="25">
        <v>3098</v>
      </c>
      <c r="D59" s="25">
        <v>49635</v>
      </c>
      <c r="E59" s="25">
        <v>4077</v>
      </c>
      <c r="F59" s="25" t="s">
        <v>61</v>
      </c>
      <c r="G59" s="25">
        <v>23234</v>
      </c>
      <c r="H59" s="25">
        <v>3699</v>
      </c>
      <c r="I59" s="25">
        <v>699</v>
      </c>
      <c r="J59" s="25">
        <v>3797</v>
      </c>
      <c r="K59" s="25">
        <v>22420</v>
      </c>
      <c r="L59" s="25">
        <v>14949</v>
      </c>
      <c r="M59" s="25">
        <v>10173</v>
      </c>
      <c r="N59" s="25">
        <v>9021</v>
      </c>
      <c r="O59" s="25">
        <v>13930</v>
      </c>
      <c r="P59" s="25">
        <v>7649</v>
      </c>
      <c r="Q59" s="25">
        <v>3297</v>
      </c>
      <c r="R59" s="25">
        <v>4743</v>
      </c>
      <c r="S59" s="25">
        <v>2130</v>
      </c>
      <c r="T59" s="25">
        <v>3957</v>
      </c>
      <c r="U59" s="25">
        <v>829</v>
      </c>
      <c r="V59" s="25">
        <v>8595</v>
      </c>
      <c r="W59" s="25">
        <v>11556</v>
      </c>
      <c r="X59" s="25">
        <v>7793</v>
      </c>
      <c r="Y59" s="25">
        <v>6638</v>
      </c>
      <c r="Z59" s="25">
        <v>4723</v>
      </c>
      <c r="AA59" s="25">
        <v>8386</v>
      </c>
      <c r="AB59" s="25">
        <v>3033</v>
      </c>
      <c r="AC59" s="25">
        <v>5124</v>
      </c>
      <c r="AD59" s="25">
        <v>40114</v>
      </c>
      <c r="AE59" s="25">
        <v>547</v>
      </c>
      <c r="AF59" s="25">
        <v>5986</v>
      </c>
      <c r="AG59" s="25">
        <v>7066</v>
      </c>
      <c r="AH59" s="25">
        <v>25761</v>
      </c>
      <c r="AI59" s="25">
        <v>15373</v>
      </c>
      <c r="AJ59" s="25">
        <v>1356</v>
      </c>
      <c r="AK59" s="25">
        <v>9032</v>
      </c>
      <c r="AL59" s="25">
        <v>8233</v>
      </c>
      <c r="AM59" s="25">
        <v>34214</v>
      </c>
      <c r="AN59" s="25">
        <v>10672</v>
      </c>
      <c r="AO59" s="25">
        <v>1949</v>
      </c>
      <c r="AP59" s="25">
        <v>6592</v>
      </c>
      <c r="AQ59" s="25">
        <v>1286</v>
      </c>
      <c r="AR59" s="25">
        <v>7130</v>
      </c>
      <c r="AS59" s="25">
        <v>58992</v>
      </c>
      <c r="AT59" s="25">
        <v>18237</v>
      </c>
      <c r="AU59" s="25">
        <v>819</v>
      </c>
      <c r="AV59" s="25">
        <v>19371</v>
      </c>
      <c r="AW59" s="25">
        <v>38421</v>
      </c>
      <c r="AX59" s="25">
        <v>1442</v>
      </c>
      <c r="AY59" s="25">
        <v>6637</v>
      </c>
      <c r="AZ59" s="25">
        <v>2539</v>
      </c>
      <c r="BA59" s="25">
        <v>207</v>
      </c>
      <c r="BB59">
        <v>2011</v>
      </c>
      <c r="BC59">
        <v>2011</v>
      </c>
      <c r="BD59" t="str">
        <f>CONCATENATE(A59,BC59)</f>
        <v>California2011</v>
      </c>
      <c r="BE59" t="str">
        <f t="shared" si="0"/>
        <v xml:space="preserve"> California2011</v>
      </c>
      <c r="BF59">
        <f>IFERROR(VLOOKUP('Data Table'!A59,'GDP per State'!$A$4:$I$54,8,FALSE),"NA")</f>
        <v>1.2</v>
      </c>
      <c r="BG59" s="165">
        <f>IFERROR(VLOOKUP(A59,'GDP per Capita'!$A$5:$H$55,7,FALSE)*100,"NA")</f>
        <v>4.186856992815029</v>
      </c>
      <c r="BH59">
        <v>59.4</v>
      </c>
      <c r="BI59">
        <f>VLOOKUP($BD59,'Health Ranking'!$C$2:$E$157,2,FALSE)</f>
        <v>22</v>
      </c>
      <c r="BJ59">
        <f>VLOOKUP($BD59,'Health Ranking'!$C$2:$E$157,3,FALSE)</f>
        <v>4</v>
      </c>
    </row>
    <row r="60" spans="1:62" x14ac:dyDescent="0.25">
      <c r="A60" s="48" t="s">
        <v>13</v>
      </c>
      <c r="B60" s="25">
        <v>348</v>
      </c>
      <c r="C60" s="25">
        <v>1583</v>
      </c>
      <c r="D60" s="25">
        <v>10189</v>
      </c>
      <c r="E60" s="25">
        <v>746</v>
      </c>
      <c r="F60" s="25">
        <v>21245</v>
      </c>
      <c r="G60" s="25" t="s">
        <v>61</v>
      </c>
      <c r="H60" s="25">
        <v>1502</v>
      </c>
      <c r="I60" s="25">
        <v>169</v>
      </c>
      <c r="J60" s="25">
        <v>452</v>
      </c>
      <c r="K60" s="25">
        <v>9383</v>
      </c>
      <c r="L60" s="25">
        <v>2325</v>
      </c>
      <c r="M60" s="25">
        <v>950</v>
      </c>
      <c r="N60" s="25">
        <v>1813</v>
      </c>
      <c r="O60" s="25">
        <v>3271</v>
      </c>
      <c r="P60" s="25">
        <v>1930</v>
      </c>
      <c r="Q60" s="25">
        <v>2891</v>
      </c>
      <c r="R60" s="25">
        <v>5030</v>
      </c>
      <c r="S60" s="25">
        <v>221</v>
      </c>
      <c r="T60" s="25">
        <v>1202</v>
      </c>
      <c r="U60" s="25">
        <v>290</v>
      </c>
      <c r="V60" s="25">
        <v>1796</v>
      </c>
      <c r="W60" s="25">
        <v>1388</v>
      </c>
      <c r="X60" s="25">
        <v>3425</v>
      </c>
      <c r="Y60" s="25">
        <v>2662</v>
      </c>
      <c r="Z60" s="25">
        <v>484</v>
      </c>
      <c r="AA60" s="25">
        <v>3144</v>
      </c>
      <c r="AB60" s="25">
        <v>2856</v>
      </c>
      <c r="AC60" s="25">
        <v>3245</v>
      </c>
      <c r="AD60" s="25">
        <v>2714</v>
      </c>
      <c r="AE60" s="25">
        <v>403</v>
      </c>
      <c r="AF60" s="25">
        <v>2203</v>
      </c>
      <c r="AG60" s="25">
        <v>5525</v>
      </c>
      <c r="AH60" s="25">
        <v>3724</v>
      </c>
      <c r="AI60" s="25">
        <v>3919</v>
      </c>
      <c r="AJ60" s="25">
        <v>1229</v>
      </c>
      <c r="AK60" s="25">
        <v>2690</v>
      </c>
      <c r="AL60" s="25">
        <v>3273</v>
      </c>
      <c r="AM60" s="25">
        <v>2110</v>
      </c>
      <c r="AN60" s="25">
        <v>2491</v>
      </c>
      <c r="AO60" s="25">
        <v>301</v>
      </c>
      <c r="AP60" s="25">
        <v>1000</v>
      </c>
      <c r="AQ60" s="25">
        <v>1021</v>
      </c>
      <c r="AR60" s="25">
        <v>1372</v>
      </c>
      <c r="AS60" s="25">
        <v>19126</v>
      </c>
      <c r="AT60" s="25">
        <v>3986</v>
      </c>
      <c r="AU60" s="25">
        <v>529</v>
      </c>
      <c r="AV60" s="25">
        <v>4908</v>
      </c>
      <c r="AW60" s="25">
        <v>3938</v>
      </c>
      <c r="AX60" s="25">
        <v>124</v>
      </c>
      <c r="AY60" s="25">
        <v>2592</v>
      </c>
      <c r="AZ60" s="25">
        <v>6905</v>
      </c>
      <c r="BA60" s="25">
        <v>0</v>
      </c>
      <c r="BB60">
        <v>2011</v>
      </c>
      <c r="BC60">
        <v>2011</v>
      </c>
      <c r="BD60" t="str">
        <f>CONCATENATE(A60,BC60)</f>
        <v>Colorado2011</v>
      </c>
      <c r="BE60" t="str">
        <f t="shared" si="0"/>
        <v xml:space="preserve"> Colorado2011</v>
      </c>
      <c r="BF60">
        <f>IFERROR(VLOOKUP('Data Table'!A60,'GDP per State'!$A$4:$I$54,8,FALSE),"NA")</f>
        <v>1.7</v>
      </c>
      <c r="BG60" s="165">
        <f>IFERROR(VLOOKUP(A60,'GDP per Capita'!$A$5:$H$55,7,FALSE)*100,"NA")</f>
        <v>4.6215593606763719</v>
      </c>
      <c r="BH60">
        <v>45.1</v>
      </c>
      <c r="BI60">
        <f>VLOOKUP($BD60,'Health Ranking'!$C$2:$E$157,2,FALSE)</f>
        <v>14</v>
      </c>
      <c r="BJ60">
        <f>VLOOKUP($BD60,'Health Ranking'!$C$2:$E$157,3,FALSE)</f>
        <v>-1</v>
      </c>
    </row>
    <row r="61" spans="1:62" x14ac:dyDescent="0.25">
      <c r="A61" s="48" t="s">
        <v>14</v>
      </c>
      <c r="B61" s="25">
        <v>2921</v>
      </c>
      <c r="C61" s="25">
        <v>138</v>
      </c>
      <c r="D61" s="25">
        <v>1875</v>
      </c>
      <c r="E61" s="25">
        <v>519</v>
      </c>
      <c r="F61" s="25">
        <v>3073</v>
      </c>
      <c r="G61" s="25">
        <v>1567</v>
      </c>
      <c r="H61" s="25" t="s">
        <v>61</v>
      </c>
      <c r="I61" s="25">
        <v>66</v>
      </c>
      <c r="J61" s="25">
        <v>981</v>
      </c>
      <c r="K61" s="25">
        <v>11704</v>
      </c>
      <c r="L61" s="25">
        <v>709</v>
      </c>
      <c r="M61" s="25">
        <v>731</v>
      </c>
      <c r="N61" s="25">
        <v>0</v>
      </c>
      <c r="O61" s="25">
        <v>1819</v>
      </c>
      <c r="P61" s="25">
        <v>1227</v>
      </c>
      <c r="Q61" s="25">
        <v>424</v>
      </c>
      <c r="R61" s="25">
        <v>412</v>
      </c>
      <c r="S61" s="25">
        <v>176</v>
      </c>
      <c r="T61" s="25">
        <v>358</v>
      </c>
      <c r="U61" s="25">
        <v>2481</v>
      </c>
      <c r="V61" s="25">
        <v>1608</v>
      </c>
      <c r="W61" s="25">
        <v>9445</v>
      </c>
      <c r="X61" s="25">
        <v>1656</v>
      </c>
      <c r="Y61" s="25">
        <v>74</v>
      </c>
      <c r="Z61" s="25">
        <v>54</v>
      </c>
      <c r="AA61" s="25">
        <v>1516</v>
      </c>
      <c r="AB61" s="25">
        <v>58</v>
      </c>
      <c r="AC61" s="25">
        <v>381</v>
      </c>
      <c r="AD61" s="25">
        <v>189</v>
      </c>
      <c r="AE61" s="25">
        <v>1617</v>
      </c>
      <c r="AF61" s="25">
        <v>1924</v>
      </c>
      <c r="AG61" s="25">
        <v>0</v>
      </c>
      <c r="AH61" s="25">
        <v>15123</v>
      </c>
      <c r="AI61" s="25">
        <v>1975</v>
      </c>
      <c r="AJ61" s="25">
        <v>0</v>
      </c>
      <c r="AK61" s="25">
        <v>1189</v>
      </c>
      <c r="AL61" s="25">
        <v>97</v>
      </c>
      <c r="AM61" s="25">
        <v>949</v>
      </c>
      <c r="AN61" s="25">
        <v>4150</v>
      </c>
      <c r="AO61" s="25">
        <v>2613</v>
      </c>
      <c r="AP61" s="25">
        <v>1752</v>
      </c>
      <c r="AQ61" s="25">
        <v>0</v>
      </c>
      <c r="AR61" s="25">
        <v>150</v>
      </c>
      <c r="AS61" s="25">
        <v>2927</v>
      </c>
      <c r="AT61" s="25">
        <v>562</v>
      </c>
      <c r="AU61" s="25">
        <v>2105</v>
      </c>
      <c r="AV61" s="25">
        <v>5376</v>
      </c>
      <c r="AW61" s="25">
        <v>1026</v>
      </c>
      <c r="AX61" s="25">
        <v>594</v>
      </c>
      <c r="AY61" s="25">
        <v>993</v>
      </c>
      <c r="AZ61" s="25">
        <v>11</v>
      </c>
      <c r="BA61" s="25">
        <v>1849</v>
      </c>
      <c r="BB61">
        <v>2011</v>
      </c>
      <c r="BC61">
        <v>2011</v>
      </c>
      <c r="BD61" t="str">
        <f>CONCATENATE(A61,BC61)</f>
        <v>Connecticut2011</v>
      </c>
      <c r="BE61" t="str">
        <f t="shared" si="0"/>
        <v xml:space="preserve"> Connecticut2011</v>
      </c>
      <c r="BF61">
        <f>IFERROR(VLOOKUP('Data Table'!A61,'GDP per State'!$A$4:$I$54,8,FALSE),"NA")</f>
        <v>-0.1</v>
      </c>
      <c r="BG61" s="165">
        <f>IFERROR(VLOOKUP(A61,'GDP per Capita'!$A$5:$H$55,7,FALSE)*100,"NA")</f>
        <v>4.4653327800530427</v>
      </c>
      <c r="BH61">
        <v>49</v>
      </c>
      <c r="BI61">
        <f>VLOOKUP($BD61,'Health Ranking'!$C$2:$E$157,2,FALSE)</f>
        <v>4</v>
      </c>
      <c r="BJ61">
        <f>VLOOKUP($BD61,'Health Ranking'!$C$2:$E$157,3,FALSE)</f>
        <v>0</v>
      </c>
    </row>
    <row r="62" spans="1:62" x14ac:dyDescent="0.25">
      <c r="A62" s="48" t="s">
        <v>15</v>
      </c>
      <c r="B62" s="25">
        <v>232</v>
      </c>
      <c r="C62" s="25">
        <v>11</v>
      </c>
      <c r="D62" s="25">
        <v>0</v>
      </c>
      <c r="E62" s="25">
        <v>79</v>
      </c>
      <c r="F62" s="25">
        <v>1302</v>
      </c>
      <c r="G62" s="25">
        <v>501</v>
      </c>
      <c r="H62" s="25">
        <v>62</v>
      </c>
      <c r="I62" s="25" t="s">
        <v>61</v>
      </c>
      <c r="J62" s="25">
        <v>128</v>
      </c>
      <c r="K62" s="25">
        <v>1264</v>
      </c>
      <c r="L62" s="25">
        <v>619</v>
      </c>
      <c r="M62" s="25">
        <v>784</v>
      </c>
      <c r="N62" s="25">
        <v>0</v>
      </c>
      <c r="O62" s="25">
        <v>277</v>
      </c>
      <c r="P62" s="25">
        <v>79</v>
      </c>
      <c r="Q62" s="25">
        <v>0</v>
      </c>
      <c r="R62" s="25">
        <v>74</v>
      </c>
      <c r="S62" s="25">
        <v>0</v>
      </c>
      <c r="T62" s="25">
        <v>0</v>
      </c>
      <c r="U62" s="25">
        <v>238</v>
      </c>
      <c r="V62" s="25">
        <v>6652</v>
      </c>
      <c r="W62" s="25">
        <v>399</v>
      </c>
      <c r="X62" s="25">
        <v>0</v>
      </c>
      <c r="Y62" s="25">
        <v>86</v>
      </c>
      <c r="Z62" s="25">
        <v>0</v>
      </c>
      <c r="AA62" s="25">
        <v>0</v>
      </c>
      <c r="AB62" s="25">
        <v>365</v>
      </c>
      <c r="AC62" s="25">
        <v>0</v>
      </c>
      <c r="AD62" s="25">
        <v>184</v>
      </c>
      <c r="AE62" s="25">
        <v>20</v>
      </c>
      <c r="AF62" s="25">
        <v>2100</v>
      </c>
      <c r="AG62" s="25">
        <v>0</v>
      </c>
      <c r="AH62" s="25">
        <v>1124</v>
      </c>
      <c r="AI62" s="25">
        <v>954</v>
      </c>
      <c r="AJ62" s="25">
        <v>84</v>
      </c>
      <c r="AK62" s="25">
        <v>263</v>
      </c>
      <c r="AL62" s="25">
        <v>66</v>
      </c>
      <c r="AM62" s="25">
        <v>251</v>
      </c>
      <c r="AN62" s="25">
        <v>5177</v>
      </c>
      <c r="AO62" s="25">
        <v>0</v>
      </c>
      <c r="AP62" s="25">
        <v>841</v>
      </c>
      <c r="AQ62" s="25">
        <v>0</v>
      </c>
      <c r="AR62" s="25">
        <v>155</v>
      </c>
      <c r="AS62" s="25">
        <v>884</v>
      </c>
      <c r="AT62" s="25">
        <v>0</v>
      </c>
      <c r="AU62" s="25">
        <v>107</v>
      </c>
      <c r="AV62" s="25">
        <v>961</v>
      </c>
      <c r="AW62" s="25">
        <v>0</v>
      </c>
      <c r="AX62" s="25">
        <v>89</v>
      </c>
      <c r="AY62" s="25">
        <v>219</v>
      </c>
      <c r="AZ62" s="25">
        <v>0</v>
      </c>
      <c r="BA62" s="25">
        <v>13</v>
      </c>
      <c r="BB62">
        <v>2011</v>
      </c>
      <c r="BC62">
        <v>2011</v>
      </c>
      <c r="BD62" t="str">
        <f>CONCATENATE(A62,BC62)</f>
        <v>Delaware2011</v>
      </c>
      <c r="BE62" t="str">
        <f t="shared" si="0"/>
        <v xml:space="preserve"> Delaware2011</v>
      </c>
      <c r="BF62">
        <f>IFERROR(VLOOKUP('Data Table'!A62,'GDP per State'!$A$4:$I$54,8,FALSE),"NA")</f>
        <v>0.9</v>
      </c>
      <c r="BG62" s="165">
        <f>IFERROR(VLOOKUP(A62,'GDP per Capita'!$A$5:$H$55,7,FALSE)*100,"NA")</f>
        <v>5.1337983512999372</v>
      </c>
      <c r="BH62">
        <v>55.3</v>
      </c>
      <c r="BI62">
        <f>VLOOKUP($BD62,'Health Ranking'!$C$2:$E$157,2,FALSE)</f>
        <v>31</v>
      </c>
      <c r="BJ62">
        <f>VLOOKUP($BD62,'Health Ranking'!$C$2:$E$157,3,FALSE)</f>
        <v>1</v>
      </c>
    </row>
    <row r="63" spans="1:62" x14ac:dyDescent="0.25">
      <c r="A63" s="48" t="s">
        <v>16</v>
      </c>
      <c r="B63" s="25">
        <v>399</v>
      </c>
      <c r="C63" s="25">
        <v>140</v>
      </c>
      <c r="D63" s="25">
        <v>389</v>
      </c>
      <c r="E63" s="25">
        <v>0</v>
      </c>
      <c r="F63" s="25">
        <v>3240</v>
      </c>
      <c r="G63" s="25">
        <v>298</v>
      </c>
      <c r="H63" s="25">
        <v>607</v>
      </c>
      <c r="I63" s="25">
        <v>154</v>
      </c>
      <c r="J63" s="25" t="s">
        <v>61</v>
      </c>
      <c r="K63" s="25">
        <v>891</v>
      </c>
      <c r="L63" s="25">
        <v>364</v>
      </c>
      <c r="M63" s="25">
        <v>222</v>
      </c>
      <c r="N63" s="25">
        <v>0</v>
      </c>
      <c r="O63" s="25">
        <v>1440</v>
      </c>
      <c r="P63" s="25">
        <v>0</v>
      </c>
      <c r="Q63" s="25">
        <v>0</v>
      </c>
      <c r="R63" s="25">
        <v>128</v>
      </c>
      <c r="S63" s="25">
        <v>201</v>
      </c>
      <c r="T63" s="25">
        <v>195</v>
      </c>
      <c r="U63" s="25">
        <v>239</v>
      </c>
      <c r="V63" s="25">
        <v>18492</v>
      </c>
      <c r="W63" s="25">
        <v>676</v>
      </c>
      <c r="X63" s="25">
        <v>256</v>
      </c>
      <c r="Y63" s="25">
        <v>367</v>
      </c>
      <c r="Z63" s="25">
        <v>415</v>
      </c>
      <c r="AA63" s="25">
        <v>215</v>
      </c>
      <c r="AB63" s="25">
        <v>0</v>
      </c>
      <c r="AC63" s="25">
        <v>29</v>
      </c>
      <c r="AD63" s="25">
        <v>983</v>
      </c>
      <c r="AE63" s="25">
        <v>68</v>
      </c>
      <c r="AF63" s="25">
        <v>781</v>
      </c>
      <c r="AG63" s="25">
        <v>212</v>
      </c>
      <c r="AH63" s="25">
        <v>3702</v>
      </c>
      <c r="AI63" s="25">
        <v>1135</v>
      </c>
      <c r="AJ63" s="25">
        <v>0</v>
      </c>
      <c r="AK63" s="25">
        <v>587</v>
      </c>
      <c r="AL63" s="25">
        <v>191</v>
      </c>
      <c r="AM63" s="25">
        <v>349</v>
      </c>
      <c r="AN63" s="25">
        <v>1401</v>
      </c>
      <c r="AO63" s="25">
        <v>0</v>
      </c>
      <c r="AP63" s="25">
        <v>589</v>
      </c>
      <c r="AQ63" s="25">
        <v>0</v>
      </c>
      <c r="AR63" s="25">
        <v>307</v>
      </c>
      <c r="AS63" s="25">
        <v>2276</v>
      </c>
      <c r="AT63" s="25">
        <v>132</v>
      </c>
      <c r="AU63" s="25">
        <v>27</v>
      </c>
      <c r="AV63" s="25">
        <v>6854</v>
      </c>
      <c r="AW63" s="25">
        <v>358</v>
      </c>
      <c r="AX63" s="25">
        <v>300</v>
      </c>
      <c r="AY63" s="25">
        <v>123</v>
      </c>
      <c r="AZ63" s="25">
        <v>0</v>
      </c>
      <c r="BA63" s="25">
        <v>212</v>
      </c>
      <c r="BB63">
        <v>2011</v>
      </c>
      <c r="BC63">
        <v>2011</v>
      </c>
      <c r="BD63" t="str">
        <f>CONCATENATE(A63,BC63)</f>
        <v>District of Columbia 2011</v>
      </c>
      <c r="BE63" t="str">
        <f t="shared" si="0"/>
        <v xml:space="preserve"> District of Columbia 2011</v>
      </c>
      <c r="BF63">
        <f>IFERROR(VLOOKUP('Data Table'!A63,'GDP per State'!$A$4:$I$54,8,FALSE),"NA")</f>
        <v>1.6</v>
      </c>
      <c r="BG63" s="165">
        <f>IFERROR(VLOOKUP(A63,'GDP per Capita'!$A$5:$H$55,7,FALSE)*100,"NA")</f>
        <v>3.5987082280258353</v>
      </c>
      <c r="BH63" t="s">
        <v>192</v>
      </c>
      <c r="BI63" t="str">
        <f>VLOOKUP($BD63,'Health Ranking'!$C$2:$E$157,2,FALSE)</f>
        <v>NA</v>
      </c>
      <c r="BJ63" t="str">
        <f>VLOOKUP($BD63,'Health Ranking'!$C$2:$E$157,3,FALSE)</f>
        <v>NA</v>
      </c>
    </row>
    <row r="64" spans="1:62" x14ac:dyDescent="0.25">
      <c r="A64" s="48" t="s">
        <v>17</v>
      </c>
      <c r="B64" s="25">
        <v>20063</v>
      </c>
      <c r="C64" s="25">
        <v>1188</v>
      </c>
      <c r="D64" s="25">
        <v>3732</v>
      </c>
      <c r="E64" s="25">
        <v>3067</v>
      </c>
      <c r="F64" s="25">
        <v>22094</v>
      </c>
      <c r="G64" s="25">
        <v>8075</v>
      </c>
      <c r="H64" s="25">
        <v>4771</v>
      </c>
      <c r="I64" s="25">
        <v>810</v>
      </c>
      <c r="J64" s="25">
        <v>1254</v>
      </c>
      <c r="K64" s="25" t="s">
        <v>61</v>
      </c>
      <c r="L64" s="25">
        <v>42666</v>
      </c>
      <c r="M64" s="25">
        <v>3160</v>
      </c>
      <c r="N64" s="25">
        <v>1733</v>
      </c>
      <c r="O64" s="25">
        <v>17548</v>
      </c>
      <c r="P64" s="25">
        <v>8595</v>
      </c>
      <c r="Q64" s="25">
        <v>707</v>
      </c>
      <c r="R64" s="25">
        <v>1581</v>
      </c>
      <c r="S64" s="25">
        <v>7400</v>
      </c>
      <c r="T64" s="25">
        <v>5193</v>
      </c>
      <c r="U64" s="25">
        <v>4304</v>
      </c>
      <c r="V64" s="25">
        <v>7825</v>
      </c>
      <c r="W64" s="25">
        <v>11396</v>
      </c>
      <c r="X64" s="25">
        <v>17712</v>
      </c>
      <c r="Y64" s="25">
        <v>2820</v>
      </c>
      <c r="Z64" s="25">
        <v>6152</v>
      </c>
      <c r="AA64" s="25">
        <v>4513</v>
      </c>
      <c r="AB64" s="25">
        <v>291</v>
      </c>
      <c r="AC64" s="25">
        <v>1105</v>
      </c>
      <c r="AD64" s="25">
        <v>2923</v>
      </c>
      <c r="AE64" s="25">
        <v>1970</v>
      </c>
      <c r="AF64" s="25">
        <v>12907</v>
      </c>
      <c r="AG64" s="25">
        <v>2806</v>
      </c>
      <c r="AH64" s="25">
        <v>29344</v>
      </c>
      <c r="AI64" s="25">
        <v>28044</v>
      </c>
      <c r="AJ64" s="25">
        <v>459</v>
      </c>
      <c r="AK64" s="25">
        <v>16492</v>
      </c>
      <c r="AL64" s="25">
        <v>6056</v>
      </c>
      <c r="AM64" s="25">
        <v>3384</v>
      </c>
      <c r="AN64" s="25">
        <v>19299</v>
      </c>
      <c r="AO64" s="25">
        <v>2230</v>
      </c>
      <c r="AP64" s="25">
        <v>15476</v>
      </c>
      <c r="AQ64" s="25">
        <v>101</v>
      </c>
      <c r="AR64" s="25">
        <v>15491</v>
      </c>
      <c r="AS64" s="25">
        <v>35777</v>
      </c>
      <c r="AT64" s="25">
        <v>1643</v>
      </c>
      <c r="AU64" s="25">
        <v>366</v>
      </c>
      <c r="AV64" s="25">
        <v>17773</v>
      </c>
      <c r="AW64" s="25">
        <v>6094</v>
      </c>
      <c r="AX64" s="25">
        <v>2949</v>
      </c>
      <c r="AY64" s="25">
        <v>4338</v>
      </c>
      <c r="AZ64" s="25">
        <v>1525</v>
      </c>
      <c r="BA64" s="25">
        <v>6614</v>
      </c>
      <c r="BB64">
        <v>2011</v>
      </c>
      <c r="BC64">
        <v>2011</v>
      </c>
      <c r="BD64" t="str">
        <f>CONCATENATE(A64,BC64)</f>
        <v>Florida2011</v>
      </c>
      <c r="BE64" t="str">
        <f t="shared" si="0"/>
        <v xml:space="preserve"> Florida2011</v>
      </c>
      <c r="BF64">
        <f>IFERROR(VLOOKUP('Data Table'!A64,'GDP per State'!$A$4:$I$54,8,FALSE),"NA")</f>
        <v>0.9</v>
      </c>
      <c r="BG64" s="165">
        <f>IFERROR(VLOOKUP(A64,'GDP per Capita'!$A$5:$H$55,7,FALSE)*100,"NA")</f>
        <v>3.3668014082670492</v>
      </c>
      <c r="BH64">
        <v>70.7</v>
      </c>
      <c r="BI64">
        <f>VLOOKUP($BD64,'Health Ranking'!$C$2:$E$157,2,FALSE)</f>
        <v>34</v>
      </c>
      <c r="BJ64">
        <f>VLOOKUP($BD64,'Health Ranking'!$C$2:$E$157,3,FALSE)</f>
        <v>2</v>
      </c>
    </row>
    <row r="65" spans="1:62" x14ac:dyDescent="0.25">
      <c r="A65" s="48" t="s">
        <v>18</v>
      </c>
      <c r="B65" s="25">
        <v>19346</v>
      </c>
      <c r="C65" s="25">
        <v>556</v>
      </c>
      <c r="D65" s="25">
        <v>2206</v>
      </c>
      <c r="E65" s="25">
        <v>1446</v>
      </c>
      <c r="F65" s="25">
        <v>13303</v>
      </c>
      <c r="G65" s="25">
        <v>3250</v>
      </c>
      <c r="H65" s="25">
        <v>2000</v>
      </c>
      <c r="I65" s="25">
        <v>639</v>
      </c>
      <c r="J65" s="25">
        <v>937</v>
      </c>
      <c r="K65" s="25">
        <v>38658</v>
      </c>
      <c r="L65" s="25" t="s">
        <v>61</v>
      </c>
      <c r="M65" s="25">
        <v>2519</v>
      </c>
      <c r="N65" s="25">
        <v>275</v>
      </c>
      <c r="O65" s="25">
        <v>6042</v>
      </c>
      <c r="P65" s="25">
        <v>2543</v>
      </c>
      <c r="Q65" s="25">
        <v>1938</v>
      </c>
      <c r="R65" s="25">
        <v>1146</v>
      </c>
      <c r="S65" s="25">
        <v>2725</v>
      </c>
      <c r="T65" s="25">
        <v>4425</v>
      </c>
      <c r="U65" s="25">
        <v>507</v>
      </c>
      <c r="V65" s="25">
        <v>7113</v>
      </c>
      <c r="W65" s="25">
        <v>3264</v>
      </c>
      <c r="X65" s="25">
        <v>4254</v>
      </c>
      <c r="Y65" s="25">
        <v>840</v>
      </c>
      <c r="Z65" s="25">
        <v>3136</v>
      </c>
      <c r="AA65" s="25">
        <v>2964</v>
      </c>
      <c r="AB65" s="25">
        <v>231</v>
      </c>
      <c r="AC65" s="25">
        <v>434</v>
      </c>
      <c r="AD65" s="25">
        <v>1731</v>
      </c>
      <c r="AE65" s="25">
        <v>535</v>
      </c>
      <c r="AF65" s="25">
        <v>4268</v>
      </c>
      <c r="AG65" s="25">
        <v>676</v>
      </c>
      <c r="AH65" s="25">
        <v>10584</v>
      </c>
      <c r="AI65" s="25">
        <v>16192</v>
      </c>
      <c r="AJ65" s="25">
        <v>364</v>
      </c>
      <c r="AK65" s="25">
        <v>4290</v>
      </c>
      <c r="AL65" s="25">
        <v>3514</v>
      </c>
      <c r="AM65" s="25">
        <v>1946</v>
      </c>
      <c r="AN65" s="25">
        <v>4627</v>
      </c>
      <c r="AO65" s="25">
        <v>476</v>
      </c>
      <c r="AP65" s="25">
        <v>16355</v>
      </c>
      <c r="AQ65" s="25">
        <v>69</v>
      </c>
      <c r="AR65" s="25">
        <v>17507</v>
      </c>
      <c r="AS65" s="25">
        <v>17401</v>
      </c>
      <c r="AT65" s="25">
        <v>1052</v>
      </c>
      <c r="AU65" s="25">
        <v>101</v>
      </c>
      <c r="AV65" s="25">
        <v>8715</v>
      </c>
      <c r="AW65" s="25">
        <v>8705</v>
      </c>
      <c r="AX65" s="25">
        <v>1296</v>
      </c>
      <c r="AY65" s="25">
        <v>1745</v>
      </c>
      <c r="AZ65" s="25">
        <v>46</v>
      </c>
      <c r="BA65" s="25">
        <v>247</v>
      </c>
      <c r="BB65">
        <v>2011</v>
      </c>
      <c r="BC65">
        <v>2011</v>
      </c>
      <c r="BD65" t="str">
        <f>CONCATENATE(A65,BC65)</f>
        <v>Georgia2011</v>
      </c>
      <c r="BE65" t="str">
        <f t="shared" si="0"/>
        <v xml:space="preserve"> Georgia2011</v>
      </c>
      <c r="BF65">
        <f>IFERROR(VLOOKUP('Data Table'!A65,'GDP per State'!$A$4:$I$54,8,FALSE),"NA")</f>
        <v>2.1</v>
      </c>
      <c r="BG65" s="165">
        <f>IFERROR(VLOOKUP(A65,'GDP per Capita'!$A$5:$H$55,7,FALSE)*100,"NA")</f>
        <v>4.1933335263965716</v>
      </c>
      <c r="BH65">
        <v>63.5</v>
      </c>
      <c r="BI65">
        <f>VLOOKUP($BD65,'Health Ranking'!$C$2:$E$157,2,FALSE)</f>
        <v>38</v>
      </c>
      <c r="BJ65">
        <f>VLOOKUP($BD65,'Health Ranking'!$C$2:$E$157,3,FALSE)</f>
        <v>-1</v>
      </c>
    </row>
    <row r="66" spans="1:62" x14ac:dyDescent="0.25">
      <c r="A66" s="48" t="s">
        <v>19</v>
      </c>
      <c r="B66" s="25">
        <v>1259</v>
      </c>
      <c r="C66" s="25">
        <v>1366</v>
      </c>
      <c r="D66" s="25">
        <v>2199</v>
      </c>
      <c r="E66" s="25">
        <v>13</v>
      </c>
      <c r="F66" s="25">
        <v>9864</v>
      </c>
      <c r="G66" s="25">
        <v>1852</v>
      </c>
      <c r="H66" s="25">
        <v>587</v>
      </c>
      <c r="I66" s="25">
        <v>201</v>
      </c>
      <c r="J66" s="25">
        <v>372</v>
      </c>
      <c r="K66" s="25">
        <v>3639</v>
      </c>
      <c r="L66" s="25">
        <v>1006</v>
      </c>
      <c r="M66" s="25" t="s">
        <v>61</v>
      </c>
      <c r="N66" s="25">
        <v>254</v>
      </c>
      <c r="O66" s="25">
        <v>1269</v>
      </c>
      <c r="P66" s="25">
        <v>1057</v>
      </c>
      <c r="Q66" s="25">
        <v>299</v>
      </c>
      <c r="R66" s="25">
        <v>287</v>
      </c>
      <c r="S66" s="25">
        <v>63</v>
      </c>
      <c r="T66" s="25">
        <v>688</v>
      </c>
      <c r="U66" s="25">
        <v>177</v>
      </c>
      <c r="V66" s="25">
        <v>1170</v>
      </c>
      <c r="W66" s="25">
        <v>733</v>
      </c>
      <c r="X66" s="25">
        <v>630</v>
      </c>
      <c r="Y66" s="25">
        <v>901</v>
      </c>
      <c r="Z66" s="25">
        <v>369</v>
      </c>
      <c r="AA66" s="25">
        <v>871</v>
      </c>
      <c r="AB66" s="25">
        <v>32</v>
      </c>
      <c r="AC66" s="25">
        <v>275</v>
      </c>
      <c r="AD66" s="25">
        <v>4093</v>
      </c>
      <c r="AE66" s="25">
        <v>0</v>
      </c>
      <c r="AF66" s="25">
        <v>264</v>
      </c>
      <c r="AG66" s="25">
        <v>81</v>
      </c>
      <c r="AH66" s="25">
        <v>1002</v>
      </c>
      <c r="AI66" s="25">
        <v>1806</v>
      </c>
      <c r="AJ66" s="25">
        <v>138</v>
      </c>
      <c r="AK66" s="25">
        <v>1044</v>
      </c>
      <c r="AL66" s="25">
        <v>140</v>
      </c>
      <c r="AM66" s="25">
        <v>2491</v>
      </c>
      <c r="AN66" s="25">
        <v>495</v>
      </c>
      <c r="AO66" s="25">
        <v>0</v>
      </c>
      <c r="AP66" s="25">
        <v>712</v>
      </c>
      <c r="AQ66" s="25">
        <v>0</v>
      </c>
      <c r="AR66" s="25">
        <v>179</v>
      </c>
      <c r="AS66" s="25">
        <v>6106</v>
      </c>
      <c r="AT66" s="25">
        <v>1701</v>
      </c>
      <c r="AU66" s="25">
        <v>143</v>
      </c>
      <c r="AV66" s="25">
        <v>2917</v>
      </c>
      <c r="AW66" s="25">
        <v>5940</v>
      </c>
      <c r="AX66" s="25">
        <v>147</v>
      </c>
      <c r="AY66" s="25">
        <v>1108</v>
      </c>
      <c r="AZ66" s="25">
        <v>0</v>
      </c>
      <c r="BA66" s="25">
        <v>0</v>
      </c>
      <c r="BB66">
        <v>2011</v>
      </c>
      <c r="BC66">
        <v>2011</v>
      </c>
      <c r="BD66" t="str">
        <f>CONCATENATE(A66,BC66)</f>
        <v>Hawaii2011</v>
      </c>
      <c r="BE66" t="str">
        <f t="shared" si="0"/>
        <v xml:space="preserve"> Hawaii2011</v>
      </c>
      <c r="BF66">
        <f>IFERROR(VLOOKUP('Data Table'!A66,'GDP per State'!$A$4:$I$54,8,FALSE),"NA")</f>
        <v>2.1</v>
      </c>
      <c r="BG66" s="165">
        <f>IFERROR(VLOOKUP(A66,'GDP per Capita'!$A$5:$H$55,7,FALSE)*100,"NA")</f>
        <v>4.8178355147489738</v>
      </c>
      <c r="BH66">
        <v>70</v>
      </c>
      <c r="BI66">
        <f>VLOOKUP($BD66,'Health Ranking'!$C$2:$E$157,2,FALSE)</f>
        <v>3</v>
      </c>
      <c r="BJ66">
        <f>VLOOKUP($BD66,'Health Ranking'!$C$2:$E$157,3,FALSE)</f>
        <v>2</v>
      </c>
    </row>
    <row r="67" spans="1:62" x14ac:dyDescent="0.25">
      <c r="A67" s="48" t="s">
        <v>20</v>
      </c>
      <c r="B67" s="25">
        <v>137</v>
      </c>
      <c r="C67" s="25">
        <v>475</v>
      </c>
      <c r="D67" s="25">
        <v>2190</v>
      </c>
      <c r="E67" s="25">
        <v>179</v>
      </c>
      <c r="F67" s="25">
        <v>4796</v>
      </c>
      <c r="G67" s="25">
        <v>1578</v>
      </c>
      <c r="H67" s="25">
        <v>133</v>
      </c>
      <c r="I67" s="25">
        <v>441</v>
      </c>
      <c r="J67" s="25">
        <v>68</v>
      </c>
      <c r="K67" s="25">
        <v>312</v>
      </c>
      <c r="L67" s="25">
        <v>126</v>
      </c>
      <c r="M67" s="25">
        <v>112</v>
      </c>
      <c r="N67" s="25" t="s">
        <v>61</v>
      </c>
      <c r="O67" s="25">
        <v>393</v>
      </c>
      <c r="P67" s="25">
        <v>1368</v>
      </c>
      <c r="Q67" s="25">
        <v>161</v>
      </c>
      <c r="R67" s="25">
        <v>264</v>
      </c>
      <c r="S67" s="25">
        <v>36</v>
      </c>
      <c r="T67" s="25">
        <v>230</v>
      </c>
      <c r="U67" s="25">
        <v>0</v>
      </c>
      <c r="V67" s="25">
        <v>389</v>
      </c>
      <c r="W67" s="25">
        <v>412</v>
      </c>
      <c r="X67" s="25">
        <v>882</v>
      </c>
      <c r="Y67" s="25">
        <v>402</v>
      </c>
      <c r="Z67" s="25">
        <v>55</v>
      </c>
      <c r="AA67" s="25">
        <v>560</v>
      </c>
      <c r="AB67" s="25">
        <v>1543</v>
      </c>
      <c r="AC67" s="25">
        <v>506</v>
      </c>
      <c r="AD67" s="25">
        <v>3929</v>
      </c>
      <c r="AE67" s="25">
        <v>0</v>
      </c>
      <c r="AF67" s="25">
        <v>256</v>
      </c>
      <c r="AG67" s="25">
        <v>355</v>
      </c>
      <c r="AH67" s="25">
        <v>434</v>
      </c>
      <c r="AI67" s="25">
        <v>675</v>
      </c>
      <c r="AJ67" s="25">
        <v>1209</v>
      </c>
      <c r="AK67" s="25">
        <v>312</v>
      </c>
      <c r="AL67" s="25">
        <v>21</v>
      </c>
      <c r="AM67" s="25">
        <v>6236</v>
      </c>
      <c r="AN67" s="25">
        <v>236</v>
      </c>
      <c r="AO67" s="25">
        <v>107</v>
      </c>
      <c r="AP67" s="25">
        <v>55</v>
      </c>
      <c r="AQ67" s="25">
        <v>186</v>
      </c>
      <c r="AR67" s="25">
        <v>0</v>
      </c>
      <c r="AS67" s="25">
        <v>4379</v>
      </c>
      <c r="AT67" s="25">
        <v>7538</v>
      </c>
      <c r="AU67" s="25">
        <v>0</v>
      </c>
      <c r="AV67" s="25">
        <v>434</v>
      </c>
      <c r="AW67" s="25">
        <v>10895</v>
      </c>
      <c r="AX67" s="25">
        <v>120</v>
      </c>
      <c r="AY67" s="25">
        <v>566</v>
      </c>
      <c r="AZ67" s="25">
        <v>2140</v>
      </c>
      <c r="BA67" s="25">
        <v>13</v>
      </c>
      <c r="BB67">
        <v>2011</v>
      </c>
      <c r="BC67">
        <v>2011</v>
      </c>
      <c r="BD67" t="str">
        <f>CONCATENATE(A67,BC67)</f>
        <v>Idaho2011</v>
      </c>
      <c r="BE67" t="str">
        <f t="shared" si="0"/>
        <v xml:space="preserve"> Idaho2011</v>
      </c>
      <c r="BF67">
        <f>IFERROR(VLOOKUP('Data Table'!A67,'GDP per State'!$A$4:$I$54,8,FALSE),"NA")</f>
        <v>0</v>
      </c>
      <c r="BG67" s="165">
        <f>IFERROR(VLOOKUP(A67,'GDP per Capita'!$A$5:$H$55,7,FALSE)*100,"NA")</f>
        <v>4.1988845227532003</v>
      </c>
      <c r="BH67">
        <v>44.4</v>
      </c>
      <c r="BI67">
        <f>VLOOKUP($BD67,'Health Ranking'!$C$2:$E$157,2,FALSE)</f>
        <v>15</v>
      </c>
      <c r="BJ67">
        <f>VLOOKUP($BD67,'Health Ranking'!$C$2:$E$157,3,FALSE)</f>
        <v>-6</v>
      </c>
    </row>
    <row r="68" spans="1:62" x14ac:dyDescent="0.25">
      <c r="A68" s="48" t="s">
        <v>21</v>
      </c>
      <c r="B68" s="25">
        <v>6991</v>
      </c>
      <c r="C68" s="25">
        <v>985</v>
      </c>
      <c r="D68" s="25">
        <v>10035</v>
      </c>
      <c r="E68" s="25">
        <v>3684</v>
      </c>
      <c r="F68" s="25">
        <v>20834</v>
      </c>
      <c r="G68" s="25">
        <v>6027</v>
      </c>
      <c r="H68" s="25">
        <v>1843</v>
      </c>
      <c r="I68" s="25">
        <v>34</v>
      </c>
      <c r="J68" s="25">
        <v>1397</v>
      </c>
      <c r="K68" s="25">
        <v>19152</v>
      </c>
      <c r="L68" s="25">
        <v>6080</v>
      </c>
      <c r="M68" s="25">
        <v>1884</v>
      </c>
      <c r="N68" s="25">
        <v>390</v>
      </c>
      <c r="O68" s="25" t="s">
        <v>61</v>
      </c>
      <c r="P68" s="25">
        <v>23071</v>
      </c>
      <c r="Q68" s="25">
        <v>13725</v>
      </c>
      <c r="R68" s="25">
        <v>2760</v>
      </c>
      <c r="S68" s="25">
        <v>4273</v>
      </c>
      <c r="T68" s="25">
        <v>1189</v>
      </c>
      <c r="U68" s="25">
        <v>675</v>
      </c>
      <c r="V68" s="25">
        <v>2392</v>
      </c>
      <c r="W68" s="25">
        <v>2991</v>
      </c>
      <c r="X68" s="25">
        <v>9897</v>
      </c>
      <c r="Y68" s="25">
        <v>8209</v>
      </c>
      <c r="Z68" s="25">
        <v>2068</v>
      </c>
      <c r="AA68" s="25">
        <v>20161</v>
      </c>
      <c r="AB68" s="25">
        <v>765</v>
      </c>
      <c r="AC68" s="25">
        <v>1415</v>
      </c>
      <c r="AD68" s="25">
        <v>1668</v>
      </c>
      <c r="AE68" s="25">
        <v>478</v>
      </c>
      <c r="AF68" s="25">
        <v>3690</v>
      </c>
      <c r="AG68" s="25">
        <v>466</v>
      </c>
      <c r="AH68" s="25">
        <v>6914</v>
      </c>
      <c r="AI68" s="25">
        <v>5971</v>
      </c>
      <c r="AJ68" s="25">
        <v>571</v>
      </c>
      <c r="AK68" s="25">
        <v>7027</v>
      </c>
      <c r="AL68" s="25">
        <v>2179</v>
      </c>
      <c r="AM68" s="25">
        <v>1350</v>
      </c>
      <c r="AN68" s="25">
        <v>3902</v>
      </c>
      <c r="AO68" s="25">
        <v>373</v>
      </c>
      <c r="AP68" s="25">
        <v>2371</v>
      </c>
      <c r="AQ68" s="25">
        <v>267</v>
      </c>
      <c r="AR68" s="25">
        <v>8593</v>
      </c>
      <c r="AS68" s="25">
        <v>15064</v>
      </c>
      <c r="AT68" s="25">
        <v>1447</v>
      </c>
      <c r="AU68" s="25">
        <v>386</v>
      </c>
      <c r="AV68" s="25">
        <v>4000</v>
      </c>
      <c r="AW68" s="25">
        <v>2062</v>
      </c>
      <c r="AX68" s="25">
        <v>1331</v>
      </c>
      <c r="AY68" s="25">
        <v>25521</v>
      </c>
      <c r="AZ68" s="25">
        <v>450</v>
      </c>
      <c r="BA68" s="25">
        <v>624</v>
      </c>
      <c r="BB68">
        <v>2011</v>
      </c>
      <c r="BC68">
        <v>2011</v>
      </c>
      <c r="BD68" t="str">
        <f>CONCATENATE(A68,BC68)</f>
        <v>Illinois2011</v>
      </c>
      <c r="BE68" t="str">
        <f t="shared" ref="BE68:BE131" si="1">" "&amp;BD68</f>
        <v xml:space="preserve"> Illinois2011</v>
      </c>
      <c r="BF68">
        <f>IFERROR(VLOOKUP('Data Table'!A68,'GDP per State'!$A$4:$I$54,8,FALSE),"NA")</f>
        <v>2.1</v>
      </c>
      <c r="BG68" s="165">
        <f>IFERROR(VLOOKUP(A68,'GDP per Capita'!$A$5:$H$55,7,FALSE)*100,"NA")</f>
        <v>4.0356930398572279</v>
      </c>
      <c r="BH68">
        <v>51.8</v>
      </c>
      <c r="BI68">
        <f>VLOOKUP($BD68,'Health Ranking'!$C$2:$E$157,2,FALSE)</f>
        <v>30</v>
      </c>
      <c r="BJ68">
        <f>VLOOKUP($BD68,'Health Ranking'!$C$2:$E$157,3,FALSE)</f>
        <v>-1</v>
      </c>
    </row>
    <row r="69" spans="1:62" x14ac:dyDescent="0.25">
      <c r="A69" s="48" t="s">
        <v>22</v>
      </c>
      <c r="B69" s="25">
        <v>1434</v>
      </c>
      <c r="C69" s="25">
        <v>181</v>
      </c>
      <c r="D69" s="25">
        <v>5855</v>
      </c>
      <c r="E69" s="25">
        <v>1362</v>
      </c>
      <c r="F69" s="25">
        <v>4673</v>
      </c>
      <c r="G69" s="25">
        <v>2116</v>
      </c>
      <c r="H69" s="25">
        <v>168</v>
      </c>
      <c r="I69" s="25">
        <v>210</v>
      </c>
      <c r="J69" s="25">
        <v>128</v>
      </c>
      <c r="K69" s="25">
        <v>11472</v>
      </c>
      <c r="L69" s="25">
        <v>2442</v>
      </c>
      <c r="M69" s="25">
        <v>402</v>
      </c>
      <c r="N69" s="25">
        <v>296</v>
      </c>
      <c r="O69" s="25">
        <v>23491</v>
      </c>
      <c r="P69" s="25" t="s">
        <v>61</v>
      </c>
      <c r="Q69" s="25">
        <v>349</v>
      </c>
      <c r="R69" s="25">
        <v>863</v>
      </c>
      <c r="S69" s="25">
        <v>11071</v>
      </c>
      <c r="T69" s="25">
        <v>1549</v>
      </c>
      <c r="U69" s="25">
        <v>164</v>
      </c>
      <c r="V69" s="25">
        <v>1318</v>
      </c>
      <c r="W69" s="25">
        <v>640</v>
      </c>
      <c r="X69" s="25">
        <v>7668</v>
      </c>
      <c r="Y69" s="25">
        <v>786</v>
      </c>
      <c r="Z69" s="25">
        <v>611</v>
      </c>
      <c r="AA69" s="25">
        <v>4404</v>
      </c>
      <c r="AB69" s="25">
        <v>646</v>
      </c>
      <c r="AC69" s="25">
        <v>615</v>
      </c>
      <c r="AD69" s="25">
        <v>855</v>
      </c>
      <c r="AE69" s="25">
        <v>470</v>
      </c>
      <c r="AF69" s="25">
        <v>718</v>
      </c>
      <c r="AG69" s="25">
        <v>2030</v>
      </c>
      <c r="AH69" s="25">
        <v>2198</v>
      </c>
      <c r="AI69" s="25">
        <v>3228</v>
      </c>
      <c r="AJ69" s="25">
        <v>130</v>
      </c>
      <c r="AK69" s="25">
        <v>11588</v>
      </c>
      <c r="AL69" s="25">
        <v>2113</v>
      </c>
      <c r="AM69" s="25">
        <v>1371</v>
      </c>
      <c r="AN69" s="25">
        <v>4086</v>
      </c>
      <c r="AO69" s="25">
        <v>41</v>
      </c>
      <c r="AP69" s="25">
        <v>3249</v>
      </c>
      <c r="AQ69" s="25">
        <v>285</v>
      </c>
      <c r="AR69" s="25">
        <v>5645</v>
      </c>
      <c r="AS69" s="25">
        <v>10265</v>
      </c>
      <c r="AT69" s="25">
        <v>545</v>
      </c>
      <c r="AU69" s="25">
        <v>258</v>
      </c>
      <c r="AV69" s="25">
        <v>2703</v>
      </c>
      <c r="AW69" s="25">
        <v>2303</v>
      </c>
      <c r="AX69" s="25">
        <v>210</v>
      </c>
      <c r="AY69" s="25">
        <v>4017</v>
      </c>
      <c r="AZ69" s="25">
        <v>6</v>
      </c>
      <c r="BA69" s="25">
        <v>784</v>
      </c>
      <c r="BB69">
        <v>2011</v>
      </c>
      <c r="BC69">
        <v>2011</v>
      </c>
      <c r="BD69" t="str">
        <f>CONCATENATE(A69,BC69)</f>
        <v>Indiana2011</v>
      </c>
      <c r="BE69" t="str">
        <f t="shared" si="1"/>
        <v xml:space="preserve"> Indiana2011</v>
      </c>
      <c r="BF69">
        <f>IFERROR(VLOOKUP('Data Table'!A69,'GDP per State'!$A$4:$I$54,8,FALSE),"NA")</f>
        <v>2.2000000000000002</v>
      </c>
      <c r="BG69" s="165">
        <f>IFERROR(VLOOKUP(A69,'GDP per Capita'!$A$5:$H$55,7,FALSE)*100,"NA")</f>
        <v>4.8812742447396262</v>
      </c>
      <c r="BH69">
        <v>51.7</v>
      </c>
      <c r="BI69">
        <f>VLOOKUP($BD69,'Health Ranking'!$C$2:$E$157,2,FALSE)</f>
        <v>37</v>
      </c>
      <c r="BJ69">
        <f>VLOOKUP($BD69,'Health Ranking'!$C$2:$E$157,3,FALSE)</f>
        <v>1</v>
      </c>
    </row>
    <row r="70" spans="1:62" x14ac:dyDescent="0.25">
      <c r="A70" s="48" t="s">
        <v>23</v>
      </c>
      <c r="B70" s="25">
        <v>30</v>
      </c>
      <c r="C70" s="25">
        <v>319</v>
      </c>
      <c r="D70" s="25">
        <v>4526</v>
      </c>
      <c r="E70" s="25">
        <v>851</v>
      </c>
      <c r="F70" s="25">
        <v>3324</v>
      </c>
      <c r="G70" s="25">
        <v>3510</v>
      </c>
      <c r="H70" s="25">
        <v>67</v>
      </c>
      <c r="I70" s="25">
        <v>0</v>
      </c>
      <c r="J70" s="25">
        <v>241</v>
      </c>
      <c r="K70" s="25">
        <v>1846</v>
      </c>
      <c r="L70" s="25">
        <v>950</v>
      </c>
      <c r="M70" s="25">
        <v>478</v>
      </c>
      <c r="N70" s="25">
        <v>318</v>
      </c>
      <c r="O70" s="25">
        <v>8420</v>
      </c>
      <c r="P70" s="25">
        <v>916</v>
      </c>
      <c r="Q70" s="25" t="s">
        <v>61</v>
      </c>
      <c r="R70" s="25">
        <v>1715</v>
      </c>
      <c r="S70" s="25">
        <v>536</v>
      </c>
      <c r="T70" s="25">
        <v>468</v>
      </c>
      <c r="U70" s="25">
        <v>275</v>
      </c>
      <c r="V70" s="25">
        <v>110</v>
      </c>
      <c r="W70" s="25">
        <v>138</v>
      </c>
      <c r="X70" s="25">
        <v>1709</v>
      </c>
      <c r="Y70" s="25">
        <v>6175</v>
      </c>
      <c r="Z70" s="25">
        <v>650</v>
      </c>
      <c r="AA70" s="25">
        <v>4811</v>
      </c>
      <c r="AB70" s="25">
        <v>417</v>
      </c>
      <c r="AC70" s="25">
        <v>9575</v>
      </c>
      <c r="AD70" s="25">
        <v>114</v>
      </c>
      <c r="AE70" s="25">
        <v>47</v>
      </c>
      <c r="AF70" s="25">
        <v>332</v>
      </c>
      <c r="AG70" s="25">
        <v>0</v>
      </c>
      <c r="AH70" s="25">
        <v>928</v>
      </c>
      <c r="AI70" s="25">
        <v>654</v>
      </c>
      <c r="AJ70" s="25">
        <v>208</v>
      </c>
      <c r="AK70" s="25">
        <v>1146</v>
      </c>
      <c r="AL70" s="25">
        <v>580</v>
      </c>
      <c r="AM70" s="25">
        <v>659</v>
      </c>
      <c r="AN70" s="25">
        <v>1176</v>
      </c>
      <c r="AO70" s="25">
        <v>82</v>
      </c>
      <c r="AP70" s="25">
        <v>1379</v>
      </c>
      <c r="AQ70" s="25">
        <v>4772</v>
      </c>
      <c r="AR70" s="25">
        <v>387</v>
      </c>
      <c r="AS70" s="25">
        <v>3236</v>
      </c>
      <c r="AT70" s="25">
        <v>290</v>
      </c>
      <c r="AU70" s="25">
        <v>0</v>
      </c>
      <c r="AV70" s="25">
        <v>1503</v>
      </c>
      <c r="AW70" s="25">
        <v>1000</v>
      </c>
      <c r="AX70" s="25">
        <v>0</v>
      </c>
      <c r="AY70" s="25">
        <v>3306</v>
      </c>
      <c r="AZ70" s="25">
        <v>342</v>
      </c>
      <c r="BA70" s="25">
        <v>0</v>
      </c>
      <c r="BB70">
        <v>2011</v>
      </c>
      <c r="BC70">
        <v>2011</v>
      </c>
      <c r="BD70" t="str">
        <f>CONCATENATE(A70,BC70)</f>
        <v>Iowa2011</v>
      </c>
      <c r="BE70" t="str">
        <f t="shared" si="1"/>
        <v xml:space="preserve"> Iowa2011</v>
      </c>
      <c r="BF70">
        <f>IFERROR(VLOOKUP('Data Table'!A70,'GDP per State'!$A$4:$I$54,8,FALSE),"NA")</f>
        <v>2.2000000000000002</v>
      </c>
      <c r="BG70" s="165">
        <f>IFERROR(VLOOKUP(A70,'GDP per Capita'!$A$5:$H$55,7,FALSE)*100,"NA")</f>
        <v>8.6426271052214769</v>
      </c>
      <c r="BH70">
        <v>47.8</v>
      </c>
      <c r="BI70">
        <f>VLOOKUP($BD70,'Health Ranking'!$C$2:$E$157,2,FALSE)</f>
        <v>16</v>
      </c>
      <c r="BJ70">
        <f>VLOOKUP($BD70,'Health Ranking'!$C$2:$E$157,3,FALSE)</f>
        <v>-1</v>
      </c>
    </row>
    <row r="71" spans="1:62" x14ac:dyDescent="0.25">
      <c r="A71" s="48" t="s">
        <v>24</v>
      </c>
      <c r="B71" s="25">
        <v>842</v>
      </c>
      <c r="C71" s="25">
        <v>750</v>
      </c>
      <c r="D71" s="25">
        <v>1708</v>
      </c>
      <c r="E71" s="25">
        <v>2008</v>
      </c>
      <c r="F71" s="25">
        <v>2810</v>
      </c>
      <c r="G71" s="25">
        <v>3718</v>
      </c>
      <c r="H71" s="25">
        <v>16</v>
      </c>
      <c r="I71" s="25">
        <v>7</v>
      </c>
      <c r="J71" s="25">
        <v>6</v>
      </c>
      <c r="K71" s="25">
        <v>2661</v>
      </c>
      <c r="L71" s="25">
        <v>4513</v>
      </c>
      <c r="M71" s="25">
        <v>125</v>
      </c>
      <c r="N71" s="25">
        <v>479</v>
      </c>
      <c r="O71" s="25">
        <v>2533</v>
      </c>
      <c r="P71" s="25">
        <v>1321</v>
      </c>
      <c r="Q71" s="25">
        <v>1776</v>
      </c>
      <c r="R71" s="25" t="s">
        <v>61</v>
      </c>
      <c r="S71" s="25">
        <v>253</v>
      </c>
      <c r="T71" s="25">
        <v>312</v>
      </c>
      <c r="U71" s="25">
        <v>523</v>
      </c>
      <c r="V71" s="25">
        <v>689</v>
      </c>
      <c r="W71" s="25">
        <v>969</v>
      </c>
      <c r="X71" s="25">
        <v>1148</v>
      </c>
      <c r="Y71" s="25">
        <v>606</v>
      </c>
      <c r="Z71" s="25">
        <v>66</v>
      </c>
      <c r="AA71" s="25">
        <v>20884</v>
      </c>
      <c r="AB71" s="25">
        <v>845</v>
      </c>
      <c r="AC71" s="25">
        <v>3040</v>
      </c>
      <c r="AD71" s="25">
        <v>602</v>
      </c>
      <c r="AE71" s="25">
        <v>0</v>
      </c>
      <c r="AF71" s="25">
        <v>317</v>
      </c>
      <c r="AG71" s="25">
        <v>1333</v>
      </c>
      <c r="AH71" s="25">
        <v>838</v>
      </c>
      <c r="AI71" s="25">
        <v>4995</v>
      </c>
      <c r="AJ71" s="25">
        <v>75</v>
      </c>
      <c r="AK71" s="25">
        <v>657</v>
      </c>
      <c r="AL71" s="25">
        <v>4626</v>
      </c>
      <c r="AM71" s="25">
        <v>1263</v>
      </c>
      <c r="AN71" s="25">
        <v>2323</v>
      </c>
      <c r="AO71" s="25">
        <v>374</v>
      </c>
      <c r="AP71" s="25">
        <v>1885</v>
      </c>
      <c r="AQ71" s="25">
        <v>144</v>
      </c>
      <c r="AR71" s="25">
        <v>1805</v>
      </c>
      <c r="AS71" s="25">
        <v>12766</v>
      </c>
      <c r="AT71" s="25">
        <v>1146</v>
      </c>
      <c r="AU71" s="25">
        <v>7</v>
      </c>
      <c r="AV71" s="25">
        <v>892</v>
      </c>
      <c r="AW71" s="25">
        <v>2820</v>
      </c>
      <c r="AX71" s="25">
        <v>0</v>
      </c>
      <c r="AY71" s="25">
        <v>418</v>
      </c>
      <c r="AZ71" s="25">
        <v>286</v>
      </c>
      <c r="BA71" s="25">
        <v>38</v>
      </c>
      <c r="BB71">
        <v>2011</v>
      </c>
      <c r="BC71">
        <v>2011</v>
      </c>
      <c r="BD71" t="str">
        <f>CONCATENATE(A71,BC71)</f>
        <v>Kansas2011</v>
      </c>
      <c r="BE71" t="str">
        <f t="shared" si="1"/>
        <v xml:space="preserve"> Kansas2011</v>
      </c>
      <c r="BF71">
        <f>IFERROR(VLOOKUP('Data Table'!A71,'GDP per State'!$A$4:$I$54,8,FALSE),"NA")</f>
        <v>3.2</v>
      </c>
      <c r="BG71" s="165">
        <f>IFERROR(VLOOKUP(A71,'GDP per Capita'!$A$5:$H$55,7,FALSE)*100,"NA")</f>
        <v>6.0656375664807367</v>
      </c>
      <c r="BH71">
        <v>54.3</v>
      </c>
      <c r="BI71">
        <f>VLOOKUP($BD71,'Health Ranking'!$C$2:$E$157,2,FALSE)</f>
        <v>25</v>
      </c>
      <c r="BJ71">
        <f>VLOOKUP($BD71,'Health Ranking'!$C$2:$E$157,3,FALSE)</f>
        <v>-2</v>
      </c>
    </row>
    <row r="72" spans="1:62" x14ac:dyDescent="0.25">
      <c r="A72" s="48" t="s">
        <v>25</v>
      </c>
      <c r="B72" s="25">
        <v>2686</v>
      </c>
      <c r="C72" s="25">
        <v>237</v>
      </c>
      <c r="D72" s="25">
        <v>2134</v>
      </c>
      <c r="E72" s="25">
        <v>213</v>
      </c>
      <c r="F72" s="25">
        <v>1201</v>
      </c>
      <c r="G72" s="25">
        <v>1361</v>
      </c>
      <c r="H72" s="25">
        <v>0</v>
      </c>
      <c r="I72" s="25">
        <v>305</v>
      </c>
      <c r="J72" s="25">
        <v>297</v>
      </c>
      <c r="K72" s="25">
        <v>5441</v>
      </c>
      <c r="L72" s="25">
        <v>3686</v>
      </c>
      <c r="M72" s="25">
        <v>18</v>
      </c>
      <c r="N72" s="25">
        <v>120</v>
      </c>
      <c r="O72" s="25">
        <v>5569</v>
      </c>
      <c r="P72" s="25">
        <v>10177</v>
      </c>
      <c r="Q72" s="25">
        <v>387</v>
      </c>
      <c r="R72" s="25">
        <v>1167</v>
      </c>
      <c r="S72" s="25" t="s">
        <v>61</v>
      </c>
      <c r="T72" s="25">
        <v>1520</v>
      </c>
      <c r="U72" s="25">
        <v>158</v>
      </c>
      <c r="V72" s="25">
        <v>848</v>
      </c>
      <c r="W72" s="25">
        <v>180</v>
      </c>
      <c r="X72" s="25">
        <v>2578</v>
      </c>
      <c r="Y72" s="25">
        <v>755</v>
      </c>
      <c r="Z72" s="25">
        <v>1626</v>
      </c>
      <c r="AA72" s="25">
        <v>1993</v>
      </c>
      <c r="AB72" s="25">
        <v>0</v>
      </c>
      <c r="AC72" s="25">
        <v>352</v>
      </c>
      <c r="AD72" s="25">
        <v>628</v>
      </c>
      <c r="AE72" s="25">
        <v>0</v>
      </c>
      <c r="AF72" s="25">
        <v>102</v>
      </c>
      <c r="AG72" s="25">
        <v>87</v>
      </c>
      <c r="AH72" s="25">
        <v>2414</v>
      </c>
      <c r="AI72" s="25">
        <v>1637</v>
      </c>
      <c r="AJ72" s="25">
        <v>0</v>
      </c>
      <c r="AK72" s="25">
        <v>12744</v>
      </c>
      <c r="AL72" s="25">
        <v>1398</v>
      </c>
      <c r="AM72" s="25">
        <v>71</v>
      </c>
      <c r="AN72" s="25">
        <v>4013</v>
      </c>
      <c r="AO72" s="25">
        <v>211</v>
      </c>
      <c r="AP72" s="25">
        <v>2454</v>
      </c>
      <c r="AQ72" s="25">
        <v>211</v>
      </c>
      <c r="AR72" s="25">
        <v>13884</v>
      </c>
      <c r="AS72" s="25">
        <v>6616</v>
      </c>
      <c r="AT72" s="25">
        <v>611</v>
      </c>
      <c r="AU72" s="25">
        <v>627</v>
      </c>
      <c r="AV72" s="25">
        <v>3630</v>
      </c>
      <c r="AW72" s="25">
        <v>1271</v>
      </c>
      <c r="AX72" s="25">
        <v>515</v>
      </c>
      <c r="AY72" s="25">
        <v>1040</v>
      </c>
      <c r="AZ72" s="25">
        <v>83</v>
      </c>
      <c r="BA72" s="25">
        <v>0</v>
      </c>
      <c r="BB72">
        <v>2011</v>
      </c>
      <c r="BC72">
        <v>2011</v>
      </c>
      <c r="BD72" t="str">
        <f>CONCATENATE(A72,BC72)</f>
        <v>Kentucky2011</v>
      </c>
      <c r="BE72" t="str">
        <f t="shared" si="1"/>
        <v xml:space="preserve"> Kentucky2011</v>
      </c>
      <c r="BF72">
        <f>IFERROR(VLOOKUP('Data Table'!A72,'GDP per State'!$A$4:$I$54,8,FALSE),"NA")</f>
        <v>2</v>
      </c>
      <c r="BG72" s="165">
        <f>IFERROR(VLOOKUP(A72,'GDP per Capita'!$A$5:$H$55,7,FALSE)*100,"NA")</f>
        <v>4.5686684715727299</v>
      </c>
      <c r="BH72">
        <v>55.6</v>
      </c>
      <c r="BI72">
        <f>VLOOKUP($BD72,'Health Ranking'!$C$2:$E$157,2,FALSE)</f>
        <v>44</v>
      </c>
      <c r="BJ72">
        <f>VLOOKUP($BD72,'Health Ranking'!$C$2:$E$157,3,FALSE)</f>
        <v>0</v>
      </c>
    </row>
    <row r="73" spans="1:62" x14ac:dyDescent="0.25">
      <c r="A73" s="48" t="s">
        <v>26</v>
      </c>
      <c r="B73" s="25">
        <v>2413</v>
      </c>
      <c r="C73" s="25">
        <v>1077</v>
      </c>
      <c r="D73" s="25">
        <v>844</v>
      </c>
      <c r="E73" s="25">
        <v>2120</v>
      </c>
      <c r="F73" s="25">
        <v>3600</v>
      </c>
      <c r="G73" s="25">
        <v>908</v>
      </c>
      <c r="H73" s="25">
        <v>315</v>
      </c>
      <c r="I73" s="25">
        <v>0</v>
      </c>
      <c r="J73" s="25">
        <v>0</v>
      </c>
      <c r="K73" s="25">
        <v>6094</v>
      </c>
      <c r="L73" s="25">
        <v>6541</v>
      </c>
      <c r="M73" s="25">
        <v>179</v>
      </c>
      <c r="N73" s="25">
        <v>51</v>
      </c>
      <c r="O73" s="25">
        <v>1315</v>
      </c>
      <c r="P73" s="25">
        <v>2241</v>
      </c>
      <c r="Q73" s="25">
        <v>228</v>
      </c>
      <c r="R73" s="25">
        <v>519</v>
      </c>
      <c r="S73" s="25">
        <v>1399</v>
      </c>
      <c r="T73" s="25" t="s">
        <v>61</v>
      </c>
      <c r="U73" s="25">
        <v>138</v>
      </c>
      <c r="V73" s="25">
        <v>860</v>
      </c>
      <c r="W73" s="25">
        <v>977</v>
      </c>
      <c r="X73" s="25">
        <v>955</v>
      </c>
      <c r="Y73" s="25">
        <v>573</v>
      </c>
      <c r="Z73" s="25">
        <v>7139</v>
      </c>
      <c r="AA73" s="25">
        <v>1728</v>
      </c>
      <c r="AB73" s="25">
        <v>0</v>
      </c>
      <c r="AC73" s="25">
        <v>222</v>
      </c>
      <c r="AD73" s="25">
        <v>78</v>
      </c>
      <c r="AE73" s="25">
        <v>0</v>
      </c>
      <c r="AF73" s="25">
        <v>871</v>
      </c>
      <c r="AG73" s="25">
        <v>184</v>
      </c>
      <c r="AH73" s="25">
        <v>1495</v>
      </c>
      <c r="AI73" s="25">
        <v>2936</v>
      </c>
      <c r="AJ73" s="25">
        <v>422</v>
      </c>
      <c r="AK73" s="25">
        <v>1872</v>
      </c>
      <c r="AL73" s="25">
        <v>1934</v>
      </c>
      <c r="AM73" s="25">
        <v>0</v>
      </c>
      <c r="AN73" s="25">
        <v>615</v>
      </c>
      <c r="AO73" s="25">
        <v>121</v>
      </c>
      <c r="AP73" s="25">
        <v>878</v>
      </c>
      <c r="AQ73" s="25">
        <v>0</v>
      </c>
      <c r="AR73" s="25">
        <v>1901</v>
      </c>
      <c r="AS73" s="25">
        <v>25513</v>
      </c>
      <c r="AT73" s="25">
        <v>494</v>
      </c>
      <c r="AU73" s="25">
        <v>41</v>
      </c>
      <c r="AV73" s="25">
        <v>2496</v>
      </c>
      <c r="AW73" s="25">
        <v>1016</v>
      </c>
      <c r="AX73" s="25">
        <v>326</v>
      </c>
      <c r="AY73" s="25">
        <v>850</v>
      </c>
      <c r="AZ73" s="25">
        <v>114</v>
      </c>
      <c r="BA73" s="25">
        <v>0</v>
      </c>
      <c r="BB73">
        <v>2011</v>
      </c>
      <c r="BC73">
        <v>2011</v>
      </c>
      <c r="BD73" t="str">
        <f>CONCATENATE(A73,BC73)</f>
        <v>Louisiana2011</v>
      </c>
      <c r="BE73" t="str">
        <f t="shared" si="1"/>
        <v xml:space="preserve"> Louisiana2011</v>
      </c>
      <c r="BF73">
        <f>IFERROR(VLOOKUP('Data Table'!A73,'GDP per State'!$A$4:$I$54,8,FALSE),"NA")</f>
        <v>-2.6</v>
      </c>
      <c r="BG73" s="165">
        <f>IFERROR(VLOOKUP(A73,'GDP per Capita'!$A$5:$H$55,7,FALSE)*100,"NA")</f>
        <v>3.8608686280849227</v>
      </c>
      <c r="BH73">
        <v>66.400000000000006</v>
      </c>
      <c r="BI73">
        <f>VLOOKUP($BD73,'Health Ranking'!$C$2:$E$157,2,FALSE)</f>
        <v>50</v>
      </c>
      <c r="BJ73">
        <f>VLOOKUP($BD73,'Health Ranking'!$C$2:$E$157,3,FALSE)</f>
        <v>-1</v>
      </c>
    </row>
    <row r="74" spans="1:62" x14ac:dyDescent="0.25">
      <c r="A74" s="48" t="s">
        <v>27</v>
      </c>
      <c r="B74" s="25">
        <v>626</v>
      </c>
      <c r="C74" s="25">
        <v>0</v>
      </c>
      <c r="D74" s="25">
        <v>0</v>
      </c>
      <c r="E74" s="25">
        <v>30</v>
      </c>
      <c r="F74" s="25">
        <v>1658</v>
      </c>
      <c r="G74" s="25">
        <v>1358</v>
      </c>
      <c r="H74" s="25">
        <v>259</v>
      </c>
      <c r="I74" s="25">
        <v>0</v>
      </c>
      <c r="J74" s="25">
        <v>0</v>
      </c>
      <c r="K74" s="25">
        <v>4689</v>
      </c>
      <c r="L74" s="25">
        <v>408</v>
      </c>
      <c r="M74" s="25">
        <v>106</v>
      </c>
      <c r="N74" s="25">
        <v>0</v>
      </c>
      <c r="O74" s="25">
        <v>693</v>
      </c>
      <c r="P74" s="25">
        <v>275</v>
      </c>
      <c r="Q74" s="25">
        <v>26</v>
      </c>
      <c r="R74" s="25">
        <v>481</v>
      </c>
      <c r="S74" s="25">
        <v>71</v>
      </c>
      <c r="T74" s="25">
        <v>120</v>
      </c>
      <c r="U74" s="25" t="s">
        <v>61</v>
      </c>
      <c r="V74" s="25">
        <v>1526</v>
      </c>
      <c r="W74" s="25">
        <v>4006</v>
      </c>
      <c r="X74" s="25">
        <v>599</v>
      </c>
      <c r="Y74" s="25">
        <v>321</v>
      </c>
      <c r="Z74" s="25">
        <v>0</v>
      </c>
      <c r="AA74" s="25">
        <v>291</v>
      </c>
      <c r="AB74" s="25">
        <v>71</v>
      </c>
      <c r="AC74" s="25">
        <v>122</v>
      </c>
      <c r="AD74" s="25">
        <v>49</v>
      </c>
      <c r="AE74" s="25">
        <v>3080</v>
      </c>
      <c r="AF74" s="25">
        <v>624</v>
      </c>
      <c r="AG74" s="25">
        <v>510</v>
      </c>
      <c r="AH74" s="25">
        <v>2915</v>
      </c>
      <c r="AI74" s="25">
        <v>824</v>
      </c>
      <c r="AJ74" s="25">
        <v>50</v>
      </c>
      <c r="AK74" s="25">
        <v>0</v>
      </c>
      <c r="AL74" s="25">
        <v>271</v>
      </c>
      <c r="AM74" s="25">
        <v>269</v>
      </c>
      <c r="AN74" s="25">
        <v>608</v>
      </c>
      <c r="AO74" s="25">
        <v>228</v>
      </c>
      <c r="AP74" s="25">
        <v>652</v>
      </c>
      <c r="AQ74" s="25">
        <v>0</v>
      </c>
      <c r="AR74" s="25">
        <v>9</v>
      </c>
      <c r="AS74" s="25">
        <v>1357</v>
      </c>
      <c r="AT74" s="25">
        <v>0</v>
      </c>
      <c r="AU74" s="25">
        <v>322</v>
      </c>
      <c r="AV74" s="25">
        <v>2855</v>
      </c>
      <c r="AW74" s="25">
        <v>1313</v>
      </c>
      <c r="AX74" s="25">
        <v>45</v>
      </c>
      <c r="AY74" s="25">
        <v>12</v>
      </c>
      <c r="AZ74" s="25">
        <v>0</v>
      </c>
      <c r="BA74" s="25">
        <v>0</v>
      </c>
      <c r="BB74">
        <v>2011</v>
      </c>
      <c r="BC74">
        <v>2011</v>
      </c>
      <c r="BD74" t="str">
        <f>CONCATENATE(A74,BC74)</f>
        <v>Maine2011</v>
      </c>
      <c r="BE74" t="str">
        <f t="shared" si="1"/>
        <v xml:space="preserve"> Maine2011</v>
      </c>
      <c r="BF74">
        <f>IFERROR(VLOOKUP('Data Table'!A74,'GDP per State'!$A$4:$I$54,8,FALSE),"NA")</f>
        <v>0.4</v>
      </c>
      <c r="BG74" s="165">
        <f>IFERROR(VLOOKUP(A74,'GDP per Capita'!$A$5:$H$55,7,FALSE)*100,"NA")</f>
        <v>4.5592290261814412</v>
      </c>
      <c r="BH74">
        <v>41</v>
      </c>
      <c r="BI74">
        <f>VLOOKUP($BD74,'Health Ranking'!$C$2:$E$157,2,FALSE)</f>
        <v>10</v>
      </c>
      <c r="BJ74">
        <f>VLOOKUP($BD74,'Health Ranking'!$C$2:$E$157,3,FALSE)</f>
        <v>-2</v>
      </c>
    </row>
    <row r="75" spans="1:62" x14ac:dyDescent="0.25">
      <c r="A75" s="48" t="s">
        <v>28</v>
      </c>
      <c r="B75" s="25">
        <v>1606</v>
      </c>
      <c r="C75" s="25">
        <v>216</v>
      </c>
      <c r="D75" s="25">
        <v>1918</v>
      </c>
      <c r="E75" s="25">
        <v>133</v>
      </c>
      <c r="F75" s="25">
        <v>7793</v>
      </c>
      <c r="G75" s="25">
        <v>3303</v>
      </c>
      <c r="H75" s="25">
        <v>1267</v>
      </c>
      <c r="I75" s="25">
        <v>4238</v>
      </c>
      <c r="J75" s="25">
        <v>14129</v>
      </c>
      <c r="K75" s="25">
        <v>15410</v>
      </c>
      <c r="L75" s="25">
        <v>3708</v>
      </c>
      <c r="M75" s="25">
        <v>341</v>
      </c>
      <c r="N75" s="25">
        <v>0</v>
      </c>
      <c r="O75" s="25">
        <v>2565</v>
      </c>
      <c r="P75" s="25">
        <v>480</v>
      </c>
      <c r="Q75" s="25">
        <v>487</v>
      </c>
      <c r="R75" s="25">
        <v>3180</v>
      </c>
      <c r="S75" s="25">
        <v>2076</v>
      </c>
      <c r="T75" s="25">
        <v>1221</v>
      </c>
      <c r="U75" s="25">
        <v>52</v>
      </c>
      <c r="V75" s="25" t="s">
        <v>61</v>
      </c>
      <c r="W75" s="25">
        <v>2762</v>
      </c>
      <c r="X75" s="25">
        <v>1035</v>
      </c>
      <c r="Y75" s="25">
        <v>424</v>
      </c>
      <c r="Z75" s="25">
        <v>265</v>
      </c>
      <c r="AA75" s="25">
        <v>716</v>
      </c>
      <c r="AB75" s="25">
        <v>57</v>
      </c>
      <c r="AC75" s="25">
        <v>318</v>
      </c>
      <c r="AD75" s="25">
        <v>931</v>
      </c>
      <c r="AE75" s="25">
        <v>222</v>
      </c>
      <c r="AF75" s="25">
        <v>5335</v>
      </c>
      <c r="AG75" s="25">
        <v>2277</v>
      </c>
      <c r="AH75" s="25">
        <v>5037</v>
      </c>
      <c r="AI75" s="25">
        <v>10485</v>
      </c>
      <c r="AJ75" s="25">
        <v>10</v>
      </c>
      <c r="AK75" s="25">
        <v>4982</v>
      </c>
      <c r="AL75" s="25">
        <v>432</v>
      </c>
      <c r="AM75" s="25">
        <v>453</v>
      </c>
      <c r="AN75" s="25">
        <v>17751</v>
      </c>
      <c r="AO75" s="25">
        <v>472</v>
      </c>
      <c r="AP75" s="25">
        <v>3807</v>
      </c>
      <c r="AQ75" s="25">
        <v>254</v>
      </c>
      <c r="AR75" s="25">
        <v>1135</v>
      </c>
      <c r="AS75" s="25">
        <v>9443</v>
      </c>
      <c r="AT75" s="25">
        <v>342</v>
      </c>
      <c r="AU75" s="25">
        <v>361</v>
      </c>
      <c r="AV75" s="25">
        <v>22051</v>
      </c>
      <c r="AW75" s="25">
        <v>1899</v>
      </c>
      <c r="AX75" s="25">
        <v>7515</v>
      </c>
      <c r="AY75" s="25">
        <v>147</v>
      </c>
      <c r="AZ75" s="25">
        <v>0</v>
      </c>
      <c r="BA75" s="25">
        <v>70</v>
      </c>
      <c r="BB75">
        <v>2011</v>
      </c>
      <c r="BC75">
        <v>2011</v>
      </c>
      <c r="BD75" t="str">
        <f>CONCATENATE(A75,BC75)</f>
        <v>Maryland2011</v>
      </c>
      <c r="BE75" t="str">
        <f t="shared" si="1"/>
        <v xml:space="preserve"> Maryland2011</v>
      </c>
      <c r="BF75">
        <f>IFERROR(VLOOKUP('Data Table'!A75,'GDP per State'!$A$4:$I$54,8,FALSE),"NA")</f>
        <v>1.6</v>
      </c>
      <c r="BG75" s="165">
        <f>IFERROR(VLOOKUP(A75,'GDP per Capita'!$A$5:$H$55,7,FALSE)*100,"NA")</f>
        <v>4.1854342773698612</v>
      </c>
      <c r="BH75">
        <v>54.2</v>
      </c>
      <c r="BI75">
        <f>VLOOKUP($BD75,'Health Ranking'!$C$2:$E$157,2,FALSE)</f>
        <v>24</v>
      </c>
      <c r="BJ75">
        <f>VLOOKUP($BD75,'Health Ranking'!$C$2:$E$157,3,FALSE)</f>
        <v>-3</v>
      </c>
    </row>
    <row r="76" spans="1:62" x14ac:dyDescent="0.25">
      <c r="A76" s="48" t="s">
        <v>29</v>
      </c>
      <c r="B76" s="25">
        <v>112</v>
      </c>
      <c r="C76" s="25">
        <v>141</v>
      </c>
      <c r="D76" s="25">
        <v>743</v>
      </c>
      <c r="E76" s="25">
        <v>781</v>
      </c>
      <c r="F76" s="25">
        <v>10244</v>
      </c>
      <c r="G76" s="25">
        <v>2157</v>
      </c>
      <c r="H76" s="25">
        <v>8691</v>
      </c>
      <c r="I76" s="25">
        <v>806</v>
      </c>
      <c r="J76" s="25">
        <v>2048</v>
      </c>
      <c r="K76" s="25">
        <v>13701</v>
      </c>
      <c r="L76" s="25">
        <v>4436</v>
      </c>
      <c r="M76" s="25">
        <v>92</v>
      </c>
      <c r="N76" s="25">
        <v>396</v>
      </c>
      <c r="O76" s="25">
        <v>3507</v>
      </c>
      <c r="P76" s="25">
        <v>952</v>
      </c>
      <c r="Q76" s="25">
        <v>466</v>
      </c>
      <c r="R76" s="25">
        <v>28</v>
      </c>
      <c r="S76" s="25">
        <v>1019</v>
      </c>
      <c r="T76" s="25">
        <v>439</v>
      </c>
      <c r="U76" s="25">
        <v>4439</v>
      </c>
      <c r="V76" s="25">
        <v>3470</v>
      </c>
      <c r="W76" s="25" t="s">
        <v>61</v>
      </c>
      <c r="X76" s="25">
        <v>2861</v>
      </c>
      <c r="Y76" s="25">
        <v>970</v>
      </c>
      <c r="Z76" s="25">
        <v>1445</v>
      </c>
      <c r="AA76" s="25">
        <v>463</v>
      </c>
      <c r="AB76" s="25">
        <v>10</v>
      </c>
      <c r="AC76" s="25">
        <v>0</v>
      </c>
      <c r="AD76" s="25">
        <v>256</v>
      </c>
      <c r="AE76" s="25">
        <v>15526</v>
      </c>
      <c r="AF76" s="25">
        <v>4675</v>
      </c>
      <c r="AG76" s="25">
        <v>252</v>
      </c>
      <c r="AH76" s="25">
        <v>14646</v>
      </c>
      <c r="AI76" s="25">
        <v>9053</v>
      </c>
      <c r="AJ76" s="25">
        <v>369</v>
      </c>
      <c r="AK76" s="25">
        <v>2101</v>
      </c>
      <c r="AL76" s="25">
        <v>160</v>
      </c>
      <c r="AM76" s="25">
        <v>1423</v>
      </c>
      <c r="AN76" s="25">
        <v>6284</v>
      </c>
      <c r="AO76" s="25">
        <v>7715</v>
      </c>
      <c r="AP76" s="25">
        <v>730</v>
      </c>
      <c r="AQ76" s="25">
        <v>113</v>
      </c>
      <c r="AR76" s="25">
        <v>1690</v>
      </c>
      <c r="AS76" s="25">
        <v>5035</v>
      </c>
      <c r="AT76" s="25">
        <v>959</v>
      </c>
      <c r="AU76" s="25">
        <v>2378</v>
      </c>
      <c r="AV76" s="25">
        <v>5386</v>
      </c>
      <c r="AW76" s="25">
        <v>1580</v>
      </c>
      <c r="AX76" s="25">
        <v>236</v>
      </c>
      <c r="AY76" s="25">
        <v>733</v>
      </c>
      <c r="AZ76" s="25">
        <v>152</v>
      </c>
      <c r="BA76" s="25">
        <v>1412</v>
      </c>
      <c r="BB76">
        <v>2011</v>
      </c>
      <c r="BC76">
        <v>2011</v>
      </c>
      <c r="BD76" t="str">
        <f>CONCATENATE(A76,BC76)</f>
        <v>Massachusetts2011</v>
      </c>
      <c r="BE76" t="str">
        <f t="shared" si="1"/>
        <v xml:space="preserve"> Massachusetts2011</v>
      </c>
      <c r="BF76">
        <f>IFERROR(VLOOKUP('Data Table'!A76,'GDP per State'!$A$4:$I$54,8,FALSE),"NA")</f>
        <v>1.7</v>
      </c>
      <c r="BG76" s="165">
        <f>IFERROR(VLOOKUP(A76,'GDP per Capita'!$A$5:$H$55,7,FALSE)*100,"NA")</f>
        <v>4.5519425923391275</v>
      </c>
      <c r="BH76">
        <v>47.9</v>
      </c>
      <c r="BI76">
        <f>VLOOKUP($BD76,'Health Ranking'!$C$2:$E$157,2,FALSE)</f>
        <v>7</v>
      </c>
      <c r="BJ76">
        <f>VLOOKUP($BD76,'Health Ranking'!$C$2:$E$157,3,FALSE)</f>
        <v>-5</v>
      </c>
    </row>
    <row r="77" spans="1:62" x14ac:dyDescent="0.25">
      <c r="A77" s="48" t="s">
        <v>30</v>
      </c>
      <c r="B77" s="25">
        <v>2797</v>
      </c>
      <c r="C77" s="25">
        <v>771</v>
      </c>
      <c r="D77" s="25">
        <v>9396</v>
      </c>
      <c r="E77" s="25">
        <v>1881</v>
      </c>
      <c r="F77" s="25">
        <v>12069</v>
      </c>
      <c r="G77" s="25">
        <v>3225</v>
      </c>
      <c r="H77" s="25">
        <v>692</v>
      </c>
      <c r="I77" s="25">
        <v>43</v>
      </c>
      <c r="J77" s="25">
        <v>1108</v>
      </c>
      <c r="K77" s="25">
        <v>19640</v>
      </c>
      <c r="L77" s="25">
        <v>6992</v>
      </c>
      <c r="M77" s="25">
        <v>1303</v>
      </c>
      <c r="N77" s="25">
        <v>615</v>
      </c>
      <c r="O77" s="25">
        <v>10274</v>
      </c>
      <c r="P77" s="25">
        <v>7896</v>
      </c>
      <c r="Q77" s="25">
        <v>1687</v>
      </c>
      <c r="R77" s="25">
        <v>1947</v>
      </c>
      <c r="S77" s="25">
        <v>3178</v>
      </c>
      <c r="T77" s="25">
        <v>1163</v>
      </c>
      <c r="U77" s="25">
        <v>702</v>
      </c>
      <c r="V77" s="25">
        <v>2077</v>
      </c>
      <c r="W77" s="25">
        <v>2629</v>
      </c>
      <c r="X77" s="25" t="s">
        <v>61</v>
      </c>
      <c r="Y77" s="25">
        <v>5164</v>
      </c>
      <c r="Z77" s="25">
        <v>1610</v>
      </c>
      <c r="AA77" s="25">
        <v>2830</v>
      </c>
      <c r="AB77" s="25">
        <v>353</v>
      </c>
      <c r="AC77" s="25">
        <v>683</v>
      </c>
      <c r="AD77" s="25">
        <v>1663</v>
      </c>
      <c r="AE77" s="25">
        <v>155</v>
      </c>
      <c r="AF77" s="25">
        <v>1889</v>
      </c>
      <c r="AG77" s="25">
        <v>908</v>
      </c>
      <c r="AH77" s="25">
        <v>3936</v>
      </c>
      <c r="AI77" s="25">
        <v>7530</v>
      </c>
      <c r="AJ77" s="25">
        <v>328</v>
      </c>
      <c r="AK77" s="25">
        <v>14330</v>
      </c>
      <c r="AL77" s="25">
        <v>1038</v>
      </c>
      <c r="AM77" s="25">
        <v>1652</v>
      </c>
      <c r="AN77" s="25">
        <v>4406</v>
      </c>
      <c r="AO77" s="25">
        <v>178</v>
      </c>
      <c r="AP77" s="25">
        <v>4483</v>
      </c>
      <c r="AQ77" s="25">
        <v>239</v>
      </c>
      <c r="AR77" s="25">
        <v>5983</v>
      </c>
      <c r="AS77" s="25">
        <v>15654</v>
      </c>
      <c r="AT77" s="25">
        <v>1099</v>
      </c>
      <c r="AU77" s="25">
        <v>335</v>
      </c>
      <c r="AV77" s="25">
        <v>7323</v>
      </c>
      <c r="AW77" s="25">
        <v>3720</v>
      </c>
      <c r="AX77" s="25">
        <v>459</v>
      </c>
      <c r="AY77" s="25">
        <v>5623</v>
      </c>
      <c r="AZ77" s="25">
        <v>849</v>
      </c>
      <c r="BA77" s="25">
        <v>88</v>
      </c>
      <c r="BB77">
        <v>2011</v>
      </c>
      <c r="BC77">
        <v>2011</v>
      </c>
      <c r="BD77" t="str">
        <f>CONCATENATE(A77,BC77)</f>
        <v>Michigan2011</v>
      </c>
      <c r="BE77" t="str">
        <f t="shared" si="1"/>
        <v xml:space="preserve"> Michigan2011</v>
      </c>
      <c r="BF77">
        <f>IFERROR(VLOOKUP('Data Table'!A77,'GDP per State'!$A$4:$I$54,8,FALSE),"NA")</f>
        <v>3.5</v>
      </c>
      <c r="BG77" s="165">
        <f>IFERROR(VLOOKUP(A77,'GDP per Capita'!$A$5:$H$55,7,FALSE)*100,"NA")</f>
        <v>5.6458661073238945</v>
      </c>
      <c r="BH77">
        <v>44.4</v>
      </c>
      <c r="BI77">
        <f>VLOOKUP($BD77,'Health Ranking'!$C$2:$E$157,2,FALSE)</f>
        <v>33</v>
      </c>
      <c r="BJ77">
        <f>VLOOKUP($BD77,'Health Ranking'!$C$2:$E$157,3,FALSE)</f>
        <v>-5</v>
      </c>
    </row>
    <row r="78" spans="1:62" x14ac:dyDescent="0.25">
      <c r="A78" s="48" t="s">
        <v>31</v>
      </c>
      <c r="B78" s="25">
        <v>327</v>
      </c>
      <c r="C78" s="25">
        <v>593</v>
      </c>
      <c r="D78" s="25">
        <v>3297</v>
      </c>
      <c r="E78" s="25">
        <v>232</v>
      </c>
      <c r="F78" s="25">
        <v>5687</v>
      </c>
      <c r="G78" s="25">
        <v>3055</v>
      </c>
      <c r="H78" s="25">
        <v>76</v>
      </c>
      <c r="I78" s="25">
        <v>201</v>
      </c>
      <c r="J78" s="25">
        <v>409</v>
      </c>
      <c r="K78" s="25">
        <v>4663</v>
      </c>
      <c r="L78" s="25">
        <v>1808</v>
      </c>
      <c r="M78" s="25">
        <v>933</v>
      </c>
      <c r="N78" s="25">
        <v>566</v>
      </c>
      <c r="O78" s="25">
        <v>4496</v>
      </c>
      <c r="P78" s="25">
        <v>1168</v>
      </c>
      <c r="Q78" s="25">
        <v>5634</v>
      </c>
      <c r="R78" s="25">
        <v>679</v>
      </c>
      <c r="S78" s="25">
        <v>475</v>
      </c>
      <c r="T78" s="25">
        <v>698</v>
      </c>
      <c r="U78" s="25">
        <v>296</v>
      </c>
      <c r="V78" s="25">
        <v>810</v>
      </c>
      <c r="W78" s="25">
        <v>862</v>
      </c>
      <c r="X78" s="25">
        <v>2671</v>
      </c>
      <c r="Y78" s="25" t="s">
        <v>61</v>
      </c>
      <c r="Z78" s="25">
        <v>614</v>
      </c>
      <c r="AA78" s="25">
        <v>2026</v>
      </c>
      <c r="AB78" s="25">
        <v>969</v>
      </c>
      <c r="AC78" s="25">
        <v>1455</v>
      </c>
      <c r="AD78" s="25">
        <v>1055</v>
      </c>
      <c r="AE78" s="25">
        <v>104</v>
      </c>
      <c r="AF78" s="25">
        <v>1261</v>
      </c>
      <c r="AG78" s="25">
        <v>438</v>
      </c>
      <c r="AH78" s="25">
        <v>1824</v>
      </c>
      <c r="AI78" s="25">
        <v>1294</v>
      </c>
      <c r="AJ78" s="25">
        <v>12244</v>
      </c>
      <c r="AK78" s="25">
        <v>1788</v>
      </c>
      <c r="AL78" s="25">
        <v>497</v>
      </c>
      <c r="AM78" s="25">
        <v>1413</v>
      </c>
      <c r="AN78" s="25">
        <v>853</v>
      </c>
      <c r="AO78" s="25">
        <v>27</v>
      </c>
      <c r="AP78" s="25">
        <v>471</v>
      </c>
      <c r="AQ78" s="25">
        <v>5342</v>
      </c>
      <c r="AR78" s="25">
        <v>445</v>
      </c>
      <c r="AS78" s="25">
        <v>7691</v>
      </c>
      <c r="AT78" s="25">
        <v>939</v>
      </c>
      <c r="AU78" s="25">
        <v>206</v>
      </c>
      <c r="AV78" s="25">
        <v>834</v>
      </c>
      <c r="AW78" s="25">
        <v>1543</v>
      </c>
      <c r="AX78" s="25">
        <v>0</v>
      </c>
      <c r="AY78" s="25">
        <v>17927</v>
      </c>
      <c r="AZ78" s="25">
        <v>357</v>
      </c>
      <c r="BA78" s="25">
        <v>0</v>
      </c>
      <c r="BB78">
        <v>2011</v>
      </c>
      <c r="BC78">
        <v>2011</v>
      </c>
      <c r="BD78" t="str">
        <f>CONCATENATE(A78,BC78)</f>
        <v>Minnesota2011</v>
      </c>
      <c r="BE78" t="str">
        <f t="shared" si="1"/>
        <v xml:space="preserve"> Minnesota2011</v>
      </c>
      <c r="BF78">
        <f>IFERROR(VLOOKUP('Data Table'!A78,'GDP per State'!$A$4:$I$54,8,FALSE),"NA")</f>
        <v>1.6</v>
      </c>
      <c r="BG78" s="165">
        <f>IFERROR(VLOOKUP(A78,'GDP per Capita'!$A$5:$H$55,7,FALSE)*100,"NA")</f>
        <v>4.7780285929270123</v>
      </c>
      <c r="BH78">
        <v>41.2</v>
      </c>
      <c r="BI78">
        <f>VLOOKUP($BD78,'Health Ranking'!$C$2:$E$157,2,FALSE)</f>
        <v>6</v>
      </c>
      <c r="BJ78">
        <f>VLOOKUP($BD78,'Health Ranking'!$C$2:$E$157,3,FALSE)</f>
        <v>0</v>
      </c>
    </row>
    <row r="79" spans="1:62" x14ac:dyDescent="0.25">
      <c r="A79" s="48" t="s">
        <v>32</v>
      </c>
      <c r="B79" s="25">
        <v>3945</v>
      </c>
      <c r="C79" s="25">
        <v>554</v>
      </c>
      <c r="D79" s="25">
        <v>1226</v>
      </c>
      <c r="E79" s="25">
        <v>1731</v>
      </c>
      <c r="F79" s="25">
        <v>2092</v>
      </c>
      <c r="G79" s="25">
        <v>879</v>
      </c>
      <c r="H79" s="25">
        <v>69</v>
      </c>
      <c r="I79" s="25">
        <v>0</v>
      </c>
      <c r="J79" s="25">
        <v>83</v>
      </c>
      <c r="K79" s="25">
        <v>5175</v>
      </c>
      <c r="L79" s="25">
        <v>5380</v>
      </c>
      <c r="M79" s="25">
        <v>371</v>
      </c>
      <c r="N79" s="25">
        <v>62</v>
      </c>
      <c r="O79" s="25">
        <v>1521</v>
      </c>
      <c r="P79" s="25">
        <v>469</v>
      </c>
      <c r="Q79" s="25">
        <v>408</v>
      </c>
      <c r="R79" s="25">
        <v>1517</v>
      </c>
      <c r="S79" s="25">
        <v>1248</v>
      </c>
      <c r="T79" s="25">
        <v>10255</v>
      </c>
      <c r="U79" s="25">
        <v>0</v>
      </c>
      <c r="V79" s="25">
        <v>1109</v>
      </c>
      <c r="W79" s="25">
        <v>356</v>
      </c>
      <c r="X79" s="25">
        <v>715</v>
      </c>
      <c r="Y79" s="25">
        <v>549</v>
      </c>
      <c r="Z79" s="25" t="s">
        <v>61</v>
      </c>
      <c r="AA79" s="25">
        <v>1641</v>
      </c>
      <c r="AB79" s="25">
        <v>0</v>
      </c>
      <c r="AC79" s="25">
        <v>424</v>
      </c>
      <c r="AD79" s="25">
        <v>203</v>
      </c>
      <c r="AE79" s="25">
        <v>160</v>
      </c>
      <c r="AF79" s="25">
        <v>510</v>
      </c>
      <c r="AG79" s="25">
        <v>556</v>
      </c>
      <c r="AH79" s="25">
        <v>401</v>
      </c>
      <c r="AI79" s="25">
        <v>1273</v>
      </c>
      <c r="AJ79" s="25">
        <v>80</v>
      </c>
      <c r="AK79" s="25">
        <v>691</v>
      </c>
      <c r="AL79" s="25">
        <v>199</v>
      </c>
      <c r="AM79" s="25">
        <v>7</v>
      </c>
      <c r="AN79" s="25">
        <v>1238</v>
      </c>
      <c r="AO79" s="25">
        <v>0</v>
      </c>
      <c r="AP79" s="25">
        <v>2163</v>
      </c>
      <c r="AQ79" s="25">
        <v>129</v>
      </c>
      <c r="AR79" s="25">
        <v>9172</v>
      </c>
      <c r="AS79" s="25">
        <v>6048</v>
      </c>
      <c r="AT79" s="25">
        <v>143</v>
      </c>
      <c r="AU79" s="25">
        <v>0</v>
      </c>
      <c r="AV79" s="25">
        <v>1682</v>
      </c>
      <c r="AW79" s="25">
        <v>1110</v>
      </c>
      <c r="AX79" s="25">
        <v>0</v>
      </c>
      <c r="AY79" s="25">
        <v>983</v>
      </c>
      <c r="AZ79" s="25">
        <v>70</v>
      </c>
      <c r="BA79" s="25">
        <v>27</v>
      </c>
      <c r="BB79">
        <v>2011</v>
      </c>
      <c r="BC79">
        <v>2011</v>
      </c>
      <c r="BD79" t="str">
        <f>CONCATENATE(A79,BC79)</f>
        <v>Mississippi2011</v>
      </c>
      <c r="BE79" t="str">
        <f t="shared" si="1"/>
        <v xml:space="preserve"> Mississippi2011</v>
      </c>
      <c r="BF79">
        <f>IFERROR(VLOOKUP('Data Table'!A79,'GDP per State'!$A$4:$I$54,8,FALSE),"NA")</f>
        <v>-1.1000000000000001</v>
      </c>
      <c r="BG79" s="165">
        <f>IFERROR(VLOOKUP(A79,'GDP per Capita'!$A$5:$H$55,7,FALSE)*100,"NA")</f>
        <v>3.7579845011510655</v>
      </c>
      <c r="BH79">
        <v>63.4</v>
      </c>
      <c r="BI79">
        <f>VLOOKUP($BD79,'Health Ranking'!$C$2:$E$157,2,FALSE)</f>
        <v>49</v>
      </c>
      <c r="BJ79">
        <f>VLOOKUP($BD79,'Health Ranking'!$C$2:$E$157,3,FALSE)</f>
        <v>1</v>
      </c>
    </row>
    <row r="80" spans="1:62" ht="15.75" thickBot="1" x14ac:dyDescent="0.3">
      <c r="A80" s="48" t="s">
        <v>33</v>
      </c>
      <c r="B80" s="25">
        <v>1086</v>
      </c>
      <c r="C80" s="25">
        <v>921</v>
      </c>
      <c r="D80" s="25">
        <v>3872</v>
      </c>
      <c r="E80" s="25">
        <v>7314</v>
      </c>
      <c r="F80" s="25">
        <v>7677</v>
      </c>
      <c r="G80" s="25">
        <v>4552</v>
      </c>
      <c r="H80" s="25">
        <v>365</v>
      </c>
      <c r="I80" s="25">
        <v>713</v>
      </c>
      <c r="J80" s="25">
        <v>112</v>
      </c>
      <c r="K80" s="25">
        <v>7114</v>
      </c>
      <c r="L80" s="25">
        <v>2514</v>
      </c>
      <c r="M80" s="25">
        <v>308</v>
      </c>
      <c r="N80" s="25">
        <v>384</v>
      </c>
      <c r="O80" s="25">
        <v>13889</v>
      </c>
      <c r="P80" s="25">
        <v>1824</v>
      </c>
      <c r="Q80" s="25">
        <v>3649</v>
      </c>
      <c r="R80" s="25">
        <v>22033</v>
      </c>
      <c r="S80" s="25">
        <v>2793</v>
      </c>
      <c r="T80" s="25">
        <v>1375</v>
      </c>
      <c r="U80" s="25">
        <v>325</v>
      </c>
      <c r="V80" s="25">
        <v>1469</v>
      </c>
      <c r="W80" s="25">
        <v>1261</v>
      </c>
      <c r="X80" s="25">
        <v>2509</v>
      </c>
      <c r="Y80" s="25">
        <v>1345</v>
      </c>
      <c r="Z80" s="25">
        <v>1581</v>
      </c>
      <c r="AA80" s="25" t="s">
        <v>61</v>
      </c>
      <c r="AB80" s="25">
        <v>158</v>
      </c>
      <c r="AC80" s="25">
        <v>1848</v>
      </c>
      <c r="AD80" s="25">
        <v>335</v>
      </c>
      <c r="AE80" s="25">
        <v>153</v>
      </c>
      <c r="AF80" s="25">
        <v>583</v>
      </c>
      <c r="AG80" s="25">
        <v>1183</v>
      </c>
      <c r="AH80" s="25">
        <v>1417</v>
      </c>
      <c r="AI80" s="25">
        <v>2638</v>
      </c>
      <c r="AJ80" s="25">
        <v>330</v>
      </c>
      <c r="AK80" s="25">
        <v>2003</v>
      </c>
      <c r="AL80" s="25">
        <v>5781</v>
      </c>
      <c r="AM80" s="25">
        <v>1172</v>
      </c>
      <c r="AN80" s="25">
        <v>1761</v>
      </c>
      <c r="AO80" s="25">
        <v>109</v>
      </c>
      <c r="AP80" s="25">
        <v>1522</v>
      </c>
      <c r="AQ80" s="25">
        <v>354</v>
      </c>
      <c r="AR80" s="25">
        <v>3795</v>
      </c>
      <c r="AS80" s="25">
        <v>13473</v>
      </c>
      <c r="AT80" s="25">
        <v>511</v>
      </c>
      <c r="AU80" s="25">
        <v>69</v>
      </c>
      <c r="AV80" s="25">
        <v>2277</v>
      </c>
      <c r="AW80" s="25">
        <v>3307</v>
      </c>
      <c r="AX80" s="25">
        <v>309</v>
      </c>
      <c r="AY80" s="25">
        <v>2090</v>
      </c>
      <c r="AZ80" s="25">
        <v>241</v>
      </c>
      <c r="BA80" s="25">
        <v>101</v>
      </c>
      <c r="BB80">
        <v>2011</v>
      </c>
      <c r="BC80">
        <v>2011</v>
      </c>
      <c r="BD80" t="str">
        <f>CONCATENATE(A80,BC80)</f>
        <v>Missouri2011</v>
      </c>
      <c r="BE80" t="str">
        <f t="shared" si="1"/>
        <v xml:space="preserve"> Missouri2011</v>
      </c>
      <c r="BF80">
        <f>IFERROR(VLOOKUP('Data Table'!A80,'GDP per State'!$A$4:$I$54,8,FALSE),"NA")</f>
        <v>0.3</v>
      </c>
      <c r="BG80" s="165">
        <f>IFERROR(VLOOKUP(A80,'GDP per Capita'!$A$5:$H$55,7,FALSE)*100,"NA")</f>
        <v>4.293248365654013</v>
      </c>
      <c r="BH80">
        <v>54.5</v>
      </c>
      <c r="BI80">
        <f>VLOOKUP($BD80,'Health Ranking'!$C$2:$E$157,2,FALSE)</f>
        <v>40</v>
      </c>
      <c r="BJ80">
        <f>VLOOKUP($BD80,'Health Ranking'!$C$2:$E$157,3,FALSE)</f>
        <v>-1</v>
      </c>
    </row>
    <row r="81" spans="1:62" x14ac:dyDescent="0.25">
      <c r="A81" s="48" t="s">
        <v>34</v>
      </c>
      <c r="B81" s="25">
        <v>317</v>
      </c>
      <c r="C81" s="25">
        <v>248</v>
      </c>
      <c r="D81" s="25">
        <v>2431</v>
      </c>
      <c r="E81" s="25">
        <v>713</v>
      </c>
      <c r="F81" s="25">
        <v>2599</v>
      </c>
      <c r="G81" s="25">
        <v>4079</v>
      </c>
      <c r="H81" s="25">
        <v>206</v>
      </c>
      <c r="I81" s="25">
        <v>0</v>
      </c>
      <c r="J81" s="25">
        <v>38</v>
      </c>
      <c r="K81" s="25">
        <v>559</v>
      </c>
      <c r="L81" s="25">
        <v>246</v>
      </c>
      <c r="M81" s="25">
        <v>85</v>
      </c>
      <c r="N81" s="25">
        <v>1602</v>
      </c>
      <c r="O81" s="25">
        <v>304</v>
      </c>
      <c r="P81" s="25">
        <v>34</v>
      </c>
      <c r="Q81" s="25">
        <v>370</v>
      </c>
      <c r="R81" s="25">
        <v>270</v>
      </c>
      <c r="S81" s="25">
        <v>216</v>
      </c>
      <c r="T81" s="25">
        <v>278</v>
      </c>
      <c r="U81" s="25">
        <v>10</v>
      </c>
      <c r="V81" s="25">
        <v>73</v>
      </c>
      <c r="W81" s="25">
        <v>596</v>
      </c>
      <c r="X81" s="25">
        <v>84</v>
      </c>
      <c r="Y81" s="25">
        <v>1457</v>
      </c>
      <c r="Z81" s="25">
        <v>0</v>
      </c>
      <c r="AA81" s="25">
        <v>845</v>
      </c>
      <c r="AB81" s="25" t="s">
        <v>61</v>
      </c>
      <c r="AC81" s="25">
        <v>64</v>
      </c>
      <c r="AD81" s="25">
        <v>1137</v>
      </c>
      <c r="AE81" s="25">
        <v>230</v>
      </c>
      <c r="AF81" s="25">
        <v>49</v>
      </c>
      <c r="AG81" s="25">
        <v>544</v>
      </c>
      <c r="AH81" s="25">
        <v>391</v>
      </c>
      <c r="AI81" s="25">
        <v>563</v>
      </c>
      <c r="AJ81" s="25">
        <v>1227</v>
      </c>
      <c r="AK81" s="25">
        <v>101</v>
      </c>
      <c r="AL81" s="25">
        <v>803</v>
      </c>
      <c r="AM81" s="25">
        <v>1079</v>
      </c>
      <c r="AN81" s="25">
        <v>338</v>
      </c>
      <c r="AO81" s="25">
        <v>0</v>
      </c>
      <c r="AP81" s="25">
        <v>915</v>
      </c>
      <c r="AQ81" s="25">
        <v>232</v>
      </c>
      <c r="AR81" s="25">
        <v>43</v>
      </c>
      <c r="AS81" s="25">
        <v>537</v>
      </c>
      <c r="AT81" s="25">
        <v>1241</v>
      </c>
      <c r="AU81" s="25">
        <v>0</v>
      </c>
      <c r="AV81" s="25">
        <v>617</v>
      </c>
      <c r="AW81" s="25">
        <v>2125</v>
      </c>
      <c r="AX81" s="25">
        <v>60</v>
      </c>
      <c r="AY81" s="25">
        <v>143</v>
      </c>
      <c r="AZ81" s="25">
        <v>1105</v>
      </c>
      <c r="BA81" s="25">
        <v>0</v>
      </c>
      <c r="BB81">
        <v>2011</v>
      </c>
      <c r="BC81">
        <v>2011</v>
      </c>
      <c r="BD81" t="str">
        <f>CONCATENATE(A81,BC81)</f>
        <v>Montana2011</v>
      </c>
      <c r="BE81" t="str">
        <f t="shared" si="1"/>
        <v xml:space="preserve"> Montana2011</v>
      </c>
      <c r="BF81">
        <f>IFERROR(VLOOKUP('Data Table'!A81,'GDP per State'!$A$4:$I$54,8,FALSE),"NA")</f>
        <v>2.4</v>
      </c>
      <c r="BG81" s="165">
        <f>IFERROR(VLOOKUP(A81,'GDP per Capita'!$A$5:$H$55,7,FALSE)*100,"NA")</f>
        <v>4.6824589449207963</v>
      </c>
      <c r="BH81" s="151">
        <v>42.7</v>
      </c>
      <c r="BI81">
        <f>VLOOKUP($BD81,'Health Ranking'!$C$2:$E$157,2,FALSE)</f>
        <v>26</v>
      </c>
      <c r="BJ81">
        <f>VLOOKUP($BD81,'Health Ranking'!$C$2:$E$157,3,FALSE)</f>
        <v>-1</v>
      </c>
    </row>
    <row r="82" spans="1:62" x14ac:dyDescent="0.25">
      <c r="A82" s="48" t="s">
        <v>35</v>
      </c>
      <c r="B82" s="25">
        <v>770</v>
      </c>
      <c r="C82" s="25">
        <v>5</v>
      </c>
      <c r="D82" s="25">
        <v>1393</v>
      </c>
      <c r="E82" s="25">
        <v>332</v>
      </c>
      <c r="F82" s="25">
        <v>1955</v>
      </c>
      <c r="G82" s="25">
        <v>4582</v>
      </c>
      <c r="H82" s="25">
        <v>62</v>
      </c>
      <c r="I82" s="25">
        <v>12</v>
      </c>
      <c r="J82" s="25">
        <v>79</v>
      </c>
      <c r="K82" s="25">
        <v>3857</v>
      </c>
      <c r="L82" s="25">
        <v>4144</v>
      </c>
      <c r="M82" s="25">
        <v>91</v>
      </c>
      <c r="N82" s="25">
        <v>439</v>
      </c>
      <c r="O82" s="25">
        <v>827</v>
      </c>
      <c r="P82" s="25">
        <v>622</v>
      </c>
      <c r="Q82" s="25">
        <v>6490</v>
      </c>
      <c r="R82" s="25">
        <v>1648</v>
      </c>
      <c r="S82" s="25">
        <v>471</v>
      </c>
      <c r="T82" s="25">
        <v>176</v>
      </c>
      <c r="U82" s="25">
        <v>0</v>
      </c>
      <c r="V82" s="25">
        <v>0</v>
      </c>
      <c r="W82" s="25">
        <v>637</v>
      </c>
      <c r="X82" s="25">
        <v>439</v>
      </c>
      <c r="Y82" s="25">
        <v>1936</v>
      </c>
      <c r="Z82" s="25">
        <v>118</v>
      </c>
      <c r="AA82" s="25">
        <v>4860</v>
      </c>
      <c r="AB82" s="25">
        <v>384</v>
      </c>
      <c r="AC82" s="25" t="s">
        <v>61</v>
      </c>
      <c r="AD82" s="25">
        <v>32</v>
      </c>
      <c r="AE82" s="25">
        <v>33</v>
      </c>
      <c r="AF82" s="25">
        <v>312</v>
      </c>
      <c r="AG82" s="25">
        <v>353</v>
      </c>
      <c r="AH82" s="25">
        <v>579</v>
      </c>
      <c r="AI82" s="25">
        <v>1056</v>
      </c>
      <c r="AJ82" s="25">
        <v>218</v>
      </c>
      <c r="AK82" s="25">
        <v>1176</v>
      </c>
      <c r="AL82" s="25">
        <v>1979</v>
      </c>
      <c r="AM82" s="25">
        <v>324</v>
      </c>
      <c r="AN82" s="25">
        <v>582</v>
      </c>
      <c r="AO82" s="25">
        <v>0</v>
      </c>
      <c r="AP82" s="25">
        <v>204</v>
      </c>
      <c r="AQ82" s="25">
        <v>1695</v>
      </c>
      <c r="AR82" s="25">
        <v>631</v>
      </c>
      <c r="AS82" s="25">
        <v>3837</v>
      </c>
      <c r="AT82" s="25">
        <v>195</v>
      </c>
      <c r="AU82" s="25">
        <v>0</v>
      </c>
      <c r="AV82" s="25">
        <v>256</v>
      </c>
      <c r="AW82" s="25">
        <v>673</v>
      </c>
      <c r="AX82" s="25">
        <v>78</v>
      </c>
      <c r="AY82" s="25">
        <v>483</v>
      </c>
      <c r="AZ82" s="25">
        <v>1784</v>
      </c>
      <c r="BA82" s="25">
        <v>0</v>
      </c>
      <c r="BB82">
        <v>2011</v>
      </c>
      <c r="BC82">
        <v>2011</v>
      </c>
      <c r="BD82" t="str">
        <f>CONCATENATE(A82,BC82)</f>
        <v>Nebraska2011</v>
      </c>
      <c r="BE82" t="str">
        <f t="shared" si="1"/>
        <v xml:space="preserve"> Nebraska2011</v>
      </c>
      <c r="BF82">
        <f>IFERROR(VLOOKUP('Data Table'!A82,'GDP per State'!$A$4:$I$54,8,FALSE),"NA")</f>
        <v>1.9</v>
      </c>
      <c r="BG82" s="165">
        <f>IFERROR(VLOOKUP(A82,'GDP per Capita'!$A$5:$H$55,7,FALSE)*100,"NA")</f>
        <v>7.6182025605273163</v>
      </c>
      <c r="BH82" s="152">
        <v>48.8</v>
      </c>
      <c r="BI82">
        <f>VLOOKUP($BD82,'Health Ranking'!$C$2:$E$157,2,FALSE)</f>
        <v>18</v>
      </c>
      <c r="BJ82">
        <f>VLOOKUP($BD82,'Health Ranking'!$C$2:$E$157,3,FALSE)</f>
        <v>-6</v>
      </c>
    </row>
    <row r="83" spans="1:62" x14ac:dyDescent="0.25">
      <c r="A83" s="48" t="s">
        <v>36</v>
      </c>
      <c r="B83" s="25">
        <v>257</v>
      </c>
      <c r="C83" s="25">
        <v>532</v>
      </c>
      <c r="D83" s="25">
        <v>8756</v>
      </c>
      <c r="E83" s="25">
        <v>641</v>
      </c>
      <c r="F83" s="25">
        <v>36159</v>
      </c>
      <c r="G83" s="25">
        <v>4061</v>
      </c>
      <c r="H83" s="25">
        <v>160</v>
      </c>
      <c r="I83" s="25">
        <v>0</v>
      </c>
      <c r="J83" s="25">
        <v>238</v>
      </c>
      <c r="K83" s="25">
        <v>3527</v>
      </c>
      <c r="L83" s="25">
        <v>774</v>
      </c>
      <c r="M83" s="25">
        <v>1548</v>
      </c>
      <c r="N83" s="25">
        <v>3581</v>
      </c>
      <c r="O83" s="25">
        <v>2454</v>
      </c>
      <c r="P83" s="25">
        <v>511</v>
      </c>
      <c r="Q83" s="25">
        <v>2009</v>
      </c>
      <c r="R83" s="25">
        <v>657</v>
      </c>
      <c r="S83" s="25">
        <v>1358</v>
      </c>
      <c r="T83" s="25">
        <v>994</v>
      </c>
      <c r="U83" s="25">
        <v>150</v>
      </c>
      <c r="V83" s="25">
        <v>1105</v>
      </c>
      <c r="W83" s="25">
        <v>163</v>
      </c>
      <c r="X83" s="25">
        <v>1215</v>
      </c>
      <c r="Y83" s="25">
        <v>2682</v>
      </c>
      <c r="Z83" s="25">
        <v>84</v>
      </c>
      <c r="AA83" s="25">
        <v>1544</v>
      </c>
      <c r="AB83" s="25">
        <v>688</v>
      </c>
      <c r="AC83" s="25">
        <v>240</v>
      </c>
      <c r="AD83" s="25" t="s">
        <v>61</v>
      </c>
      <c r="AE83" s="25">
        <v>186</v>
      </c>
      <c r="AF83" s="25">
        <v>899</v>
      </c>
      <c r="AG83" s="25">
        <v>2099</v>
      </c>
      <c r="AH83" s="25">
        <v>1785</v>
      </c>
      <c r="AI83" s="25">
        <v>1048</v>
      </c>
      <c r="AJ83" s="25">
        <v>845</v>
      </c>
      <c r="AK83" s="25">
        <v>1851</v>
      </c>
      <c r="AL83" s="25">
        <v>705</v>
      </c>
      <c r="AM83" s="25">
        <v>7222</v>
      </c>
      <c r="AN83" s="25">
        <v>1057</v>
      </c>
      <c r="AO83" s="25">
        <v>0</v>
      </c>
      <c r="AP83" s="25">
        <v>1017</v>
      </c>
      <c r="AQ83" s="25">
        <v>110</v>
      </c>
      <c r="AR83" s="25">
        <v>883</v>
      </c>
      <c r="AS83" s="25">
        <v>7793</v>
      </c>
      <c r="AT83" s="25">
        <v>4315</v>
      </c>
      <c r="AU83" s="25">
        <v>15</v>
      </c>
      <c r="AV83" s="25">
        <v>1717</v>
      </c>
      <c r="AW83" s="25">
        <v>4925</v>
      </c>
      <c r="AX83" s="25">
        <v>293</v>
      </c>
      <c r="AY83" s="25">
        <v>663</v>
      </c>
      <c r="AZ83" s="25">
        <v>427</v>
      </c>
      <c r="BA83" s="25">
        <v>0</v>
      </c>
      <c r="BB83">
        <v>2011</v>
      </c>
      <c r="BC83">
        <v>2011</v>
      </c>
      <c r="BD83" t="str">
        <f>CONCATENATE(A83,BC83)</f>
        <v>Nevada2011</v>
      </c>
      <c r="BE83" t="str">
        <f t="shared" si="1"/>
        <v xml:space="preserve"> Nevada2011</v>
      </c>
      <c r="BF83">
        <f>IFERROR(VLOOKUP('Data Table'!A83,'GDP per State'!$A$4:$I$54,8,FALSE),"NA")</f>
        <v>1.8</v>
      </c>
      <c r="BG83" s="165">
        <f>IFERROR(VLOOKUP(A83,'GDP per Capita'!$A$5:$H$55,7,FALSE)*100,"NA")</f>
        <v>3.3177739888755347</v>
      </c>
      <c r="BH83" s="153">
        <v>49.9</v>
      </c>
      <c r="BI83">
        <f>VLOOKUP($BD83,'Health Ranking'!$C$2:$E$157,2,FALSE)</f>
        <v>39</v>
      </c>
      <c r="BJ83">
        <f>VLOOKUP($BD83,'Health Ranking'!$C$2:$E$157,3,FALSE)</f>
        <v>8</v>
      </c>
    </row>
    <row r="84" spans="1:62" x14ac:dyDescent="0.25">
      <c r="A84" s="48" t="s">
        <v>37</v>
      </c>
      <c r="B84" s="25">
        <v>64</v>
      </c>
      <c r="C84" s="25">
        <v>520</v>
      </c>
      <c r="D84" s="25">
        <v>228</v>
      </c>
      <c r="E84" s="25">
        <v>52</v>
      </c>
      <c r="F84" s="25">
        <v>1222</v>
      </c>
      <c r="G84" s="25">
        <v>489</v>
      </c>
      <c r="H84" s="25">
        <v>1221</v>
      </c>
      <c r="I84" s="25">
        <v>0</v>
      </c>
      <c r="J84" s="25">
        <v>145</v>
      </c>
      <c r="K84" s="25">
        <v>4324</v>
      </c>
      <c r="L84" s="25">
        <v>132</v>
      </c>
      <c r="M84" s="25">
        <v>107</v>
      </c>
      <c r="N84" s="25">
        <v>129</v>
      </c>
      <c r="O84" s="25">
        <v>590</v>
      </c>
      <c r="P84" s="25">
        <v>90</v>
      </c>
      <c r="Q84" s="25">
        <v>0</v>
      </c>
      <c r="R84" s="25">
        <v>27</v>
      </c>
      <c r="S84" s="25">
        <v>52</v>
      </c>
      <c r="T84" s="25">
        <v>15</v>
      </c>
      <c r="U84" s="25">
        <v>4302</v>
      </c>
      <c r="V84" s="25">
        <v>232</v>
      </c>
      <c r="W84" s="25">
        <v>12010</v>
      </c>
      <c r="X84" s="25">
        <v>73</v>
      </c>
      <c r="Y84" s="25">
        <v>21</v>
      </c>
      <c r="Z84" s="25">
        <v>65</v>
      </c>
      <c r="AA84" s="25">
        <v>769</v>
      </c>
      <c r="AB84" s="25">
        <v>0</v>
      </c>
      <c r="AC84" s="25">
        <v>0</v>
      </c>
      <c r="AD84" s="25">
        <v>0</v>
      </c>
      <c r="AE84" s="25" t="s">
        <v>61</v>
      </c>
      <c r="AF84" s="25">
        <v>499</v>
      </c>
      <c r="AG84" s="25">
        <v>114</v>
      </c>
      <c r="AH84" s="25">
        <v>2972</v>
      </c>
      <c r="AI84" s="25">
        <v>2078</v>
      </c>
      <c r="AJ84" s="25">
        <v>0</v>
      </c>
      <c r="AK84" s="25">
        <v>1992</v>
      </c>
      <c r="AL84" s="25">
        <v>0</v>
      </c>
      <c r="AM84" s="25">
        <v>427</v>
      </c>
      <c r="AN84" s="25">
        <v>1326</v>
      </c>
      <c r="AO84" s="25">
        <v>941</v>
      </c>
      <c r="AP84" s="25">
        <v>372</v>
      </c>
      <c r="AQ84" s="25">
        <v>0</v>
      </c>
      <c r="AR84" s="25">
        <v>132</v>
      </c>
      <c r="AS84" s="25">
        <v>459</v>
      </c>
      <c r="AT84" s="25">
        <v>34</v>
      </c>
      <c r="AU84" s="25">
        <v>2244</v>
      </c>
      <c r="AV84" s="25">
        <v>1344</v>
      </c>
      <c r="AW84" s="25">
        <v>824</v>
      </c>
      <c r="AX84" s="25">
        <v>160</v>
      </c>
      <c r="AY84" s="25">
        <v>480</v>
      </c>
      <c r="AZ84" s="25">
        <v>0</v>
      </c>
      <c r="BA84" s="25">
        <v>0</v>
      </c>
      <c r="BB84">
        <v>2011</v>
      </c>
      <c r="BC84">
        <v>2011</v>
      </c>
      <c r="BD84" t="str">
        <f>CONCATENATE(A84,BC84)</f>
        <v>New Hampshire2011</v>
      </c>
      <c r="BE84" t="str">
        <f t="shared" si="1"/>
        <v xml:space="preserve"> New Hampshire2011</v>
      </c>
      <c r="BF84">
        <f>IFERROR(VLOOKUP('Data Table'!A84,'GDP per State'!$A$4:$I$54,8,FALSE),"NA")</f>
        <v>2.2000000000000002</v>
      </c>
      <c r="BG84" s="165">
        <f>IFERROR(VLOOKUP(A84,'GDP per Capita'!$A$5:$H$55,7,FALSE)*100,"NA")</f>
        <v>4.3508915574963609</v>
      </c>
      <c r="BH84" s="152">
        <v>43.8</v>
      </c>
      <c r="BI84">
        <f>VLOOKUP($BD84,'Health Ranking'!$C$2:$E$157,2,FALSE)</f>
        <v>2</v>
      </c>
      <c r="BJ84">
        <f>VLOOKUP($BD84,'Health Ranking'!$C$2:$E$157,3,FALSE)</f>
        <v>1</v>
      </c>
    </row>
    <row r="85" spans="1:62" x14ac:dyDescent="0.25">
      <c r="A85" s="48" t="s">
        <v>38</v>
      </c>
      <c r="B85" s="25">
        <v>1996</v>
      </c>
      <c r="C85" s="25">
        <v>128</v>
      </c>
      <c r="D85" s="25">
        <v>3379</v>
      </c>
      <c r="E85" s="25">
        <v>341</v>
      </c>
      <c r="F85" s="25">
        <v>8053</v>
      </c>
      <c r="G85" s="25">
        <v>2863</v>
      </c>
      <c r="H85" s="25">
        <v>3809</v>
      </c>
      <c r="I85" s="25">
        <v>6297</v>
      </c>
      <c r="J85" s="25">
        <v>1035</v>
      </c>
      <c r="K85" s="25">
        <v>25206</v>
      </c>
      <c r="L85" s="25">
        <v>8371</v>
      </c>
      <c r="M85" s="25">
        <v>564</v>
      </c>
      <c r="N85" s="25">
        <v>84</v>
      </c>
      <c r="O85" s="25">
        <v>3009</v>
      </c>
      <c r="P85" s="25">
        <v>651</v>
      </c>
      <c r="Q85" s="25">
        <v>185</v>
      </c>
      <c r="R85" s="25">
        <v>1189</v>
      </c>
      <c r="S85" s="25">
        <v>1289</v>
      </c>
      <c r="T85" s="25">
        <v>453</v>
      </c>
      <c r="U85" s="25">
        <v>694</v>
      </c>
      <c r="V85" s="25">
        <v>9627</v>
      </c>
      <c r="W85" s="25">
        <v>8332</v>
      </c>
      <c r="X85" s="25">
        <v>1849</v>
      </c>
      <c r="Y85" s="25">
        <v>631</v>
      </c>
      <c r="Z85" s="25">
        <v>269</v>
      </c>
      <c r="AA85" s="25">
        <v>1114</v>
      </c>
      <c r="AB85" s="25">
        <v>889</v>
      </c>
      <c r="AC85" s="25">
        <v>119</v>
      </c>
      <c r="AD85" s="25">
        <v>2118</v>
      </c>
      <c r="AE85" s="25">
        <v>294</v>
      </c>
      <c r="AF85" s="25" t="s">
        <v>61</v>
      </c>
      <c r="AG85" s="25">
        <v>245</v>
      </c>
      <c r="AH85" s="25">
        <v>41450</v>
      </c>
      <c r="AI85" s="25">
        <v>10374</v>
      </c>
      <c r="AJ85" s="25">
        <v>183</v>
      </c>
      <c r="AK85" s="25">
        <v>3936</v>
      </c>
      <c r="AL85" s="25">
        <v>391</v>
      </c>
      <c r="AM85" s="25">
        <v>1322</v>
      </c>
      <c r="AN85" s="25">
        <v>36133</v>
      </c>
      <c r="AO85" s="25">
        <v>1224</v>
      </c>
      <c r="AP85" s="25">
        <v>4241</v>
      </c>
      <c r="AQ85" s="25">
        <v>441</v>
      </c>
      <c r="AR85" s="25">
        <v>1396</v>
      </c>
      <c r="AS85" s="25">
        <v>7578</v>
      </c>
      <c r="AT85" s="25">
        <v>506</v>
      </c>
      <c r="AU85" s="25">
        <v>962</v>
      </c>
      <c r="AV85" s="25">
        <v>7327</v>
      </c>
      <c r="AW85" s="25">
        <v>2006</v>
      </c>
      <c r="AX85" s="25">
        <v>1431</v>
      </c>
      <c r="AY85" s="25">
        <v>378</v>
      </c>
      <c r="AZ85" s="25">
        <v>7</v>
      </c>
      <c r="BA85" s="25">
        <v>2150</v>
      </c>
      <c r="BB85">
        <v>2011</v>
      </c>
      <c r="BC85">
        <v>2011</v>
      </c>
      <c r="BD85" t="str">
        <f>CONCATENATE(A85,BC85)</f>
        <v>New Jersey2011</v>
      </c>
      <c r="BE85" t="str">
        <f t="shared" si="1"/>
        <v xml:space="preserve"> New Jersey2011</v>
      </c>
      <c r="BF85">
        <f>IFERROR(VLOOKUP('Data Table'!A85,'GDP per State'!$A$4:$I$54,8,FALSE),"NA")</f>
        <v>0.2</v>
      </c>
      <c r="BG85" s="165">
        <f>IFERROR(VLOOKUP(A85,'GDP per Capita'!$A$5:$H$55,7,FALSE)*100,"NA")</f>
        <v>3.9700166574125486</v>
      </c>
      <c r="BH85" s="153">
        <v>52.7</v>
      </c>
      <c r="BI85">
        <f>VLOOKUP($BD85,'Health Ranking'!$C$2:$E$157,2,FALSE)</f>
        <v>17</v>
      </c>
      <c r="BJ85">
        <f>VLOOKUP($BD85,'Health Ranking'!$C$2:$E$157,3,FALSE)</f>
        <v>0</v>
      </c>
    </row>
    <row r="86" spans="1:62" x14ac:dyDescent="0.25">
      <c r="A86" s="48" t="s">
        <v>39</v>
      </c>
      <c r="B86" s="25">
        <v>119</v>
      </c>
      <c r="C86" s="25">
        <v>226</v>
      </c>
      <c r="D86" s="25">
        <v>4610</v>
      </c>
      <c r="E86" s="25">
        <v>775</v>
      </c>
      <c r="F86" s="25">
        <v>5904</v>
      </c>
      <c r="G86" s="25">
        <v>8797</v>
      </c>
      <c r="H86" s="25">
        <v>265</v>
      </c>
      <c r="I86" s="25">
        <v>0</v>
      </c>
      <c r="J86" s="25">
        <v>0</v>
      </c>
      <c r="K86" s="25">
        <v>1376</v>
      </c>
      <c r="L86" s="25">
        <v>791</v>
      </c>
      <c r="M86" s="25">
        <v>354</v>
      </c>
      <c r="N86" s="25">
        <v>141</v>
      </c>
      <c r="O86" s="25">
        <v>1573</v>
      </c>
      <c r="P86" s="25">
        <v>504</v>
      </c>
      <c r="Q86" s="25">
        <v>421</v>
      </c>
      <c r="R86" s="25">
        <v>769</v>
      </c>
      <c r="S86" s="25">
        <v>553</v>
      </c>
      <c r="T86" s="25">
        <v>1028</v>
      </c>
      <c r="U86" s="25">
        <v>144</v>
      </c>
      <c r="V86" s="25">
        <v>797</v>
      </c>
      <c r="W86" s="25">
        <v>199</v>
      </c>
      <c r="X86" s="25">
        <v>508</v>
      </c>
      <c r="Y86" s="25">
        <v>540</v>
      </c>
      <c r="Z86" s="25">
        <v>1075</v>
      </c>
      <c r="AA86" s="25">
        <v>1016</v>
      </c>
      <c r="AB86" s="25">
        <v>264</v>
      </c>
      <c r="AC86" s="25">
        <v>242</v>
      </c>
      <c r="AD86" s="25">
        <v>2136</v>
      </c>
      <c r="AE86" s="25">
        <v>186</v>
      </c>
      <c r="AF86" s="25">
        <v>355</v>
      </c>
      <c r="AG86" s="25" t="s">
        <v>61</v>
      </c>
      <c r="AH86" s="25">
        <v>461</v>
      </c>
      <c r="AI86" s="25">
        <v>1737</v>
      </c>
      <c r="AJ86" s="25">
        <v>99</v>
      </c>
      <c r="AK86" s="25">
        <v>255</v>
      </c>
      <c r="AL86" s="25">
        <v>403</v>
      </c>
      <c r="AM86" s="25">
        <v>537</v>
      </c>
      <c r="AN86" s="25">
        <v>325</v>
      </c>
      <c r="AO86" s="25">
        <v>93</v>
      </c>
      <c r="AP86" s="25">
        <v>598</v>
      </c>
      <c r="AQ86" s="25">
        <v>513</v>
      </c>
      <c r="AR86" s="25">
        <v>381</v>
      </c>
      <c r="AS86" s="25">
        <v>15225</v>
      </c>
      <c r="AT86" s="25">
        <v>1707</v>
      </c>
      <c r="AU86" s="25">
        <v>56</v>
      </c>
      <c r="AV86" s="25">
        <v>1014</v>
      </c>
      <c r="AW86" s="25">
        <v>1569</v>
      </c>
      <c r="AX86" s="25">
        <v>0</v>
      </c>
      <c r="AY86" s="25">
        <v>714</v>
      </c>
      <c r="AZ86" s="25">
        <v>76</v>
      </c>
      <c r="BA86" s="25">
        <v>51</v>
      </c>
      <c r="BB86">
        <v>2011</v>
      </c>
      <c r="BC86">
        <v>2011</v>
      </c>
      <c r="BD86" t="str">
        <f>CONCATENATE(A86,BC86)</f>
        <v>New Mexico2011</v>
      </c>
      <c r="BE86" t="str">
        <f t="shared" si="1"/>
        <v xml:space="preserve"> New Mexico2011</v>
      </c>
      <c r="BF86">
        <f>IFERROR(VLOOKUP('Data Table'!A86,'GDP per State'!$A$4:$I$54,8,FALSE),"NA")</f>
        <v>-0.4</v>
      </c>
      <c r="BG86" s="165">
        <f>IFERROR(VLOOKUP(A86,'GDP per Capita'!$A$5:$H$55,7,FALSE)*100,"NA")</f>
        <v>3.6217364905889498</v>
      </c>
      <c r="BH86" s="152">
        <v>53.4</v>
      </c>
      <c r="BI86">
        <f>VLOOKUP($BD86,'Health Ranking'!$C$2:$E$157,2,FALSE)</f>
        <v>32</v>
      </c>
      <c r="BJ86">
        <f>VLOOKUP($BD86,'Health Ranking'!$C$2:$E$157,3,FALSE)</f>
        <v>8</v>
      </c>
    </row>
    <row r="87" spans="1:62" x14ac:dyDescent="0.25">
      <c r="A87" s="48" t="s">
        <v>40</v>
      </c>
      <c r="B87" s="25">
        <v>1108</v>
      </c>
      <c r="C87" s="25">
        <v>940</v>
      </c>
      <c r="D87" s="25">
        <v>3880</v>
      </c>
      <c r="E87" s="25">
        <v>674</v>
      </c>
      <c r="F87" s="25">
        <v>25629</v>
      </c>
      <c r="G87" s="25">
        <v>3998</v>
      </c>
      <c r="H87" s="25">
        <v>20015</v>
      </c>
      <c r="I87" s="25">
        <v>3141</v>
      </c>
      <c r="J87" s="25">
        <v>2313</v>
      </c>
      <c r="K87" s="25">
        <v>59288</v>
      </c>
      <c r="L87" s="25">
        <v>14454</v>
      </c>
      <c r="M87" s="25">
        <v>4246</v>
      </c>
      <c r="N87" s="25">
        <v>419</v>
      </c>
      <c r="O87" s="25">
        <v>6412</v>
      </c>
      <c r="P87" s="25">
        <v>2518</v>
      </c>
      <c r="Q87" s="25">
        <v>2361</v>
      </c>
      <c r="R87" s="25">
        <v>780</v>
      </c>
      <c r="S87" s="25">
        <v>2174</v>
      </c>
      <c r="T87" s="25">
        <v>1360</v>
      </c>
      <c r="U87" s="25">
        <v>2589</v>
      </c>
      <c r="V87" s="25">
        <v>9222</v>
      </c>
      <c r="W87" s="25">
        <v>19431</v>
      </c>
      <c r="X87" s="25">
        <v>6087</v>
      </c>
      <c r="Y87" s="25">
        <v>2416</v>
      </c>
      <c r="Z87" s="25">
        <v>364</v>
      </c>
      <c r="AA87" s="25">
        <v>2904</v>
      </c>
      <c r="AB87" s="25">
        <v>422</v>
      </c>
      <c r="AC87" s="25">
        <v>544</v>
      </c>
      <c r="AD87" s="25">
        <v>1516</v>
      </c>
      <c r="AE87" s="25">
        <v>1471</v>
      </c>
      <c r="AF87" s="25">
        <v>40815</v>
      </c>
      <c r="AG87" s="25">
        <v>1445</v>
      </c>
      <c r="AH87" s="25" t="s">
        <v>61</v>
      </c>
      <c r="AI87" s="25">
        <v>18321</v>
      </c>
      <c r="AJ87" s="25">
        <v>264</v>
      </c>
      <c r="AK87" s="25">
        <v>8784</v>
      </c>
      <c r="AL87" s="25">
        <v>1858</v>
      </c>
      <c r="AM87" s="25">
        <v>2056</v>
      </c>
      <c r="AN87" s="25">
        <v>29436</v>
      </c>
      <c r="AO87" s="25">
        <v>2776</v>
      </c>
      <c r="AP87" s="25">
        <v>11317</v>
      </c>
      <c r="AQ87" s="25">
        <v>6</v>
      </c>
      <c r="AR87" s="25">
        <v>4921</v>
      </c>
      <c r="AS87" s="25">
        <v>26155</v>
      </c>
      <c r="AT87" s="25">
        <v>1937</v>
      </c>
      <c r="AU87" s="25">
        <v>3723</v>
      </c>
      <c r="AV87" s="25">
        <v>12455</v>
      </c>
      <c r="AW87" s="25">
        <v>4512</v>
      </c>
      <c r="AX87" s="25">
        <v>2017</v>
      </c>
      <c r="AY87" s="25">
        <v>2213</v>
      </c>
      <c r="AZ87" s="25">
        <v>113</v>
      </c>
      <c r="BA87" s="25">
        <v>2615</v>
      </c>
      <c r="BB87">
        <v>2011</v>
      </c>
      <c r="BC87">
        <v>2011</v>
      </c>
      <c r="BD87" t="str">
        <f>CONCATENATE(A87,BC87)</f>
        <v>New York2011</v>
      </c>
      <c r="BE87" t="str">
        <f t="shared" si="1"/>
        <v xml:space="preserve"> New York2011</v>
      </c>
      <c r="BF87">
        <f>IFERROR(VLOOKUP('Data Table'!A87,'GDP per State'!$A$4:$I$54,8,FALSE),"NA")</f>
        <v>1.2</v>
      </c>
      <c r="BG87" s="165">
        <f>IFERROR(VLOOKUP(A87,'GDP per Capita'!$A$5:$H$55,7,FALSE)*100,"NA")</f>
        <v>4.0859952360593654</v>
      </c>
      <c r="BH87" s="153">
        <v>45.4</v>
      </c>
      <c r="BI87">
        <f>VLOOKUP($BD87,'Health Ranking'!$C$2:$E$157,2,FALSE)</f>
        <v>20</v>
      </c>
      <c r="BJ87">
        <f>VLOOKUP($BD87,'Health Ranking'!$C$2:$E$157,3,FALSE)</f>
        <v>4</v>
      </c>
    </row>
    <row r="88" spans="1:62" x14ac:dyDescent="0.25">
      <c r="A88" s="48" t="s">
        <v>41</v>
      </c>
      <c r="B88" s="25">
        <v>2697</v>
      </c>
      <c r="C88" s="25">
        <v>470</v>
      </c>
      <c r="D88" s="25">
        <v>2548</v>
      </c>
      <c r="E88" s="25">
        <v>1664</v>
      </c>
      <c r="F88" s="25">
        <v>8708</v>
      </c>
      <c r="G88" s="25">
        <v>4756</v>
      </c>
      <c r="H88" s="25">
        <v>1029</v>
      </c>
      <c r="I88" s="25">
        <v>388</v>
      </c>
      <c r="J88" s="25">
        <v>1716</v>
      </c>
      <c r="K88" s="25">
        <v>23983</v>
      </c>
      <c r="L88" s="25">
        <v>19138</v>
      </c>
      <c r="M88" s="25">
        <v>2307</v>
      </c>
      <c r="N88" s="25">
        <v>263</v>
      </c>
      <c r="O88" s="25">
        <v>4057</v>
      </c>
      <c r="P88" s="25">
        <v>3038</v>
      </c>
      <c r="Q88" s="25">
        <v>1760</v>
      </c>
      <c r="R88" s="25">
        <v>1223</v>
      </c>
      <c r="S88" s="25">
        <v>3916</v>
      </c>
      <c r="T88" s="25">
        <v>2134</v>
      </c>
      <c r="U88" s="25">
        <v>1439</v>
      </c>
      <c r="V88" s="25">
        <v>6686</v>
      </c>
      <c r="W88" s="25">
        <v>3964</v>
      </c>
      <c r="X88" s="25">
        <v>3405</v>
      </c>
      <c r="Y88" s="25">
        <v>845</v>
      </c>
      <c r="Z88" s="25">
        <v>483</v>
      </c>
      <c r="AA88" s="25">
        <v>3669</v>
      </c>
      <c r="AB88" s="25">
        <v>1173</v>
      </c>
      <c r="AC88" s="25">
        <v>829</v>
      </c>
      <c r="AD88" s="25">
        <v>1333</v>
      </c>
      <c r="AE88" s="25">
        <v>1297</v>
      </c>
      <c r="AF88" s="25">
        <v>2482</v>
      </c>
      <c r="AG88" s="25">
        <v>522</v>
      </c>
      <c r="AH88" s="25">
        <v>9336</v>
      </c>
      <c r="AI88" s="25" t="s">
        <v>61</v>
      </c>
      <c r="AJ88" s="25">
        <v>900</v>
      </c>
      <c r="AK88" s="25">
        <v>4572</v>
      </c>
      <c r="AL88" s="25">
        <v>1322</v>
      </c>
      <c r="AM88" s="25">
        <v>1099</v>
      </c>
      <c r="AN88" s="25">
        <v>11254</v>
      </c>
      <c r="AO88" s="25">
        <v>259</v>
      </c>
      <c r="AP88" s="25">
        <v>23102</v>
      </c>
      <c r="AQ88" s="25">
        <v>166</v>
      </c>
      <c r="AR88" s="25">
        <v>9353</v>
      </c>
      <c r="AS88" s="25">
        <v>14956</v>
      </c>
      <c r="AT88" s="25">
        <v>1653</v>
      </c>
      <c r="AU88" s="25">
        <v>250</v>
      </c>
      <c r="AV88" s="25">
        <v>22753</v>
      </c>
      <c r="AW88" s="25">
        <v>3870</v>
      </c>
      <c r="AX88" s="25">
        <v>3865</v>
      </c>
      <c r="AY88" s="25">
        <v>2120</v>
      </c>
      <c r="AZ88" s="25">
        <v>395</v>
      </c>
      <c r="BA88" s="25">
        <v>200</v>
      </c>
      <c r="BB88">
        <v>2011</v>
      </c>
      <c r="BC88">
        <v>2011</v>
      </c>
      <c r="BD88" t="str">
        <f>CONCATENATE(A88,BC88)</f>
        <v>North Carolina2011</v>
      </c>
      <c r="BE88" t="str">
        <f t="shared" si="1"/>
        <v xml:space="preserve"> North Carolina2011</v>
      </c>
      <c r="BF88">
        <f>IFERROR(VLOOKUP('Data Table'!A88,'GDP per State'!$A$4:$I$54,8,FALSE),"NA")</f>
        <v>0.5</v>
      </c>
      <c r="BG88" s="165">
        <f>IFERROR(VLOOKUP(A88,'GDP per Capita'!$A$5:$H$55,7,FALSE)*100,"NA")</f>
        <v>4.1151311987053516</v>
      </c>
      <c r="BH88" s="152">
        <v>59</v>
      </c>
      <c r="BI88">
        <f>VLOOKUP($BD88,'Health Ranking'!$C$2:$E$157,2,FALSE)</f>
        <v>35</v>
      </c>
      <c r="BJ88">
        <f>VLOOKUP($BD88,'Health Ranking'!$C$2:$E$157,3,FALSE)</f>
        <v>0</v>
      </c>
    </row>
    <row r="89" spans="1:62" x14ac:dyDescent="0.25">
      <c r="A89" s="48" t="s">
        <v>42</v>
      </c>
      <c r="B89" s="25">
        <v>284</v>
      </c>
      <c r="C89" s="25">
        <v>0</v>
      </c>
      <c r="D89" s="25">
        <v>1159</v>
      </c>
      <c r="E89" s="25">
        <v>214</v>
      </c>
      <c r="F89" s="25">
        <v>1392</v>
      </c>
      <c r="G89" s="25">
        <v>2249</v>
      </c>
      <c r="H89" s="25">
        <v>0</v>
      </c>
      <c r="I89" s="25">
        <v>0</v>
      </c>
      <c r="J89" s="25">
        <v>285</v>
      </c>
      <c r="K89" s="25">
        <v>514</v>
      </c>
      <c r="L89" s="25">
        <v>201</v>
      </c>
      <c r="M89" s="25">
        <v>32</v>
      </c>
      <c r="N89" s="25">
        <v>1201</v>
      </c>
      <c r="O89" s="25">
        <v>105</v>
      </c>
      <c r="P89" s="25">
        <v>70</v>
      </c>
      <c r="Q89" s="25">
        <v>604</v>
      </c>
      <c r="R89" s="25">
        <v>379</v>
      </c>
      <c r="S89" s="25">
        <v>117</v>
      </c>
      <c r="T89" s="25">
        <v>277</v>
      </c>
      <c r="U89" s="25">
        <v>19</v>
      </c>
      <c r="V89" s="25">
        <v>0</v>
      </c>
      <c r="W89" s="25">
        <v>61</v>
      </c>
      <c r="X89" s="25">
        <v>159</v>
      </c>
      <c r="Y89" s="25">
        <v>7574</v>
      </c>
      <c r="Z89" s="25">
        <v>0</v>
      </c>
      <c r="AA89" s="25">
        <v>977</v>
      </c>
      <c r="AB89" s="25">
        <v>360</v>
      </c>
      <c r="AC89" s="25">
        <v>292</v>
      </c>
      <c r="AD89" s="25">
        <v>0</v>
      </c>
      <c r="AE89" s="25">
        <v>47</v>
      </c>
      <c r="AF89" s="25">
        <v>61</v>
      </c>
      <c r="AG89" s="25">
        <v>264</v>
      </c>
      <c r="AH89" s="25">
        <v>374</v>
      </c>
      <c r="AI89" s="25">
        <v>189</v>
      </c>
      <c r="AJ89" s="25" t="s">
        <v>61</v>
      </c>
      <c r="AK89" s="25">
        <v>204</v>
      </c>
      <c r="AL89" s="25">
        <v>928</v>
      </c>
      <c r="AM89" s="25">
        <v>313</v>
      </c>
      <c r="AN89" s="25">
        <v>195</v>
      </c>
      <c r="AO89" s="25">
        <v>0</v>
      </c>
      <c r="AP89" s="25">
        <v>271</v>
      </c>
      <c r="AQ89" s="25">
        <v>2060</v>
      </c>
      <c r="AR89" s="25">
        <v>50</v>
      </c>
      <c r="AS89" s="25">
        <v>809</v>
      </c>
      <c r="AT89" s="25">
        <v>2</v>
      </c>
      <c r="AU89" s="25">
        <v>0</v>
      </c>
      <c r="AV89" s="25">
        <v>462</v>
      </c>
      <c r="AW89" s="25">
        <v>189</v>
      </c>
      <c r="AX89" s="25">
        <v>0</v>
      </c>
      <c r="AY89" s="25">
        <v>1383</v>
      </c>
      <c r="AZ89" s="25">
        <v>237</v>
      </c>
      <c r="BA89" s="25">
        <v>0</v>
      </c>
      <c r="BB89">
        <v>2011</v>
      </c>
      <c r="BC89">
        <v>2011</v>
      </c>
      <c r="BD89" t="str">
        <f>CONCATENATE(A89,BC89)</f>
        <v>North Dakota2011</v>
      </c>
      <c r="BE89" t="str">
        <f t="shared" si="1"/>
        <v xml:space="preserve"> North Dakota2011</v>
      </c>
      <c r="BF89">
        <f>IFERROR(VLOOKUP('Data Table'!A89,'GDP per State'!$A$4:$I$54,8,FALSE),"NA")</f>
        <v>7.8</v>
      </c>
      <c r="BG89" s="165">
        <f>IFERROR(VLOOKUP(A89,'GDP per Capita'!$A$5:$H$55,7,FALSE)*100,"NA")</f>
        <v>11.242993735575338</v>
      </c>
      <c r="BH89" s="153">
        <v>40.4</v>
      </c>
      <c r="BI89">
        <f>VLOOKUP($BD89,'Health Ranking'!$C$2:$E$157,2,FALSE)</f>
        <v>11</v>
      </c>
      <c r="BJ89">
        <f>VLOOKUP($BD89,'Health Ranking'!$C$2:$E$157,3,FALSE)</f>
        <v>5</v>
      </c>
    </row>
    <row r="90" spans="1:62" x14ac:dyDescent="0.25">
      <c r="A90" s="48" t="s">
        <v>43</v>
      </c>
      <c r="B90" s="25">
        <v>2596</v>
      </c>
      <c r="C90" s="25">
        <v>319</v>
      </c>
      <c r="D90" s="25">
        <v>4682</v>
      </c>
      <c r="E90" s="25">
        <v>174</v>
      </c>
      <c r="F90" s="25">
        <v>10474</v>
      </c>
      <c r="G90" s="25">
        <v>5527</v>
      </c>
      <c r="H90" s="25">
        <v>1383</v>
      </c>
      <c r="I90" s="25">
        <v>664</v>
      </c>
      <c r="J90" s="25">
        <v>306</v>
      </c>
      <c r="K90" s="25">
        <v>18191</v>
      </c>
      <c r="L90" s="25">
        <v>6863</v>
      </c>
      <c r="M90" s="25">
        <v>970</v>
      </c>
      <c r="N90" s="25">
        <v>260</v>
      </c>
      <c r="O90" s="25">
        <v>8384</v>
      </c>
      <c r="P90" s="25">
        <v>11109</v>
      </c>
      <c r="Q90" s="25">
        <v>993</v>
      </c>
      <c r="R90" s="25">
        <v>1616</v>
      </c>
      <c r="S90" s="25">
        <v>19617</v>
      </c>
      <c r="T90" s="25">
        <v>2641</v>
      </c>
      <c r="U90" s="25">
        <v>483</v>
      </c>
      <c r="V90" s="25">
        <v>3396</v>
      </c>
      <c r="W90" s="25">
        <v>1757</v>
      </c>
      <c r="X90" s="25">
        <v>11224</v>
      </c>
      <c r="Y90" s="25">
        <v>1961</v>
      </c>
      <c r="Z90" s="25">
        <v>991</v>
      </c>
      <c r="AA90" s="25">
        <v>3240</v>
      </c>
      <c r="AB90" s="25">
        <v>321</v>
      </c>
      <c r="AC90" s="25">
        <v>268</v>
      </c>
      <c r="AD90" s="25">
        <v>1354</v>
      </c>
      <c r="AE90" s="25">
        <v>248</v>
      </c>
      <c r="AF90" s="25">
        <v>1121</v>
      </c>
      <c r="AG90" s="25">
        <v>1742</v>
      </c>
      <c r="AH90" s="25">
        <v>5191</v>
      </c>
      <c r="AI90" s="25">
        <v>10187</v>
      </c>
      <c r="AJ90" s="25">
        <v>286</v>
      </c>
      <c r="AK90" s="25" t="s">
        <v>61</v>
      </c>
      <c r="AL90" s="25">
        <v>1608</v>
      </c>
      <c r="AM90" s="25">
        <v>949</v>
      </c>
      <c r="AN90" s="25">
        <v>13075</v>
      </c>
      <c r="AO90" s="25">
        <v>60</v>
      </c>
      <c r="AP90" s="25">
        <v>6327</v>
      </c>
      <c r="AQ90" s="25">
        <v>84</v>
      </c>
      <c r="AR90" s="25">
        <v>5944</v>
      </c>
      <c r="AS90" s="25">
        <v>12315</v>
      </c>
      <c r="AT90" s="25">
        <v>2584</v>
      </c>
      <c r="AU90" s="25">
        <v>383</v>
      </c>
      <c r="AV90" s="25">
        <v>9570</v>
      </c>
      <c r="AW90" s="25">
        <v>2686</v>
      </c>
      <c r="AX90" s="25">
        <v>8545</v>
      </c>
      <c r="AY90" s="25">
        <v>1358</v>
      </c>
      <c r="AZ90" s="25">
        <v>22</v>
      </c>
      <c r="BA90" s="25">
        <v>0</v>
      </c>
      <c r="BB90">
        <v>2011</v>
      </c>
      <c r="BC90">
        <v>2011</v>
      </c>
      <c r="BD90" t="str">
        <f>CONCATENATE(A90,BC90)</f>
        <v>Ohio2011</v>
      </c>
      <c r="BE90" t="str">
        <f t="shared" si="1"/>
        <v xml:space="preserve"> Ohio2011</v>
      </c>
      <c r="BF90">
        <f>IFERROR(VLOOKUP('Data Table'!A90,'GDP per State'!$A$4:$I$54,8,FALSE),"NA")</f>
        <v>2.9</v>
      </c>
      <c r="BG90" s="165">
        <f>IFERROR(VLOOKUP(A90,'GDP per Capita'!$A$5:$H$55,7,FALSE)*100,"NA")</f>
        <v>5.3018285046338809</v>
      </c>
      <c r="BH90" s="152">
        <v>50.7</v>
      </c>
      <c r="BI90">
        <f>VLOOKUP($BD90,'Health Ranking'!$C$2:$E$157,2,FALSE)</f>
        <v>36</v>
      </c>
      <c r="BJ90">
        <f>VLOOKUP($BD90,'Health Ranking'!$C$2:$E$157,3,FALSE)</f>
        <v>7</v>
      </c>
    </row>
    <row r="91" spans="1:62" x14ac:dyDescent="0.25">
      <c r="A91" s="48" t="s">
        <v>44</v>
      </c>
      <c r="B91" s="25">
        <v>973</v>
      </c>
      <c r="C91" s="25">
        <v>616</v>
      </c>
      <c r="D91" s="25">
        <v>3219</v>
      </c>
      <c r="E91" s="25">
        <v>3761</v>
      </c>
      <c r="F91" s="25">
        <v>5113</v>
      </c>
      <c r="G91" s="25">
        <v>3824</v>
      </c>
      <c r="H91" s="25">
        <v>217</v>
      </c>
      <c r="I91" s="25">
        <v>27</v>
      </c>
      <c r="J91" s="25">
        <v>0</v>
      </c>
      <c r="K91" s="25">
        <v>2600</v>
      </c>
      <c r="L91" s="25">
        <v>1632</v>
      </c>
      <c r="M91" s="25">
        <v>685</v>
      </c>
      <c r="N91" s="25">
        <v>288</v>
      </c>
      <c r="O91" s="25">
        <v>1002</v>
      </c>
      <c r="P91" s="25">
        <v>844</v>
      </c>
      <c r="Q91" s="25">
        <v>532</v>
      </c>
      <c r="R91" s="25">
        <v>5022</v>
      </c>
      <c r="S91" s="25">
        <v>1256</v>
      </c>
      <c r="T91" s="25">
        <v>4235</v>
      </c>
      <c r="U91" s="25">
        <v>25</v>
      </c>
      <c r="V91" s="25">
        <v>845</v>
      </c>
      <c r="W91" s="25">
        <v>90</v>
      </c>
      <c r="X91" s="25">
        <v>917</v>
      </c>
      <c r="Y91" s="25">
        <v>546</v>
      </c>
      <c r="Z91" s="25">
        <v>566</v>
      </c>
      <c r="AA91" s="25">
        <v>6073</v>
      </c>
      <c r="AB91" s="25">
        <v>96</v>
      </c>
      <c r="AC91" s="25">
        <v>1255</v>
      </c>
      <c r="AD91" s="25">
        <v>258</v>
      </c>
      <c r="AE91" s="25">
        <v>0</v>
      </c>
      <c r="AF91" s="25">
        <v>773</v>
      </c>
      <c r="AG91" s="25">
        <v>234</v>
      </c>
      <c r="AH91" s="25">
        <v>1425</v>
      </c>
      <c r="AI91" s="25">
        <v>1390</v>
      </c>
      <c r="AJ91" s="25">
        <v>59</v>
      </c>
      <c r="AK91" s="25">
        <v>2333</v>
      </c>
      <c r="AL91" s="25" t="s">
        <v>61</v>
      </c>
      <c r="AM91" s="25">
        <v>2034</v>
      </c>
      <c r="AN91" s="25">
        <v>283</v>
      </c>
      <c r="AO91" s="25">
        <v>0</v>
      </c>
      <c r="AP91" s="25">
        <v>1008</v>
      </c>
      <c r="AQ91" s="25">
        <v>40</v>
      </c>
      <c r="AR91" s="25">
        <v>3166</v>
      </c>
      <c r="AS91" s="25">
        <v>19302</v>
      </c>
      <c r="AT91" s="25">
        <v>150</v>
      </c>
      <c r="AU91" s="25">
        <v>0</v>
      </c>
      <c r="AV91" s="25">
        <v>853</v>
      </c>
      <c r="AW91" s="25">
        <v>765</v>
      </c>
      <c r="AX91" s="25">
        <v>97</v>
      </c>
      <c r="AY91" s="25">
        <v>118</v>
      </c>
      <c r="AZ91" s="25">
        <v>462</v>
      </c>
      <c r="BA91" s="25">
        <v>79</v>
      </c>
      <c r="BB91">
        <v>2011</v>
      </c>
      <c r="BC91">
        <v>2011</v>
      </c>
      <c r="BD91" t="str">
        <f>CONCATENATE(A91,BC91)</f>
        <v>Oklahoma2011</v>
      </c>
      <c r="BE91" t="str">
        <f t="shared" si="1"/>
        <v xml:space="preserve"> Oklahoma2011</v>
      </c>
      <c r="BF91">
        <f>IFERROR(VLOOKUP('Data Table'!A91,'GDP per State'!$A$4:$I$54,8,FALSE),"NA")</f>
        <v>1.9</v>
      </c>
      <c r="BG91" s="165">
        <f>IFERROR(VLOOKUP(A91,'GDP per Capita'!$A$5:$H$55,7,FALSE)*100,"NA")</f>
        <v>6.0334881103137752</v>
      </c>
      <c r="BH91" s="153">
        <v>59.6</v>
      </c>
      <c r="BI91">
        <f>VLOOKUP($BD91,'Health Ranking'!$C$2:$E$157,2,FALSE)</f>
        <v>46</v>
      </c>
      <c r="BJ91">
        <f>VLOOKUP($BD91,'Health Ranking'!$C$2:$E$157,3,FALSE)</f>
        <v>0</v>
      </c>
    </row>
    <row r="92" spans="1:62" x14ac:dyDescent="0.25">
      <c r="A92" s="48" t="s">
        <v>45</v>
      </c>
      <c r="B92" s="25">
        <v>169</v>
      </c>
      <c r="C92" s="25">
        <v>2161</v>
      </c>
      <c r="D92" s="25">
        <v>4613</v>
      </c>
      <c r="E92" s="25">
        <v>632</v>
      </c>
      <c r="F92" s="25">
        <v>18165</v>
      </c>
      <c r="G92" s="25">
        <v>5543</v>
      </c>
      <c r="H92" s="25">
        <v>117</v>
      </c>
      <c r="I92" s="25">
        <v>0</v>
      </c>
      <c r="J92" s="25">
        <v>51</v>
      </c>
      <c r="K92" s="25">
        <v>3315</v>
      </c>
      <c r="L92" s="25">
        <v>727</v>
      </c>
      <c r="M92" s="25">
        <v>2030</v>
      </c>
      <c r="N92" s="25">
        <v>7170</v>
      </c>
      <c r="O92" s="25">
        <v>792</v>
      </c>
      <c r="P92" s="25">
        <v>505</v>
      </c>
      <c r="Q92" s="25">
        <v>811</v>
      </c>
      <c r="R92" s="25">
        <v>285</v>
      </c>
      <c r="S92" s="25">
        <v>459</v>
      </c>
      <c r="T92" s="25">
        <v>1531</v>
      </c>
      <c r="U92" s="25">
        <v>471</v>
      </c>
      <c r="V92" s="25">
        <v>276</v>
      </c>
      <c r="W92" s="25">
        <v>178</v>
      </c>
      <c r="X92" s="25">
        <v>647</v>
      </c>
      <c r="Y92" s="25">
        <v>1800</v>
      </c>
      <c r="Z92" s="25">
        <v>74</v>
      </c>
      <c r="AA92" s="25">
        <v>777</v>
      </c>
      <c r="AB92" s="25">
        <v>1959</v>
      </c>
      <c r="AC92" s="25">
        <v>1556</v>
      </c>
      <c r="AD92" s="25">
        <v>1691</v>
      </c>
      <c r="AE92" s="25">
        <v>198</v>
      </c>
      <c r="AF92" s="25">
        <v>360</v>
      </c>
      <c r="AG92" s="25">
        <v>916</v>
      </c>
      <c r="AH92" s="25">
        <v>2189</v>
      </c>
      <c r="AI92" s="25">
        <v>1175</v>
      </c>
      <c r="AJ92" s="25">
        <v>264</v>
      </c>
      <c r="AK92" s="25">
        <v>1326</v>
      </c>
      <c r="AL92" s="25">
        <v>917</v>
      </c>
      <c r="AM92" s="25" t="s">
        <v>61</v>
      </c>
      <c r="AN92" s="25">
        <v>1594</v>
      </c>
      <c r="AO92" s="25">
        <v>57</v>
      </c>
      <c r="AP92" s="25">
        <v>833</v>
      </c>
      <c r="AQ92" s="25">
        <v>15</v>
      </c>
      <c r="AR92" s="25">
        <v>726</v>
      </c>
      <c r="AS92" s="25">
        <v>3743</v>
      </c>
      <c r="AT92" s="25">
        <v>2037</v>
      </c>
      <c r="AU92" s="25">
        <v>124</v>
      </c>
      <c r="AV92" s="25">
        <v>3499</v>
      </c>
      <c r="AW92" s="25">
        <v>29168</v>
      </c>
      <c r="AX92" s="25">
        <v>132</v>
      </c>
      <c r="AY92" s="25">
        <v>1057</v>
      </c>
      <c r="AZ92" s="25">
        <v>960</v>
      </c>
      <c r="BA92" s="25">
        <v>0</v>
      </c>
      <c r="BB92">
        <v>2011</v>
      </c>
      <c r="BC92">
        <v>2011</v>
      </c>
      <c r="BD92" t="str">
        <f>CONCATENATE(A92,BC92)</f>
        <v>Oregon2011</v>
      </c>
      <c r="BE92" t="str">
        <f t="shared" si="1"/>
        <v xml:space="preserve"> Oregon2011</v>
      </c>
      <c r="BF92">
        <f>IFERROR(VLOOKUP('Data Table'!A92,'GDP per State'!$A$4:$I$54,8,FALSE),"NA")</f>
        <v>3.5</v>
      </c>
      <c r="BG92" s="165">
        <f>IFERROR(VLOOKUP(A92,'GDP per Capita'!$A$5:$H$55,7,FALSE)*100,"NA")</f>
        <v>4.514565810728012</v>
      </c>
      <c r="BH92" s="152">
        <v>48.4</v>
      </c>
      <c r="BI92">
        <f>VLOOKUP($BD92,'Health Ranking'!$C$2:$E$157,2,FALSE)</f>
        <v>8</v>
      </c>
      <c r="BJ92">
        <f>VLOOKUP($BD92,'Health Ranking'!$C$2:$E$157,3,FALSE)</f>
        <v>6</v>
      </c>
    </row>
    <row r="93" spans="1:62" x14ac:dyDescent="0.25">
      <c r="A93" s="48" t="s">
        <v>46</v>
      </c>
      <c r="B93" s="25">
        <v>1075</v>
      </c>
      <c r="C93" s="25">
        <v>378</v>
      </c>
      <c r="D93" s="25">
        <v>3436</v>
      </c>
      <c r="E93" s="25">
        <v>567</v>
      </c>
      <c r="F93" s="25">
        <v>8550</v>
      </c>
      <c r="G93" s="25">
        <v>3348</v>
      </c>
      <c r="H93" s="25">
        <v>3668</v>
      </c>
      <c r="I93" s="25">
        <v>8571</v>
      </c>
      <c r="J93" s="25">
        <v>1589</v>
      </c>
      <c r="K93" s="25">
        <v>20821</v>
      </c>
      <c r="L93" s="25">
        <v>5791</v>
      </c>
      <c r="M93" s="25">
        <v>870</v>
      </c>
      <c r="N93" s="25">
        <v>343</v>
      </c>
      <c r="O93" s="25">
        <v>3012</v>
      </c>
      <c r="P93" s="25">
        <v>3998</v>
      </c>
      <c r="Q93" s="25">
        <v>388</v>
      </c>
      <c r="R93" s="25">
        <v>1494</v>
      </c>
      <c r="S93" s="25">
        <v>1490</v>
      </c>
      <c r="T93" s="25">
        <v>455</v>
      </c>
      <c r="U93" s="25">
        <v>915</v>
      </c>
      <c r="V93" s="25">
        <v>14158</v>
      </c>
      <c r="W93" s="25">
        <v>6538</v>
      </c>
      <c r="X93" s="25">
        <v>2864</v>
      </c>
      <c r="Y93" s="25">
        <v>870</v>
      </c>
      <c r="Z93" s="25">
        <v>2568</v>
      </c>
      <c r="AA93" s="25">
        <v>1810</v>
      </c>
      <c r="AB93" s="25">
        <v>840</v>
      </c>
      <c r="AC93" s="25">
        <v>252</v>
      </c>
      <c r="AD93" s="25">
        <v>570</v>
      </c>
      <c r="AE93" s="25">
        <v>1015</v>
      </c>
      <c r="AF93" s="25">
        <v>19733</v>
      </c>
      <c r="AG93" s="25">
        <v>492</v>
      </c>
      <c r="AH93" s="25">
        <v>26596</v>
      </c>
      <c r="AI93" s="25">
        <v>9450</v>
      </c>
      <c r="AJ93" s="25">
        <v>652</v>
      </c>
      <c r="AK93" s="25">
        <v>14292</v>
      </c>
      <c r="AL93" s="25">
        <v>1116</v>
      </c>
      <c r="AM93" s="25">
        <v>1407</v>
      </c>
      <c r="AN93" s="25" t="s">
        <v>61</v>
      </c>
      <c r="AO93" s="25">
        <v>1125</v>
      </c>
      <c r="AP93" s="25">
        <v>3523</v>
      </c>
      <c r="AQ93" s="25">
        <v>57</v>
      </c>
      <c r="AR93" s="25">
        <v>3360</v>
      </c>
      <c r="AS93" s="25">
        <v>9107</v>
      </c>
      <c r="AT93" s="25">
        <v>1496</v>
      </c>
      <c r="AU93" s="25">
        <v>389</v>
      </c>
      <c r="AV93" s="25">
        <v>12009</v>
      </c>
      <c r="AW93" s="25">
        <v>2296</v>
      </c>
      <c r="AX93" s="25">
        <v>4205</v>
      </c>
      <c r="AY93" s="25">
        <v>1294</v>
      </c>
      <c r="AZ93" s="25">
        <v>284</v>
      </c>
      <c r="BA93" s="25">
        <v>1978</v>
      </c>
      <c r="BB93">
        <v>2011</v>
      </c>
      <c r="BC93">
        <v>2011</v>
      </c>
      <c r="BD93" t="str">
        <f>CONCATENATE(A93,BC93)</f>
        <v>Pennsylvania2011</v>
      </c>
      <c r="BE93" t="str">
        <f t="shared" si="1"/>
        <v xml:space="preserve"> Pennsylvania2011</v>
      </c>
      <c r="BF93">
        <f>IFERROR(VLOOKUP('Data Table'!A93,'GDP per State'!$A$4:$I$54,8,FALSE),"NA")</f>
        <v>1.9</v>
      </c>
      <c r="BG93" s="165">
        <f>IFERROR(VLOOKUP(A93,'GDP per Capita'!$A$5:$H$55,7,FALSE)*100,"NA")</f>
        <v>4.566808426466225</v>
      </c>
      <c r="BH93" s="153">
        <v>48.8</v>
      </c>
      <c r="BI93">
        <f>VLOOKUP($BD93,'Health Ranking'!$C$2:$E$157,2,FALSE)</f>
        <v>28</v>
      </c>
      <c r="BJ93">
        <f>VLOOKUP($BD93,'Health Ranking'!$C$2:$E$157,3,FALSE)</f>
        <v>-1</v>
      </c>
    </row>
    <row r="94" spans="1:62" x14ac:dyDescent="0.25">
      <c r="A94" s="48" t="s">
        <v>47</v>
      </c>
      <c r="B94" s="25">
        <v>0</v>
      </c>
      <c r="C94" s="25">
        <v>0</v>
      </c>
      <c r="D94" s="25">
        <v>72</v>
      </c>
      <c r="E94" s="25">
        <v>0</v>
      </c>
      <c r="F94" s="25">
        <v>1103</v>
      </c>
      <c r="G94" s="25">
        <v>435</v>
      </c>
      <c r="H94" s="25">
        <v>1488</v>
      </c>
      <c r="I94" s="25">
        <v>131</v>
      </c>
      <c r="J94" s="25">
        <v>50</v>
      </c>
      <c r="K94" s="25">
        <v>5002</v>
      </c>
      <c r="L94" s="25">
        <v>337</v>
      </c>
      <c r="M94" s="25">
        <v>58</v>
      </c>
      <c r="N94" s="25">
        <v>0</v>
      </c>
      <c r="O94" s="25">
        <v>278</v>
      </c>
      <c r="P94" s="25">
        <v>49</v>
      </c>
      <c r="Q94" s="25">
        <v>65</v>
      </c>
      <c r="R94" s="25">
        <v>180</v>
      </c>
      <c r="S94" s="25">
        <v>640</v>
      </c>
      <c r="T94" s="25">
        <v>268</v>
      </c>
      <c r="U94" s="25">
        <v>234</v>
      </c>
      <c r="V94" s="25">
        <v>197</v>
      </c>
      <c r="W94" s="25">
        <v>10182</v>
      </c>
      <c r="X94" s="25">
        <v>385</v>
      </c>
      <c r="Y94" s="25">
        <v>0</v>
      </c>
      <c r="Z94" s="25">
        <v>41</v>
      </c>
      <c r="AA94" s="25">
        <v>359</v>
      </c>
      <c r="AB94" s="25">
        <v>0</v>
      </c>
      <c r="AC94" s="25">
        <v>0</v>
      </c>
      <c r="AD94" s="25">
        <v>86</v>
      </c>
      <c r="AE94" s="25">
        <v>608</v>
      </c>
      <c r="AF94" s="25">
        <v>463</v>
      </c>
      <c r="AG94" s="25">
        <v>0</v>
      </c>
      <c r="AH94" s="25">
        <v>1393</v>
      </c>
      <c r="AI94" s="25">
        <v>444</v>
      </c>
      <c r="AJ94" s="25">
        <v>0</v>
      </c>
      <c r="AK94" s="25">
        <v>369</v>
      </c>
      <c r="AL94" s="25">
        <v>152</v>
      </c>
      <c r="AM94" s="25">
        <v>0</v>
      </c>
      <c r="AN94" s="25">
        <v>799</v>
      </c>
      <c r="AO94" s="25" t="s">
        <v>61</v>
      </c>
      <c r="AP94" s="25">
        <v>453</v>
      </c>
      <c r="AQ94" s="25">
        <v>7</v>
      </c>
      <c r="AR94" s="25">
        <v>14</v>
      </c>
      <c r="AS94" s="25">
        <v>1297</v>
      </c>
      <c r="AT94" s="25">
        <v>0</v>
      </c>
      <c r="AU94" s="25">
        <v>401</v>
      </c>
      <c r="AV94" s="25">
        <v>1897</v>
      </c>
      <c r="AW94" s="25">
        <v>463</v>
      </c>
      <c r="AX94" s="25">
        <v>284</v>
      </c>
      <c r="AY94" s="25">
        <v>368</v>
      </c>
      <c r="AZ94" s="25">
        <v>13</v>
      </c>
      <c r="BA94" s="25">
        <v>490</v>
      </c>
      <c r="BB94">
        <v>2011</v>
      </c>
      <c r="BC94">
        <v>2011</v>
      </c>
      <c r="BD94" t="str">
        <f>CONCATENATE(A94,BC94)</f>
        <v>Rhode Island2011</v>
      </c>
      <c r="BE94" t="str">
        <f t="shared" si="1"/>
        <v xml:space="preserve"> Rhode Island2011</v>
      </c>
      <c r="BF94">
        <f>IFERROR(VLOOKUP('Data Table'!A94,'GDP per State'!$A$4:$I$54,8,FALSE),"NA")</f>
        <v>0</v>
      </c>
      <c r="BG94" s="165">
        <f>IFERROR(VLOOKUP(A94,'GDP per Capita'!$A$5:$H$55,7,FALSE)*100,"NA")</f>
        <v>4.4617985286064616</v>
      </c>
      <c r="BH94" s="152">
        <v>50.1</v>
      </c>
      <c r="BI94">
        <f>VLOOKUP($BD94,'Health Ranking'!$C$2:$E$157,2,FALSE)</f>
        <v>13</v>
      </c>
      <c r="BJ94">
        <f>VLOOKUP($BD94,'Health Ranking'!$C$2:$E$157,3,FALSE)</f>
        <v>-3</v>
      </c>
    </row>
    <row r="95" spans="1:62" x14ac:dyDescent="0.25">
      <c r="A95" s="48" t="s">
        <v>48</v>
      </c>
      <c r="B95" s="25">
        <v>2036</v>
      </c>
      <c r="C95" s="25">
        <v>186</v>
      </c>
      <c r="D95" s="25">
        <v>1774</v>
      </c>
      <c r="E95" s="25">
        <v>235</v>
      </c>
      <c r="F95" s="25">
        <v>5758</v>
      </c>
      <c r="G95" s="25">
        <v>718</v>
      </c>
      <c r="H95" s="25">
        <v>997</v>
      </c>
      <c r="I95" s="25">
        <v>153</v>
      </c>
      <c r="J95" s="25">
        <v>357</v>
      </c>
      <c r="K95" s="25">
        <v>11953</v>
      </c>
      <c r="L95" s="25">
        <v>16914</v>
      </c>
      <c r="M95" s="25">
        <v>1681</v>
      </c>
      <c r="N95" s="25">
        <v>55</v>
      </c>
      <c r="O95" s="25">
        <v>1582</v>
      </c>
      <c r="P95" s="25">
        <v>3306</v>
      </c>
      <c r="Q95" s="25">
        <v>172</v>
      </c>
      <c r="R95" s="25">
        <v>1102</v>
      </c>
      <c r="S95" s="25">
        <v>1387</v>
      </c>
      <c r="T95" s="25">
        <v>1573</v>
      </c>
      <c r="U95" s="25">
        <v>587</v>
      </c>
      <c r="V95" s="25">
        <v>2882</v>
      </c>
      <c r="W95" s="25">
        <v>1621</v>
      </c>
      <c r="X95" s="25">
        <v>2185</v>
      </c>
      <c r="Y95" s="25">
        <v>447</v>
      </c>
      <c r="Z95" s="25">
        <v>398</v>
      </c>
      <c r="AA95" s="25">
        <v>267</v>
      </c>
      <c r="AB95" s="25">
        <v>77</v>
      </c>
      <c r="AC95" s="25">
        <v>243</v>
      </c>
      <c r="AD95" s="25">
        <v>165</v>
      </c>
      <c r="AE95" s="25">
        <v>588</v>
      </c>
      <c r="AF95" s="25">
        <v>1586</v>
      </c>
      <c r="AG95" s="25">
        <v>145</v>
      </c>
      <c r="AH95" s="25">
        <v>6947</v>
      </c>
      <c r="AI95" s="25">
        <v>20427</v>
      </c>
      <c r="AJ95" s="25">
        <v>1</v>
      </c>
      <c r="AK95" s="25">
        <v>3826</v>
      </c>
      <c r="AL95" s="25">
        <v>2015</v>
      </c>
      <c r="AM95" s="25">
        <v>370</v>
      </c>
      <c r="AN95" s="25">
        <v>3438</v>
      </c>
      <c r="AO95" s="25">
        <v>223</v>
      </c>
      <c r="AP95" s="25" t="s">
        <v>61</v>
      </c>
      <c r="AQ95" s="25">
        <v>529</v>
      </c>
      <c r="AR95" s="25">
        <v>5531</v>
      </c>
      <c r="AS95" s="25">
        <v>4075</v>
      </c>
      <c r="AT95" s="25">
        <v>309</v>
      </c>
      <c r="AU95" s="25">
        <v>21</v>
      </c>
      <c r="AV95" s="25">
        <v>6612</v>
      </c>
      <c r="AW95" s="25">
        <v>1519</v>
      </c>
      <c r="AX95" s="25">
        <v>1857</v>
      </c>
      <c r="AY95" s="25">
        <v>377</v>
      </c>
      <c r="AZ95" s="25">
        <v>219</v>
      </c>
      <c r="BA95" s="25">
        <v>3</v>
      </c>
      <c r="BB95">
        <v>2011</v>
      </c>
      <c r="BC95">
        <v>2011</v>
      </c>
      <c r="BD95" t="str">
        <f>CONCATENATE(A95,BC95)</f>
        <v>South Carolina2011</v>
      </c>
      <c r="BE95" t="str">
        <f t="shared" si="1"/>
        <v xml:space="preserve"> South Carolina2011</v>
      </c>
      <c r="BF95">
        <f>IFERROR(VLOOKUP('Data Table'!A95,'GDP per State'!$A$4:$I$54,8,FALSE),"NA")</f>
        <v>2.2999999999999998</v>
      </c>
      <c r="BG95" s="165">
        <f>IFERROR(VLOOKUP(A95,'GDP per Capita'!$A$5:$H$55,7,FALSE)*100,"NA")</f>
        <v>3.7119870779361972</v>
      </c>
      <c r="BH95" s="153">
        <v>62.4</v>
      </c>
      <c r="BI95">
        <f>VLOOKUP($BD95,'Health Ranking'!$C$2:$E$157,2,FALSE)</f>
        <v>45</v>
      </c>
      <c r="BJ95">
        <f>VLOOKUP($BD95,'Health Ranking'!$C$2:$E$157,3,FALSE)</f>
        <v>-4</v>
      </c>
    </row>
    <row r="96" spans="1:62" x14ac:dyDescent="0.25">
      <c r="A96" s="48" t="s">
        <v>49</v>
      </c>
      <c r="B96" s="25">
        <v>90</v>
      </c>
      <c r="C96" s="25">
        <v>301</v>
      </c>
      <c r="D96" s="25">
        <v>1657</v>
      </c>
      <c r="E96" s="25">
        <v>0</v>
      </c>
      <c r="F96" s="25">
        <v>1004</v>
      </c>
      <c r="G96" s="25">
        <v>1340</v>
      </c>
      <c r="H96" s="25">
        <v>0</v>
      </c>
      <c r="I96" s="25">
        <v>0</v>
      </c>
      <c r="J96" s="25">
        <v>104</v>
      </c>
      <c r="K96" s="25">
        <v>716</v>
      </c>
      <c r="L96" s="25">
        <v>536</v>
      </c>
      <c r="M96" s="25">
        <v>0</v>
      </c>
      <c r="N96" s="25">
        <v>842</v>
      </c>
      <c r="O96" s="25">
        <v>1318</v>
      </c>
      <c r="P96" s="25">
        <v>235</v>
      </c>
      <c r="Q96" s="25">
        <v>2842</v>
      </c>
      <c r="R96" s="25">
        <v>104</v>
      </c>
      <c r="S96" s="25">
        <v>0</v>
      </c>
      <c r="T96" s="25">
        <v>37</v>
      </c>
      <c r="U96" s="25">
        <v>42</v>
      </c>
      <c r="V96" s="25">
        <v>0</v>
      </c>
      <c r="W96" s="25">
        <v>44</v>
      </c>
      <c r="X96" s="25">
        <v>571</v>
      </c>
      <c r="Y96" s="25">
        <v>5305</v>
      </c>
      <c r="Z96" s="25">
        <v>6</v>
      </c>
      <c r="AA96" s="25">
        <v>361</v>
      </c>
      <c r="AB96" s="25">
        <v>227</v>
      </c>
      <c r="AC96" s="25">
        <v>2999</v>
      </c>
      <c r="AD96" s="25">
        <v>588</v>
      </c>
      <c r="AE96" s="25">
        <v>86</v>
      </c>
      <c r="AF96" s="25">
        <v>0</v>
      </c>
      <c r="AG96" s="25">
        <v>240</v>
      </c>
      <c r="AH96" s="25">
        <v>112</v>
      </c>
      <c r="AI96" s="25">
        <v>565</v>
      </c>
      <c r="AJ96" s="25">
        <v>1293</v>
      </c>
      <c r="AK96" s="25">
        <v>34</v>
      </c>
      <c r="AL96" s="25">
        <v>600</v>
      </c>
      <c r="AM96" s="25">
        <v>417</v>
      </c>
      <c r="AN96" s="25">
        <v>142</v>
      </c>
      <c r="AO96" s="25">
        <v>0</v>
      </c>
      <c r="AP96" s="25">
        <v>62</v>
      </c>
      <c r="AQ96" s="25" t="s">
        <v>61</v>
      </c>
      <c r="AR96" s="25">
        <v>181</v>
      </c>
      <c r="AS96" s="25">
        <v>1486</v>
      </c>
      <c r="AT96" s="25">
        <v>128</v>
      </c>
      <c r="AU96" s="25">
        <v>0</v>
      </c>
      <c r="AV96" s="25">
        <v>908</v>
      </c>
      <c r="AW96" s="25">
        <v>227</v>
      </c>
      <c r="AX96" s="25">
        <v>0</v>
      </c>
      <c r="AY96" s="25">
        <v>590</v>
      </c>
      <c r="AZ96" s="25">
        <v>1043</v>
      </c>
      <c r="BA96" s="25">
        <v>113</v>
      </c>
      <c r="BB96">
        <v>2011</v>
      </c>
      <c r="BC96">
        <v>2011</v>
      </c>
      <c r="BD96" t="str">
        <f>CONCATENATE(A96,BC96)</f>
        <v>South Dakota2011</v>
      </c>
      <c r="BE96" t="str">
        <f t="shared" si="1"/>
        <v xml:space="preserve"> South Dakota2011</v>
      </c>
      <c r="BF96">
        <f>IFERROR(VLOOKUP('Data Table'!A96,'GDP per State'!$A$4:$I$54,8,FALSE),"NA")</f>
        <v>4.4000000000000004</v>
      </c>
      <c r="BG96" s="165">
        <f>IFERROR(VLOOKUP(A96,'GDP per Capita'!$A$5:$H$55,7,FALSE)*100,"NA")</f>
        <v>11.77764295464887</v>
      </c>
      <c r="BH96" s="152">
        <v>45.2</v>
      </c>
      <c r="BI96">
        <f>VLOOKUP($BD96,'Health Ranking'!$C$2:$E$157,2,FALSE)</f>
        <v>19</v>
      </c>
      <c r="BJ96">
        <f>VLOOKUP($BD96,'Health Ranking'!$C$2:$E$157,3,FALSE)</f>
        <v>1</v>
      </c>
    </row>
    <row r="97" spans="1:62" x14ac:dyDescent="0.25">
      <c r="A97" s="48" t="s">
        <v>50</v>
      </c>
      <c r="B97" s="25">
        <v>8710</v>
      </c>
      <c r="C97" s="25">
        <v>388</v>
      </c>
      <c r="D97" s="25">
        <v>1680</v>
      </c>
      <c r="E97" s="25">
        <v>6462</v>
      </c>
      <c r="F97" s="25">
        <v>8761</v>
      </c>
      <c r="G97" s="25">
        <v>3193</v>
      </c>
      <c r="H97" s="25">
        <v>123</v>
      </c>
      <c r="I97" s="25">
        <v>221</v>
      </c>
      <c r="J97" s="25">
        <v>421</v>
      </c>
      <c r="K97" s="25">
        <v>10451</v>
      </c>
      <c r="L97" s="25">
        <v>16898</v>
      </c>
      <c r="M97" s="25">
        <v>636</v>
      </c>
      <c r="N97" s="25">
        <v>296</v>
      </c>
      <c r="O97" s="25">
        <v>3223</v>
      </c>
      <c r="P97" s="25">
        <v>3879</v>
      </c>
      <c r="Q97" s="25">
        <v>623</v>
      </c>
      <c r="R97" s="25">
        <v>1066</v>
      </c>
      <c r="S97" s="25">
        <v>16852</v>
      </c>
      <c r="T97" s="25">
        <v>2495</v>
      </c>
      <c r="U97" s="25">
        <v>394</v>
      </c>
      <c r="V97" s="25">
        <v>1942</v>
      </c>
      <c r="W97" s="25">
        <v>371</v>
      </c>
      <c r="X97" s="25">
        <v>3106</v>
      </c>
      <c r="Y97" s="25">
        <v>874</v>
      </c>
      <c r="Z97" s="25">
        <v>7683</v>
      </c>
      <c r="AA97" s="25">
        <v>2676</v>
      </c>
      <c r="AB97" s="25">
        <v>266</v>
      </c>
      <c r="AC97" s="25">
        <v>226</v>
      </c>
      <c r="AD97" s="25">
        <v>96</v>
      </c>
      <c r="AE97" s="25">
        <v>126</v>
      </c>
      <c r="AF97" s="25">
        <v>1412</v>
      </c>
      <c r="AG97" s="25">
        <v>899</v>
      </c>
      <c r="AH97" s="25">
        <v>2660</v>
      </c>
      <c r="AI97" s="25">
        <v>6057</v>
      </c>
      <c r="AJ97" s="25">
        <v>113</v>
      </c>
      <c r="AK97" s="25">
        <v>6468</v>
      </c>
      <c r="AL97" s="25">
        <v>1700</v>
      </c>
      <c r="AM97" s="25">
        <v>673</v>
      </c>
      <c r="AN97" s="25">
        <v>3742</v>
      </c>
      <c r="AO97" s="25">
        <v>210</v>
      </c>
      <c r="AP97" s="25">
        <v>3324</v>
      </c>
      <c r="AQ97" s="25">
        <v>0</v>
      </c>
      <c r="AR97" s="25" t="s">
        <v>61</v>
      </c>
      <c r="AS97" s="25">
        <v>10788</v>
      </c>
      <c r="AT97" s="25">
        <v>549</v>
      </c>
      <c r="AU97" s="25">
        <v>327</v>
      </c>
      <c r="AV97" s="25">
        <v>7482</v>
      </c>
      <c r="AW97" s="25">
        <v>2342</v>
      </c>
      <c r="AX97" s="25">
        <v>546</v>
      </c>
      <c r="AY97" s="25">
        <v>744</v>
      </c>
      <c r="AZ97" s="25">
        <v>69</v>
      </c>
      <c r="BA97" s="25">
        <v>224</v>
      </c>
      <c r="BB97">
        <v>2011</v>
      </c>
      <c r="BC97">
        <v>2011</v>
      </c>
      <c r="BD97" t="str">
        <f>CONCATENATE(A97,BC97)</f>
        <v>Tennessee2011</v>
      </c>
      <c r="BE97" t="str">
        <f t="shared" si="1"/>
        <v xml:space="preserve"> Tennessee2011</v>
      </c>
      <c r="BF97">
        <f>IFERROR(VLOOKUP('Data Table'!A97,'GDP per State'!$A$4:$I$54,8,FALSE),"NA")</f>
        <v>2.4</v>
      </c>
      <c r="BG97" s="165">
        <f>IFERROR(VLOOKUP(A97,'GDP per Capita'!$A$5:$H$55,7,FALSE)*100,"NA")</f>
        <v>4.1705837107939496</v>
      </c>
      <c r="BH97" s="153">
        <v>57.6</v>
      </c>
      <c r="BI97">
        <f>VLOOKUP($BD97,'Health Ranking'!$C$2:$E$157,2,FALSE)</f>
        <v>41</v>
      </c>
      <c r="BJ97">
        <f>VLOOKUP($BD97,'Health Ranking'!$C$2:$E$157,3,FALSE)</f>
        <v>1</v>
      </c>
    </row>
    <row r="98" spans="1:62" x14ac:dyDescent="0.25">
      <c r="A98" s="48" t="s">
        <v>51</v>
      </c>
      <c r="B98" s="25">
        <v>7973</v>
      </c>
      <c r="C98" s="25">
        <v>2492</v>
      </c>
      <c r="D98" s="25">
        <v>12688</v>
      </c>
      <c r="E98" s="25">
        <v>14767</v>
      </c>
      <c r="F98" s="25">
        <v>37087</v>
      </c>
      <c r="G98" s="25">
        <v>22390</v>
      </c>
      <c r="H98" s="25">
        <v>1214</v>
      </c>
      <c r="I98" s="25">
        <v>883</v>
      </c>
      <c r="J98" s="25">
        <v>1083</v>
      </c>
      <c r="K98" s="25">
        <v>25532</v>
      </c>
      <c r="L98" s="25">
        <v>15760</v>
      </c>
      <c r="M98" s="25">
        <v>3007</v>
      </c>
      <c r="N98" s="25">
        <v>1303</v>
      </c>
      <c r="O98" s="25">
        <v>11011</v>
      </c>
      <c r="P98" s="25">
        <v>6326</v>
      </c>
      <c r="Q98" s="25">
        <v>2334</v>
      </c>
      <c r="R98" s="25">
        <v>6575</v>
      </c>
      <c r="S98" s="25">
        <v>4661</v>
      </c>
      <c r="T98" s="25">
        <v>30292</v>
      </c>
      <c r="U98" s="25">
        <v>1637</v>
      </c>
      <c r="V98" s="25">
        <v>3619</v>
      </c>
      <c r="W98" s="25">
        <v>5203</v>
      </c>
      <c r="X98" s="25">
        <v>9935</v>
      </c>
      <c r="Y98" s="25">
        <v>3062</v>
      </c>
      <c r="Z98" s="25">
        <v>5243</v>
      </c>
      <c r="AA98" s="25">
        <v>10293</v>
      </c>
      <c r="AB98" s="25">
        <v>1329</v>
      </c>
      <c r="AC98" s="25">
        <v>5343</v>
      </c>
      <c r="AD98" s="25">
        <v>7249</v>
      </c>
      <c r="AE98" s="25">
        <v>605</v>
      </c>
      <c r="AF98" s="25">
        <v>3801</v>
      </c>
      <c r="AG98" s="25">
        <v>13633</v>
      </c>
      <c r="AH98" s="25">
        <v>9151</v>
      </c>
      <c r="AI98" s="25">
        <v>6621</v>
      </c>
      <c r="AJ98" s="25">
        <v>1862</v>
      </c>
      <c r="AK98" s="25">
        <v>11987</v>
      </c>
      <c r="AL98" s="25">
        <v>31595</v>
      </c>
      <c r="AM98" s="25">
        <v>4498</v>
      </c>
      <c r="AN98" s="25">
        <v>7006</v>
      </c>
      <c r="AO98" s="25">
        <v>207</v>
      </c>
      <c r="AP98" s="25">
        <v>8623</v>
      </c>
      <c r="AQ98" s="25">
        <v>1156</v>
      </c>
      <c r="AR98" s="25">
        <v>7009</v>
      </c>
      <c r="AS98" s="25" t="s">
        <v>61</v>
      </c>
      <c r="AT98" s="25">
        <v>4507</v>
      </c>
      <c r="AU98" s="25">
        <v>185</v>
      </c>
      <c r="AV98" s="25">
        <v>11655</v>
      </c>
      <c r="AW98" s="25">
        <v>15491</v>
      </c>
      <c r="AX98" s="25">
        <v>1574</v>
      </c>
      <c r="AY98" s="25">
        <v>1984</v>
      </c>
      <c r="AZ98" s="25">
        <v>1398</v>
      </c>
      <c r="BA98" s="25">
        <v>444</v>
      </c>
      <c r="BB98">
        <v>2011</v>
      </c>
      <c r="BC98">
        <v>2011</v>
      </c>
      <c r="BD98" t="str">
        <f>CONCATENATE(A98,BC98)</f>
        <v>Texas2011</v>
      </c>
      <c r="BE98" t="str">
        <f t="shared" si="1"/>
        <v xml:space="preserve"> Texas2011</v>
      </c>
      <c r="BF98">
        <f>IFERROR(VLOOKUP('Data Table'!A98,'GDP per State'!$A$4:$I$54,8,FALSE),"NA")</f>
        <v>3.6</v>
      </c>
      <c r="BG98" s="165">
        <f>IFERROR(VLOOKUP(A98,'GDP per Capita'!$A$5:$H$55,7,FALSE)*100,"NA")</f>
        <v>5.0363664905028518</v>
      </c>
      <c r="BH98" s="152">
        <v>64.8</v>
      </c>
      <c r="BI98">
        <f>VLOOKUP($BD98,'Health Ranking'!$C$2:$E$157,2,FALSE)</f>
        <v>42</v>
      </c>
      <c r="BJ98">
        <f>VLOOKUP($BD98,'Health Ranking'!$C$2:$E$157,3,FALSE)</f>
        <v>-2</v>
      </c>
    </row>
    <row r="99" spans="1:62" x14ac:dyDescent="0.25">
      <c r="A99" s="48" t="s">
        <v>52</v>
      </c>
      <c r="B99" s="25">
        <v>300</v>
      </c>
      <c r="C99" s="25">
        <v>662</v>
      </c>
      <c r="D99" s="25">
        <v>10577</v>
      </c>
      <c r="E99" s="25">
        <v>0</v>
      </c>
      <c r="F99" s="25">
        <v>8944</v>
      </c>
      <c r="G99" s="25">
        <v>3856</v>
      </c>
      <c r="H99" s="25">
        <v>398</v>
      </c>
      <c r="I99" s="25">
        <v>475</v>
      </c>
      <c r="J99" s="25">
        <v>75</v>
      </c>
      <c r="K99" s="25">
        <v>2343</v>
      </c>
      <c r="L99" s="25">
        <v>793</v>
      </c>
      <c r="M99" s="25">
        <v>1040</v>
      </c>
      <c r="N99" s="25">
        <v>6059</v>
      </c>
      <c r="O99" s="25">
        <v>951</v>
      </c>
      <c r="P99" s="25">
        <v>123</v>
      </c>
      <c r="Q99" s="25">
        <v>1482</v>
      </c>
      <c r="R99" s="25">
        <v>196</v>
      </c>
      <c r="S99" s="25">
        <v>140</v>
      </c>
      <c r="T99" s="25">
        <v>179</v>
      </c>
      <c r="U99" s="25">
        <v>182</v>
      </c>
      <c r="V99" s="25">
        <v>223</v>
      </c>
      <c r="W99" s="25">
        <v>548</v>
      </c>
      <c r="X99" s="25">
        <v>642</v>
      </c>
      <c r="Y99" s="25">
        <v>919</v>
      </c>
      <c r="Z99" s="25">
        <v>332</v>
      </c>
      <c r="AA99" s="25">
        <v>1697</v>
      </c>
      <c r="AB99" s="25">
        <v>1232</v>
      </c>
      <c r="AC99" s="25">
        <v>734</v>
      </c>
      <c r="AD99" s="25">
        <v>3365</v>
      </c>
      <c r="AE99" s="25">
        <v>158</v>
      </c>
      <c r="AF99" s="25">
        <v>256</v>
      </c>
      <c r="AG99" s="25">
        <v>303</v>
      </c>
      <c r="AH99" s="25">
        <v>773</v>
      </c>
      <c r="AI99" s="25">
        <v>961</v>
      </c>
      <c r="AJ99" s="25">
        <v>429</v>
      </c>
      <c r="AK99" s="25">
        <v>691</v>
      </c>
      <c r="AL99" s="25">
        <v>587</v>
      </c>
      <c r="AM99" s="25">
        <v>3443</v>
      </c>
      <c r="AN99" s="25">
        <v>1246</v>
      </c>
      <c r="AO99" s="25">
        <v>181</v>
      </c>
      <c r="AP99" s="25">
        <v>181</v>
      </c>
      <c r="AQ99" s="25">
        <v>560</v>
      </c>
      <c r="AR99" s="25">
        <v>200</v>
      </c>
      <c r="AS99" s="25">
        <v>5234</v>
      </c>
      <c r="AT99" s="25" t="s">
        <v>61</v>
      </c>
      <c r="AU99" s="25">
        <v>182</v>
      </c>
      <c r="AV99" s="25">
        <v>1426</v>
      </c>
      <c r="AW99" s="25">
        <v>4789</v>
      </c>
      <c r="AX99" s="25">
        <v>114</v>
      </c>
      <c r="AY99" s="25">
        <v>890</v>
      </c>
      <c r="AZ99" s="25">
        <v>2140</v>
      </c>
      <c r="BA99" s="25">
        <v>0</v>
      </c>
      <c r="BB99">
        <v>2011</v>
      </c>
      <c r="BC99">
        <v>2011</v>
      </c>
      <c r="BD99" t="str">
        <f>CONCATENATE(A99,BC99)</f>
        <v>Utah2011</v>
      </c>
      <c r="BE99" t="str">
        <f t="shared" si="1"/>
        <v xml:space="preserve"> Utah2011</v>
      </c>
      <c r="BF99">
        <f>IFERROR(VLOOKUP('Data Table'!A99,'GDP per State'!$A$4:$I$54,8,FALSE),"NA")</f>
        <v>2.8</v>
      </c>
      <c r="BG99" s="165">
        <f>IFERROR(VLOOKUP(A99,'GDP per Capita'!$A$5:$H$55,7,FALSE)*100,"NA")</f>
        <v>4.3211606114379997</v>
      </c>
      <c r="BH99" s="153">
        <v>48.6</v>
      </c>
      <c r="BI99">
        <f>VLOOKUP($BD99,'Health Ranking'!$C$2:$E$157,2,FALSE)</f>
        <v>5</v>
      </c>
      <c r="BJ99">
        <f>VLOOKUP($BD99,'Health Ranking'!$C$2:$E$157,3,FALSE)</f>
        <v>2</v>
      </c>
    </row>
    <row r="100" spans="1:62" x14ac:dyDescent="0.25">
      <c r="A100" s="48" t="s">
        <v>53</v>
      </c>
      <c r="B100" s="25">
        <v>66</v>
      </c>
      <c r="C100" s="25">
        <v>68</v>
      </c>
      <c r="D100" s="25">
        <v>0</v>
      </c>
      <c r="E100" s="25">
        <v>0</v>
      </c>
      <c r="F100" s="25">
        <v>745</v>
      </c>
      <c r="G100" s="25">
        <v>914</v>
      </c>
      <c r="H100" s="25">
        <v>608</v>
      </c>
      <c r="I100" s="25">
        <v>0</v>
      </c>
      <c r="J100" s="25">
        <v>445</v>
      </c>
      <c r="K100" s="25">
        <v>2019</v>
      </c>
      <c r="L100" s="25">
        <v>361</v>
      </c>
      <c r="M100" s="25">
        <v>0</v>
      </c>
      <c r="N100" s="25">
        <v>0</v>
      </c>
      <c r="O100" s="25">
        <v>49</v>
      </c>
      <c r="P100" s="25">
        <v>530</v>
      </c>
      <c r="Q100" s="25">
        <v>38</v>
      </c>
      <c r="R100" s="25">
        <v>0</v>
      </c>
      <c r="S100" s="25">
        <v>151</v>
      </c>
      <c r="T100" s="25">
        <v>87</v>
      </c>
      <c r="U100" s="25">
        <v>612</v>
      </c>
      <c r="V100" s="25">
        <v>40</v>
      </c>
      <c r="W100" s="25">
        <v>2246</v>
      </c>
      <c r="X100" s="25">
        <v>0</v>
      </c>
      <c r="Y100" s="25">
        <v>177</v>
      </c>
      <c r="Z100" s="25">
        <v>0</v>
      </c>
      <c r="AA100" s="25">
        <v>88</v>
      </c>
      <c r="AB100" s="25">
        <v>53</v>
      </c>
      <c r="AC100" s="25">
        <v>0</v>
      </c>
      <c r="AD100" s="25">
        <v>0</v>
      </c>
      <c r="AE100" s="25">
        <v>2138</v>
      </c>
      <c r="AF100" s="25">
        <v>0</v>
      </c>
      <c r="AG100" s="25">
        <v>71</v>
      </c>
      <c r="AH100" s="25">
        <v>3882</v>
      </c>
      <c r="AI100" s="25">
        <v>212</v>
      </c>
      <c r="AJ100" s="25">
        <v>0</v>
      </c>
      <c r="AK100" s="25">
        <v>68</v>
      </c>
      <c r="AL100" s="25">
        <v>0</v>
      </c>
      <c r="AM100" s="25">
        <v>176</v>
      </c>
      <c r="AN100" s="25">
        <v>446</v>
      </c>
      <c r="AO100" s="25">
        <v>621</v>
      </c>
      <c r="AP100" s="25">
        <v>91</v>
      </c>
      <c r="AQ100" s="25">
        <v>0</v>
      </c>
      <c r="AR100" s="25">
        <v>38</v>
      </c>
      <c r="AS100" s="25">
        <v>349</v>
      </c>
      <c r="AT100" s="25">
        <v>122</v>
      </c>
      <c r="AU100" s="25" t="s">
        <v>61</v>
      </c>
      <c r="AV100" s="25">
        <v>173</v>
      </c>
      <c r="AW100" s="25">
        <v>119</v>
      </c>
      <c r="AX100" s="25">
        <v>23</v>
      </c>
      <c r="AY100" s="25">
        <v>342</v>
      </c>
      <c r="AZ100" s="25">
        <v>4</v>
      </c>
      <c r="BA100" s="25">
        <v>0</v>
      </c>
      <c r="BB100">
        <v>2011</v>
      </c>
      <c r="BC100">
        <v>2011</v>
      </c>
      <c r="BD100" t="str">
        <f>CONCATENATE(A100,BC100)</f>
        <v>Vermont2011</v>
      </c>
      <c r="BE100" t="str">
        <f t="shared" si="1"/>
        <v xml:space="preserve"> Vermont2011</v>
      </c>
      <c r="BF100">
        <f>IFERROR(VLOOKUP('Data Table'!A100,'GDP per State'!$A$4:$I$54,8,FALSE),"NA")</f>
        <v>1.3</v>
      </c>
      <c r="BG100" s="165">
        <f>IFERROR(VLOOKUP(A100,'GDP per Capita'!$A$5:$H$55,7,FALSE)*100,"NA")</f>
        <v>4.6204952687739071</v>
      </c>
      <c r="BH100" s="152">
        <v>42.9</v>
      </c>
      <c r="BI100">
        <f>VLOOKUP($BD100,'Health Ranking'!$C$2:$E$157,2,FALSE)</f>
        <v>1</v>
      </c>
      <c r="BJ100">
        <f>VLOOKUP($BD100,'Health Ranking'!$C$2:$E$157,3,FALSE)</f>
        <v>0</v>
      </c>
    </row>
    <row r="101" spans="1:62" x14ac:dyDescent="0.25">
      <c r="A101" s="48" t="s">
        <v>54</v>
      </c>
      <c r="B101" s="25">
        <v>4935</v>
      </c>
      <c r="C101" s="25">
        <v>1488</v>
      </c>
      <c r="D101" s="25">
        <v>2233</v>
      </c>
      <c r="E101" s="25">
        <v>1245</v>
      </c>
      <c r="F101" s="25">
        <v>15753</v>
      </c>
      <c r="G101" s="25">
        <v>6281</v>
      </c>
      <c r="H101" s="25">
        <v>2555</v>
      </c>
      <c r="I101" s="25">
        <v>1064</v>
      </c>
      <c r="J101" s="25">
        <v>7975</v>
      </c>
      <c r="K101" s="25">
        <v>16614</v>
      </c>
      <c r="L101" s="25">
        <v>9438</v>
      </c>
      <c r="M101" s="25">
        <v>2523</v>
      </c>
      <c r="N101" s="25">
        <v>905</v>
      </c>
      <c r="O101" s="25">
        <v>5233</v>
      </c>
      <c r="P101" s="25">
        <v>1486</v>
      </c>
      <c r="Q101" s="25">
        <v>720</v>
      </c>
      <c r="R101" s="25">
        <v>1986</v>
      </c>
      <c r="S101" s="25">
        <v>5154</v>
      </c>
      <c r="T101" s="25">
        <v>2055</v>
      </c>
      <c r="U101" s="25">
        <v>570</v>
      </c>
      <c r="V101" s="25">
        <v>22089</v>
      </c>
      <c r="W101" s="25">
        <v>2984</v>
      </c>
      <c r="X101" s="25">
        <v>2327</v>
      </c>
      <c r="Y101" s="25">
        <v>1034</v>
      </c>
      <c r="Z101" s="25">
        <v>1453</v>
      </c>
      <c r="AA101" s="25">
        <v>2684</v>
      </c>
      <c r="AB101" s="25">
        <v>278</v>
      </c>
      <c r="AC101" s="25">
        <v>615</v>
      </c>
      <c r="AD101" s="25">
        <v>1740</v>
      </c>
      <c r="AE101" s="25">
        <v>880</v>
      </c>
      <c r="AF101" s="25">
        <v>4458</v>
      </c>
      <c r="AG101" s="25">
        <v>425</v>
      </c>
      <c r="AH101" s="25">
        <v>10800</v>
      </c>
      <c r="AI101" s="25">
        <v>27302</v>
      </c>
      <c r="AJ101" s="25">
        <v>166</v>
      </c>
      <c r="AK101" s="25">
        <v>5425</v>
      </c>
      <c r="AL101" s="25">
        <v>1013</v>
      </c>
      <c r="AM101" s="25">
        <v>1179</v>
      </c>
      <c r="AN101" s="25">
        <v>8419</v>
      </c>
      <c r="AO101" s="25">
        <v>485</v>
      </c>
      <c r="AP101" s="25">
        <v>7879</v>
      </c>
      <c r="AQ101" s="25">
        <v>79</v>
      </c>
      <c r="AR101" s="25">
        <v>6098</v>
      </c>
      <c r="AS101" s="25">
        <v>13231</v>
      </c>
      <c r="AT101" s="25">
        <v>2413</v>
      </c>
      <c r="AU101" s="25">
        <v>740</v>
      </c>
      <c r="AV101" s="25" t="s">
        <v>61</v>
      </c>
      <c r="AW101" s="25">
        <v>4233</v>
      </c>
      <c r="AX101" s="25">
        <v>5561</v>
      </c>
      <c r="AY101" s="25">
        <v>2573</v>
      </c>
      <c r="AZ101" s="25">
        <v>451</v>
      </c>
      <c r="BA101" s="25">
        <v>1077</v>
      </c>
      <c r="BB101">
        <v>2011</v>
      </c>
      <c r="BC101">
        <v>2011</v>
      </c>
      <c r="BD101" t="str">
        <f>CONCATENATE(A101,BC101)</f>
        <v>Virginia2011</v>
      </c>
      <c r="BE101" t="str">
        <f t="shared" si="1"/>
        <v xml:space="preserve"> Virginia2011</v>
      </c>
      <c r="BF101">
        <f>IFERROR(VLOOKUP('Data Table'!A101,'GDP per State'!$A$4:$I$54,8,FALSE),"NA")</f>
        <v>1.1000000000000001</v>
      </c>
      <c r="BG101" s="165">
        <f>IFERROR(VLOOKUP(A101,'GDP per Capita'!$A$5:$H$55,7,FALSE)*100,"NA")</f>
        <v>4.4704762767934021</v>
      </c>
      <c r="BH101" s="153">
        <v>55.1</v>
      </c>
      <c r="BI101">
        <f>VLOOKUP($BD101,'Health Ranking'!$C$2:$E$157,2,FALSE)</f>
        <v>23</v>
      </c>
      <c r="BJ101">
        <f>VLOOKUP($BD101,'Health Ranking'!$C$2:$E$157,3,FALSE)</f>
        <v>-1</v>
      </c>
    </row>
    <row r="102" spans="1:62" x14ac:dyDescent="0.25">
      <c r="A102" s="48" t="s">
        <v>55</v>
      </c>
      <c r="B102" s="25">
        <v>2621</v>
      </c>
      <c r="C102" s="25">
        <v>4548</v>
      </c>
      <c r="D102" s="25">
        <v>13940</v>
      </c>
      <c r="E102" s="25">
        <v>1477</v>
      </c>
      <c r="F102" s="25">
        <v>36481</v>
      </c>
      <c r="G102" s="25">
        <v>5524</v>
      </c>
      <c r="H102" s="25">
        <v>2255</v>
      </c>
      <c r="I102" s="25">
        <v>482</v>
      </c>
      <c r="J102" s="25">
        <v>476</v>
      </c>
      <c r="K102" s="25">
        <v>6339</v>
      </c>
      <c r="L102" s="25">
        <v>3701</v>
      </c>
      <c r="M102" s="25">
        <v>3790</v>
      </c>
      <c r="N102" s="25">
        <v>8991</v>
      </c>
      <c r="O102" s="25">
        <v>3075</v>
      </c>
      <c r="P102" s="25">
        <v>1028</v>
      </c>
      <c r="Q102" s="25">
        <v>856</v>
      </c>
      <c r="R102" s="25">
        <v>772</v>
      </c>
      <c r="S102" s="25">
        <v>1121</v>
      </c>
      <c r="T102" s="25">
        <v>1075</v>
      </c>
      <c r="U102" s="25">
        <v>88</v>
      </c>
      <c r="V102" s="25">
        <v>1525</v>
      </c>
      <c r="W102" s="25">
        <v>1673</v>
      </c>
      <c r="X102" s="25">
        <v>1430</v>
      </c>
      <c r="Y102" s="25">
        <v>1413</v>
      </c>
      <c r="Z102" s="25">
        <v>286</v>
      </c>
      <c r="AA102" s="25">
        <v>2518</v>
      </c>
      <c r="AB102" s="25">
        <v>3835</v>
      </c>
      <c r="AC102" s="25">
        <v>835</v>
      </c>
      <c r="AD102" s="25">
        <v>4680</v>
      </c>
      <c r="AE102" s="25">
        <v>428</v>
      </c>
      <c r="AF102" s="25">
        <v>2454</v>
      </c>
      <c r="AG102" s="25">
        <v>924</v>
      </c>
      <c r="AH102" s="25">
        <v>2986</v>
      </c>
      <c r="AI102" s="25">
        <v>3295</v>
      </c>
      <c r="AJ102" s="25">
        <v>404</v>
      </c>
      <c r="AK102" s="25">
        <v>1979</v>
      </c>
      <c r="AL102" s="25">
        <v>1246</v>
      </c>
      <c r="AM102" s="25">
        <v>21862</v>
      </c>
      <c r="AN102" s="25">
        <v>3688</v>
      </c>
      <c r="AO102" s="25">
        <v>262</v>
      </c>
      <c r="AP102" s="25">
        <v>2510</v>
      </c>
      <c r="AQ102" s="25">
        <v>557</v>
      </c>
      <c r="AR102" s="25">
        <v>2852</v>
      </c>
      <c r="AS102" s="25">
        <v>15325</v>
      </c>
      <c r="AT102" s="25">
        <v>4825</v>
      </c>
      <c r="AU102" s="25">
        <v>156</v>
      </c>
      <c r="AV102" s="25">
        <v>4615</v>
      </c>
      <c r="AW102" s="25" t="s">
        <v>61</v>
      </c>
      <c r="AX102" s="25">
        <v>83</v>
      </c>
      <c r="AY102" s="25">
        <v>1555</v>
      </c>
      <c r="AZ102" s="25">
        <v>1803</v>
      </c>
      <c r="BA102" s="25">
        <v>41</v>
      </c>
      <c r="BB102">
        <v>2011</v>
      </c>
      <c r="BC102">
        <v>2011</v>
      </c>
      <c r="BD102" t="str">
        <f>CONCATENATE(A102,BC102)</f>
        <v>Washington2011</v>
      </c>
      <c r="BE102" t="str">
        <f t="shared" si="1"/>
        <v xml:space="preserve"> Washington2011</v>
      </c>
      <c r="BF102">
        <f>IFERROR(VLOOKUP('Data Table'!A102,'GDP per State'!$A$4:$I$54,8,FALSE),"NA")</f>
        <v>2</v>
      </c>
      <c r="BG102" s="165">
        <f>IFERROR(VLOOKUP(A102,'GDP per Capita'!$A$5:$H$55,7,FALSE)*100,"NA")</f>
        <v>4.4117647058823533</v>
      </c>
      <c r="BH102" s="152">
        <v>48.3</v>
      </c>
      <c r="BI102">
        <f>VLOOKUP($BD102,'Health Ranking'!$C$2:$E$157,2,FALSE)</f>
        <v>9</v>
      </c>
      <c r="BJ102">
        <f>VLOOKUP($BD102,'Health Ranking'!$C$2:$E$157,3,FALSE)</f>
        <v>2</v>
      </c>
    </row>
    <row r="103" spans="1:62" x14ac:dyDescent="0.25">
      <c r="A103" s="48" t="s">
        <v>56</v>
      </c>
      <c r="B103" s="25">
        <v>65</v>
      </c>
      <c r="C103" s="25">
        <v>89</v>
      </c>
      <c r="D103" s="25">
        <v>70</v>
      </c>
      <c r="E103" s="25">
        <v>24</v>
      </c>
      <c r="F103" s="25">
        <v>832</v>
      </c>
      <c r="G103" s="25">
        <v>412</v>
      </c>
      <c r="H103" s="25">
        <v>46</v>
      </c>
      <c r="I103" s="25">
        <v>198</v>
      </c>
      <c r="J103" s="25">
        <v>120</v>
      </c>
      <c r="K103" s="25">
        <v>4964</v>
      </c>
      <c r="L103" s="25">
        <v>1340</v>
      </c>
      <c r="M103" s="25">
        <v>312</v>
      </c>
      <c r="N103" s="25">
        <v>0</v>
      </c>
      <c r="O103" s="25">
        <v>352</v>
      </c>
      <c r="P103" s="25">
        <v>216</v>
      </c>
      <c r="Q103" s="25">
        <v>115</v>
      </c>
      <c r="R103" s="25">
        <v>0</v>
      </c>
      <c r="S103" s="25">
        <v>1174</v>
      </c>
      <c r="T103" s="25">
        <v>110</v>
      </c>
      <c r="U103" s="25">
        <v>43</v>
      </c>
      <c r="V103" s="25">
        <v>2027</v>
      </c>
      <c r="W103" s="25">
        <v>911</v>
      </c>
      <c r="X103" s="25">
        <v>417</v>
      </c>
      <c r="Y103" s="25">
        <v>92</v>
      </c>
      <c r="Z103" s="25">
        <v>303</v>
      </c>
      <c r="AA103" s="25">
        <v>196</v>
      </c>
      <c r="AB103" s="25">
        <v>14</v>
      </c>
      <c r="AC103" s="25">
        <v>24</v>
      </c>
      <c r="AD103" s="25">
        <v>0</v>
      </c>
      <c r="AE103" s="25">
        <v>0</v>
      </c>
      <c r="AF103" s="25">
        <v>1252</v>
      </c>
      <c r="AG103" s="25">
        <v>0</v>
      </c>
      <c r="AH103" s="25">
        <v>631</v>
      </c>
      <c r="AI103" s="25">
        <v>2780</v>
      </c>
      <c r="AJ103" s="25">
        <v>0</v>
      </c>
      <c r="AK103" s="25">
        <v>7548</v>
      </c>
      <c r="AL103" s="25">
        <v>44</v>
      </c>
      <c r="AM103" s="25">
        <v>66</v>
      </c>
      <c r="AN103" s="25">
        <v>4631</v>
      </c>
      <c r="AO103" s="25">
        <v>199</v>
      </c>
      <c r="AP103" s="25">
        <v>1680</v>
      </c>
      <c r="AQ103" s="25">
        <v>0</v>
      </c>
      <c r="AR103" s="25">
        <v>1385</v>
      </c>
      <c r="AS103" s="25">
        <v>663</v>
      </c>
      <c r="AT103" s="25">
        <v>270</v>
      </c>
      <c r="AU103" s="25">
        <v>53</v>
      </c>
      <c r="AV103" s="25">
        <v>9041</v>
      </c>
      <c r="AW103" s="25">
        <v>157</v>
      </c>
      <c r="AX103" s="25" t="s">
        <v>61</v>
      </c>
      <c r="AY103" s="25">
        <v>1090</v>
      </c>
      <c r="AZ103" s="25">
        <v>0</v>
      </c>
      <c r="BA103" s="25">
        <v>14</v>
      </c>
      <c r="BB103">
        <v>2011</v>
      </c>
      <c r="BC103">
        <v>2011</v>
      </c>
      <c r="BD103" t="str">
        <f>CONCATENATE(A103,BC103)</f>
        <v>West Virginia2011</v>
      </c>
      <c r="BE103" t="str">
        <f t="shared" si="1"/>
        <v xml:space="preserve"> West Virginia2011</v>
      </c>
      <c r="BF103">
        <f>IFERROR(VLOOKUP('Data Table'!A103,'GDP per State'!$A$4:$I$54,8,FALSE),"NA")</f>
        <v>1.9</v>
      </c>
      <c r="BG103" s="165">
        <f>IFERROR(VLOOKUP(A103,'GDP per Capita'!$A$5:$H$55,7,FALSE)*100,"NA")</f>
        <v>5.0210652078224234</v>
      </c>
      <c r="BH103" s="153">
        <v>51.8</v>
      </c>
      <c r="BI103">
        <f>VLOOKUP($BD103,'Health Ranking'!$C$2:$E$157,2,FALSE)</f>
        <v>43</v>
      </c>
      <c r="BJ103">
        <f>VLOOKUP($BD103,'Health Ranking'!$C$2:$E$157,3,FALSE)</f>
        <v>0</v>
      </c>
    </row>
    <row r="104" spans="1:62" x14ac:dyDescent="0.25">
      <c r="A104" s="48" t="s">
        <v>57</v>
      </c>
      <c r="B104" s="25">
        <v>417</v>
      </c>
      <c r="C104" s="25">
        <v>23</v>
      </c>
      <c r="D104" s="25">
        <v>6473</v>
      </c>
      <c r="E104" s="25">
        <v>687</v>
      </c>
      <c r="F104" s="25">
        <v>5668</v>
      </c>
      <c r="G104" s="25">
        <v>3995</v>
      </c>
      <c r="H104" s="25">
        <v>660</v>
      </c>
      <c r="I104" s="25">
        <v>55</v>
      </c>
      <c r="J104" s="25">
        <v>946</v>
      </c>
      <c r="K104" s="25">
        <v>7412</v>
      </c>
      <c r="L104" s="25">
        <v>2727</v>
      </c>
      <c r="M104" s="25">
        <v>147</v>
      </c>
      <c r="N104" s="25">
        <v>165</v>
      </c>
      <c r="O104" s="25">
        <v>14507</v>
      </c>
      <c r="P104" s="25">
        <v>2923</v>
      </c>
      <c r="Q104" s="25">
        <v>2537</v>
      </c>
      <c r="R104" s="25">
        <v>893</v>
      </c>
      <c r="S104" s="25">
        <v>581</v>
      </c>
      <c r="T104" s="25">
        <v>339</v>
      </c>
      <c r="U104" s="25">
        <v>321</v>
      </c>
      <c r="V104" s="25">
        <v>353</v>
      </c>
      <c r="W104" s="25">
        <v>441</v>
      </c>
      <c r="X104" s="25">
        <v>4018</v>
      </c>
      <c r="Y104" s="25">
        <v>19255</v>
      </c>
      <c r="Z104" s="25">
        <v>1136</v>
      </c>
      <c r="AA104" s="25">
        <v>1503</v>
      </c>
      <c r="AB104" s="25">
        <v>146</v>
      </c>
      <c r="AC104" s="25">
        <v>560</v>
      </c>
      <c r="AD104" s="25">
        <v>2672</v>
      </c>
      <c r="AE104" s="25">
        <v>0</v>
      </c>
      <c r="AF104" s="25">
        <v>214</v>
      </c>
      <c r="AG104" s="25">
        <v>340</v>
      </c>
      <c r="AH104" s="25">
        <v>1878</v>
      </c>
      <c r="AI104" s="25">
        <v>2291</v>
      </c>
      <c r="AJ104" s="25">
        <v>1398</v>
      </c>
      <c r="AK104" s="25">
        <v>2534</v>
      </c>
      <c r="AL104" s="25">
        <v>942</v>
      </c>
      <c r="AM104" s="25">
        <v>914</v>
      </c>
      <c r="AN104" s="25">
        <v>2426</v>
      </c>
      <c r="AO104" s="25">
        <v>2</v>
      </c>
      <c r="AP104" s="25">
        <v>341</v>
      </c>
      <c r="AQ104" s="25">
        <v>481</v>
      </c>
      <c r="AR104" s="25">
        <v>1213</v>
      </c>
      <c r="AS104" s="25">
        <v>5982</v>
      </c>
      <c r="AT104" s="25">
        <v>158</v>
      </c>
      <c r="AU104" s="25">
        <v>137</v>
      </c>
      <c r="AV104" s="25">
        <v>858</v>
      </c>
      <c r="AW104" s="25">
        <v>1491</v>
      </c>
      <c r="AX104" s="25">
        <v>42</v>
      </c>
      <c r="AY104" s="25" t="s">
        <v>61</v>
      </c>
      <c r="AZ104" s="25">
        <v>168</v>
      </c>
      <c r="BA104" s="25">
        <v>229</v>
      </c>
      <c r="BB104">
        <v>2011</v>
      </c>
      <c r="BC104">
        <v>2011</v>
      </c>
      <c r="BD104" t="str">
        <f>CONCATENATE(A104,BC104)</f>
        <v>Wisconsin2011</v>
      </c>
      <c r="BE104" t="str">
        <f t="shared" si="1"/>
        <v xml:space="preserve"> Wisconsin2011</v>
      </c>
      <c r="BF104">
        <f>IFERROR(VLOOKUP('Data Table'!A104,'GDP per State'!$A$4:$I$54,8,FALSE),"NA")</f>
        <v>1.3</v>
      </c>
      <c r="BG104" s="165">
        <f>IFERROR(VLOOKUP(A104,'GDP per Capita'!$A$5:$H$55,7,FALSE)*100,"NA")</f>
        <v>4.1173375427519074</v>
      </c>
      <c r="BH104" s="152">
        <v>43.1</v>
      </c>
      <c r="BI104">
        <f>VLOOKUP($BD104,'Health Ranking'!$C$2:$E$157,2,FALSE)</f>
        <v>12</v>
      </c>
      <c r="BJ104">
        <f>VLOOKUP($BD104,'Health Ranking'!$C$2:$E$157,3,FALSE)</f>
        <v>6</v>
      </c>
    </row>
    <row r="105" spans="1:62" ht="15.75" thickBot="1" x14ac:dyDescent="0.3">
      <c r="A105" s="48" t="s">
        <v>58</v>
      </c>
      <c r="B105" s="25">
        <v>9</v>
      </c>
      <c r="C105" s="25">
        <v>246</v>
      </c>
      <c r="D105" s="25">
        <v>2510</v>
      </c>
      <c r="E105" s="25">
        <v>252</v>
      </c>
      <c r="F105" s="25">
        <v>2047</v>
      </c>
      <c r="G105" s="25">
        <v>2942</v>
      </c>
      <c r="H105" s="25">
        <v>65</v>
      </c>
      <c r="I105" s="25">
        <v>463</v>
      </c>
      <c r="J105" s="25">
        <v>0</v>
      </c>
      <c r="K105" s="25">
        <v>846</v>
      </c>
      <c r="L105" s="25">
        <v>504</v>
      </c>
      <c r="M105" s="25">
        <v>14</v>
      </c>
      <c r="N105" s="25">
        <v>487</v>
      </c>
      <c r="O105" s="25">
        <v>58</v>
      </c>
      <c r="P105" s="25">
        <v>117</v>
      </c>
      <c r="Q105" s="25">
        <v>140</v>
      </c>
      <c r="R105" s="25">
        <v>1285</v>
      </c>
      <c r="S105" s="25">
        <v>57</v>
      </c>
      <c r="T105" s="25">
        <v>357</v>
      </c>
      <c r="U105" s="25">
        <v>21</v>
      </c>
      <c r="V105" s="25">
        <v>80</v>
      </c>
      <c r="W105" s="25">
        <v>0</v>
      </c>
      <c r="X105" s="25">
        <v>841</v>
      </c>
      <c r="Y105" s="25">
        <v>224</v>
      </c>
      <c r="Z105" s="25">
        <v>0</v>
      </c>
      <c r="AA105" s="25">
        <v>1120</v>
      </c>
      <c r="AB105" s="25">
        <v>2413</v>
      </c>
      <c r="AC105" s="25">
        <v>965</v>
      </c>
      <c r="AD105" s="25">
        <v>933</v>
      </c>
      <c r="AE105" s="25">
        <v>162</v>
      </c>
      <c r="AF105" s="25">
        <v>15</v>
      </c>
      <c r="AG105" s="25">
        <v>283</v>
      </c>
      <c r="AH105" s="25">
        <v>688</v>
      </c>
      <c r="AI105" s="25">
        <v>153</v>
      </c>
      <c r="AJ105" s="25">
        <v>139</v>
      </c>
      <c r="AK105" s="25">
        <v>1280</v>
      </c>
      <c r="AL105" s="25">
        <v>1763</v>
      </c>
      <c r="AM105" s="25">
        <v>914</v>
      </c>
      <c r="AN105" s="25">
        <v>195</v>
      </c>
      <c r="AO105" s="25">
        <v>23</v>
      </c>
      <c r="AP105" s="25">
        <v>632</v>
      </c>
      <c r="AQ105" s="25">
        <v>1310</v>
      </c>
      <c r="AR105" s="25">
        <v>131</v>
      </c>
      <c r="AS105" s="25">
        <v>2500</v>
      </c>
      <c r="AT105" s="25">
        <v>1058</v>
      </c>
      <c r="AU105" s="25">
        <v>38</v>
      </c>
      <c r="AV105" s="25">
        <v>190</v>
      </c>
      <c r="AW105" s="25">
        <v>1507</v>
      </c>
      <c r="AX105" s="25">
        <v>0</v>
      </c>
      <c r="AY105" s="25">
        <v>14</v>
      </c>
      <c r="AZ105" s="25" t="s">
        <v>61</v>
      </c>
      <c r="BA105" s="25">
        <v>0</v>
      </c>
      <c r="BB105">
        <v>2011</v>
      </c>
      <c r="BC105">
        <v>2011</v>
      </c>
      <c r="BD105" t="str">
        <f>CONCATENATE(A105,BC105)</f>
        <v>Wyoming2011</v>
      </c>
      <c r="BE105" t="str">
        <f t="shared" si="1"/>
        <v xml:space="preserve"> Wyoming2011</v>
      </c>
      <c r="BF105">
        <f>IFERROR(VLOOKUP('Data Table'!A105,'GDP per State'!$A$4:$I$54,8,FALSE),"NA")</f>
        <v>-2.4</v>
      </c>
      <c r="BG105" s="165">
        <f>IFERROR(VLOOKUP(A105,'GDP per Capita'!$A$5:$H$55,7,FALSE)*100,"NA")</f>
        <v>5.6115361718078187</v>
      </c>
      <c r="BH105" s="154">
        <v>42</v>
      </c>
      <c r="BI105">
        <f>VLOOKUP($BD105,'Health Ranking'!$C$2:$E$157,2,FALSE)</f>
        <v>21</v>
      </c>
      <c r="BJ105">
        <f>VLOOKUP($BD105,'Health Ranking'!$C$2:$E$157,3,FALSE)</f>
        <v>-2</v>
      </c>
    </row>
    <row r="106" spans="1:62" x14ac:dyDescent="0.25">
      <c r="A106" s="48" t="s">
        <v>62</v>
      </c>
      <c r="B106" s="25">
        <v>569</v>
      </c>
      <c r="C106" s="25">
        <v>1044</v>
      </c>
      <c r="D106" s="25">
        <v>871</v>
      </c>
      <c r="E106" s="25">
        <v>529</v>
      </c>
      <c r="F106" s="25">
        <v>1344</v>
      </c>
      <c r="G106" s="25">
        <v>476</v>
      </c>
      <c r="H106" s="25">
        <v>2105</v>
      </c>
      <c r="I106" s="25">
        <v>1008</v>
      </c>
      <c r="J106" s="25">
        <v>0</v>
      </c>
      <c r="K106" s="25">
        <v>21611</v>
      </c>
      <c r="L106" s="25">
        <v>1635</v>
      </c>
      <c r="M106" s="25">
        <v>238</v>
      </c>
      <c r="N106" s="25">
        <v>249</v>
      </c>
      <c r="O106" s="25">
        <v>2387</v>
      </c>
      <c r="P106" s="25">
        <v>132</v>
      </c>
      <c r="Q106" s="25">
        <v>57</v>
      </c>
      <c r="R106" s="25">
        <v>775</v>
      </c>
      <c r="S106" s="25">
        <v>192</v>
      </c>
      <c r="T106" s="25">
        <v>393</v>
      </c>
      <c r="U106" s="25">
        <v>65</v>
      </c>
      <c r="V106" s="25">
        <v>779</v>
      </c>
      <c r="W106" s="25">
        <v>4413</v>
      </c>
      <c r="X106" s="25">
        <v>908</v>
      </c>
      <c r="Y106" s="25">
        <v>54</v>
      </c>
      <c r="Z106" s="25">
        <v>318</v>
      </c>
      <c r="AA106" s="25">
        <v>709</v>
      </c>
      <c r="AB106" s="25">
        <v>353</v>
      </c>
      <c r="AC106" s="25">
        <v>0</v>
      </c>
      <c r="AD106" s="25">
        <v>153</v>
      </c>
      <c r="AE106" s="25">
        <v>0</v>
      </c>
      <c r="AF106" s="25">
        <v>4312</v>
      </c>
      <c r="AG106" s="25">
        <v>99</v>
      </c>
      <c r="AH106" s="25">
        <v>10582</v>
      </c>
      <c r="AI106" s="25">
        <v>844</v>
      </c>
      <c r="AJ106" s="25">
        <v>76</v>
      </c>
      <c r="AK106" s="25">
        <v>1607</v>
      </c>
      <c r="AL106" s="25">
        <v>105</v>
      </c>
      <c r="AM106" s="25">
        <v>4</v>
      </c>
      <c r="AN106" s="25">
        <v>2723</v>
      </c>
      <c r="AO106" s="25">
        <v>293</v>
      </c>
      <c r="AP106" s="25">
        <v>2166</v>
      </c>
      <c r="AQ106" s="25">
        <v>0</v>
      </c>
      <c r="AR106" s="25">
        <v>1083</v>
      </c>
      <c r="AS106" s="25">
        <v>5225</v>
      </c>
      <c r="AT106" s="25">
        <v>0</v>
      </c>
      <c r="AU106" s="25">
        <v>19</v>
      </c>
      <c r="AV106" s="25">
        <v>1222</v>
      </c>
      <c r="AW106" s="25">
        <v>1083</v>
      </c>
      <c r="AX106" s="25">
        <v>680</v>
      </c>
      <c r="AY106" s="25">
        <v>728</v>
      </c>
      <c r="AZ106" s="25">
        <v>0</v>
      </c>
      <c r="BA106" s="25" t="s">
        <v>61</v>
      </c>
      <c r="BB106">
        <v>2011</v>
      </c>
      <c r="BC106">
        <v>2011</v>
      </c>
      <c r="BD106" t="str">
        <f>CONCATENATE(A106,BC106)</f>
        <v>Puerto Rico2011</v>
      </c>
      <c r="BE106" t="str">
        <f t="shared" si="1"/>
        <v xml:space="preserve"> Puerto Rico2011</v>
      </c>
      <c r="BF106" t="str">
        <f>IFERROR(VLOOKUP('Data Table'!A106,'GDP per State'!$A$4:$I$54,8,FALSE),"NA")</f>
        <v>NA</v>
      </c>
      <c r="BG106" s="165" t="str">
        <f>IFERROR(VLOOKUP(A106,'GDP per Capita'!$A$5:$H$55,7,FALSE)*100,"NA")</f>
        <v>NA</v>
      </c>
      <c r="BH106" t="s">
        <v>192</v>
      </c>
      <c r="BI106" t="str">
        <f>VLOOKUP($BD106,'Health Ranking'!$C$2:$E$157,2,FALSE)</f>
        <v>NA</v>
      </c>
      <c r="BJ106" t="str">
        <f>VLOOKUP($BD106,'Health Ranking'!$C$2:$E$157,3,FALSE)</f>
        <v>NA</v>
      </c>
    </row>
    <row r="107" spans="1:62" x14ac:dyDescent="0.25">
      <c r="A107" s="48" t="s">
        <v>8</v>
      </c>
      <c r="B107" s="25" t="s">
        <v>61</v>
      </c>
      <c r="C107" s="25">
        <v>477</v>
      </c>
      <c r="D107" s="25">
        <v>416</v>
      </c>
      <c r="E107" s="25">
        <v>1405</v>
      </c>
      <c r="F107" s="25">
        <v>3364</v>
      </c>
      <c r="G107" s="25">
        <v>954</v>
      </c>
      <c r="H107" s="25">
        <v>896</v>
      </c>
      <c r="I107" s="25">
        <v>128</v>
      </c>
      <c r="J107" s="25">
        <v>360</v>
      </c>
      <c r="K107" s="25">
        <v>15830</v>
      </c>
      <c r="L107" s="25">
        <v>13840</v>
      </c>
      <c r="M107" s="25">
        <v>749</v>
      </c>
      <c r="N107" s="25">
        <v>376</v>
      </c>
      <c r="O107" s="25">
        <v>1397</v>
      </c>
      <c r="P107" s="25">
        <v>1502</v>
      </c>
      <c r="Q107" s="25">
        <v>330</v>
      </c>
      <c r="R107" s="25">
        <v>44</v>
      </c>
      <c r="S107" s="25">
        <v>2161</v>
      </c>
      <c r="T107" s="25">
        <v>5740</v>
      </c>
      <c r="U107" s="25">
        <v>402</v>
      </c>
      <c r="V107" s="25">
        <v>1641</v>
      </c>
      <c r="W107" s="25">
        <v>583</v>
      </c>
      <c r="X107" s="25">
        <v>2403</v>
      </c>
      <c r="Y107" s="25">
        <v>266</v>
      </c>
      <c r="Z107" s="25">
        <v>8306</v>
      </c>
      <c r="AA107" s="25">
        <v>819</v>
      </c>
      <c r="AB107" s="25">
        <v>212</v>
      </c>
      <c r="AC107" s="25">
        <v>232</v>
      </c>
      <c r="AD107" s="25">
        <v>150</v>
      </c>
      <c r="AE107" s="25">
        <v>152</v>
      </c>
      <c r="AF107" s="25">
        <v>616</v>
      </c>
      <c r="AG107" s="25">
        <v>751</v>
      </c>
      <c r="AH107" s="25">
        <v>1310</v>
      </c>
      <c r="AI107" s="25">
        <v>3044</v>
      </c>
      <c r="AJ107" s="25">
        <v>109</v>
      </c>
      <c r="AK107" s="25">
        <v>1289</v>
      </c>
      <c r="AL107" s="25">
        <v>1612</v>
      </c>
      <c r="AM107" s="25">
        <v>400</v>
      </c>
      <c r="AN107" s="25">
        <v>369</v>
      </c>
      <c r="AO107" s="25">
        <v>136</v>
      </c>
      <c r="AP107" s="25">
        <v>1741</v>
      </c>
      <c r="AQ107" s="25">
        <v>325</v>
      </c>
      <c r="AR107" s="25">
        <v>8897</v>
      </c>
      <c r="AS107" s="25">
        <v>8636</v>
      </c>
      <c r="AT107" s="25">
        <v>93</v>
      </c>
      <c r="AU107" s="25">
        <v>0</v>
      </c>
      <c r="AV107" s="25">
        <v>2671</v>
      </c>
      <c r="AW107" s="25">
        <v>1322</v>
      </c>
      <c r="AX107" s="25">
        <v>41</v>
      </c>
      <c r="AY107" s="25">
        <v>552</v>
      </c>
      <c r="AZ107" s="25">
        <v>172</v>
      </c>
      <c r="BA107" s="25">
        <v>629</v>
      </c>
      <c r="BB107">
        <v>2010</v>
      </c>
      <c r="BC107">
        <v>2010</v>
      </c>
      <c r="BD107" t="str">
        <f>CONCATENATE(A107,BC107)</f>
        <v>Alabama2010</v>
      </c>
      <c r="BE107" t="str">
        <f t="shared" si="1"/>
        <v xml:space="preserve"> Alabama2010</v>
      </c>
      <c r="BF107">
        <f>IFERROR(VLOOKUP('Data Table'!A107,'GDP per State'!$A$4:$I$54,7,FALSE),"NA")</f>
        <v>2.7</v>
      </c>
      <c r="BG107" s="165">
        <f>IFERROR(VLOOKUP(A107,'GDP per Capita'!$A$5:$H$55,8,FALSE)*100,"NA")</f>
        <v>4.0239461828056529</v>
      </c>
      <c r="BH107">
        <v>62.8</v>
      </c>
      <c r="BI107">
        <f>VLOOKUP($BD107,'Health Ranking'!$C$2:$E$157,2,FALSE)</f>
        <v>45</v>
      </c>
      <c r="BJ107">
        <f>VLOOKUP($BD107,'Health Ranking'!$C$2:$E$157,3,FALSE)</f>
        <v>3</v>
      </c>
    </row>
    <row r="108" spans="1:62" x14ac:dyDescent="0.25">
      <c r="A108" s="48" t="s">
        <v>9</v>
      </c>
      <c r="B108" s="25">
        <v>3013</v>
      </c>
      <c r="C108" s="25" t="s">
        <v>61</v>
      </c>
      <c r="D108" s="25">
        <v>3109</v>
      </c>
      <c r="E108" s="25">
        <v>934</v>
      </c>
      <c r="F108" s="25">
        <v>9579</v>
      </c>
      <c r="G108" s="25">
        <v>2225</v>
      </c>
      <c r="H108" s="25">
        <v>0</v>
      </c>
      <c r="I108" s="25">
        <v>68</v>
      </c>
      <c r="J108" s="25">
        <v>591</v>
      </c>
      <c r="K108" s="25">
        <v>5887</v>
      </c>
      <c r="L108" s="25">
        <v>3645</v>
      </c>
      <c r="M108" s="25">
        <v>743</v>
      </c>
      <c r="N108" s="25">
        <v>3264</v>
      </c>
      <c r="O108" s="25">
        <v>1764</v>
      </c>
      <c r="P108" s="25">
        <v>177</v>
      </c>
      <c r="Q108" s="25">
        <v>519</v>
      </c>
      <c r="R108" s="25">
        <v>1050</v>
      </c>
      <c r="S108" s="25">
        <v>3017</v>
      </c>
      <c r="T108" s="25">
        <v>1504</v>
      </c>
      <c r="U108" s="25">
        <v>424</v>
      </c>
      <c r="V108" s="25">
        <v>2672</v>
      </c>
      <c r="W108" s="25">
        <v>1891</v>
      </c>
      <c r="X108" s="25">
        <v>1040</v>
      </c>
      <c r="Y108" s="25">
        <v>1169</v>
      </c>
      <c r="Z108" s="25">
        <v>1192</v>
      </c>
      <c r="AA108" s="25">
        <v>1051</v>
      </c>
      <c r="AB108" s="25">
        <v>650</v>
      </c>
      <c r="AC108" s="25">
        <v>35</v>
      </c>
      <c r="AD108" s="25">
        <v>511</v>
      </c>
      <c r="AE108" s="25">
        <v>0</v>
      </c>
      <c r="AF108" s="25">
        <v>383</v>
      </c>
      <c r="AG108" s="25">
        <v>969</v>
      </c>
      <c r="AH108" s="25">
        <v>5070</v>
      </c>
      <c r="AI108" s="25">
        <v>1618</v>
      </c>
      <c r="AJ108" s="25">
        <v>1066</v>
      </c>
      <c r="AK108" s="25">
        <v>1556</v>
      </c>
      <c r="AL108" s="25">
        <v>1397</v>
      </c>
      <c r="AM108" s="25">
        <v>2027</v>
      </c>
      <c r="AN108" s="25">
        <v>2185</v>
      </c>
      <c r="AO108" s="25">
        <v>0</v>
      </c>
      <c r="AP108" s="25">
        <v>1670</v>
      </c>
      <c r="AQ108" s="25">
        <v>25</v>
      </c>
      <c r="AR108" s="25">
        <v>343</v>
      </c>
      <c r="AS108" s="25">
        <v>11613</v>
      </c>
      <c r="AT108" s="25">
        <v>1798</v>
      </c>
      <c r="AU108" s="25">
        <v>184</v>
      </c>
      <c r="AV108" s="25">
        <v>3296</v>
      </c>
      <c r="AW108" s="25">
        <v>5644</v>
      </c>
      <c r="AX108" s="25">
        <v>1326</v>
      </c>
      <c r="AY108" s="25">
        <v>798</v>
      </c>
      <c r="AZ108" s="25">
        <v>0</v>
      </c>
      <c r="BA108" s="25">
        <v>156</v>
      </c>
      <c r="BB108">
        <v>2010</v>
      </c>
      <c r="BC108">
        <v>2010</v>
      </c>
      <c r="BD108" t="str">
        <f>CONCATENATE(A108,BC108)</f>
        <v>Alaska2010</v>
      </c>
      <c r="BE108" t="str">
        <f t="shared" si="1"/>
        <v xml:space="preserve"> Alaska2010</v>
      </c>
      <c r="BF108">
        <f>IFERROR(VLOOKUP('Data Table'!A108,'GDP per State'!$A$4:$I$54,7,FALSE),"NA")</f>
        <v>-1.7</v>
      </c>
      <c r="BG108" s="165">
        <f>IFERROR(VLOOKUP(A108,'GDP per Capita'!$A$5:$H$55,8,FALSE)*100,"NA")</f>
        <v>2.4254910682930255</v>
      </c>
      <c r="BH108">
        <v>26.6</v>
      </c>
      <c r="BI108">
        <f>VLOOKUP($BD108,'Health Ranking'!$C$2:$E$157,2,FALSE)</f>
        <v>30</v>
      </c>
      <c r="BJ108">
        <f>VLOOKUP($BD108,'Health Ranking'!$C$2:$E$157,3,FALSE)</f>
        <v>4</v>
      </c>
    </row>
    <row r="109" spans="1:62" x14ac:dyDescent="0.25">
      <c r="A109" s="48" t="s">
        <v>10</v>
      </c>
      <c r="B109" s="25">
        <v>676</v>
      </c>
      <c r="C109" s="25">
        <v>1354</v>
      </c>
      <c r="D109" s="25" t="s">
        <v>61</v>
      </c>
      <c r="E109" s="25">
        <v>777</v>
      </c>
      <c r="F109" s="25">
        <v>33854</v>
      </c>
      <c r="G109" s="25">
        <v>12287</v>
      </c>
      <c r="H109" s="25">
        <v>664</v>
      </c>
      <c r="I109" s="25">
        <v>60</v>
      </c>
      <c r="J109" s="25">
        <v>662</v>
      </c>
      <c r="K109" s="25">
        <v>3907</v>
      </c>
      <c r="L109" s="25">
        <v>2554</v>
      </c>
      <c r="M109" s="25">
        <v>1398</v>
      </c>
      <c r="N109" s="25">
        <v>3086</v>
      </c>
      <c r="O109" s="25">
        <v>5921</v>
      </c>
      <c r="P109" s="25">
        <v>2210</v>
      </c>
      <c r="Q109" s="25">
        <v>1483</v>
      </c>
      <c r="R109" s="25">
        <v>2238</v>
      </c>
      <c r="S109" s="25">
        <v>2598</v>
      </c>
      <c r="T109" s="25">
        <v>1960</v>
      </c>
      <c r="U109" s="25">
        <v>254</v>
      </c>
      <c r="V109" s="25">
        <v>1124</v>
      </c>
      <c r="W109" s="25">
        <v>1572</v>
      </c>
      <c r="X109" s="25">
        <v>3197</v>
      </c>
      <c r="Y109" s="25">
        <v>4165</v>
      </c>
      <c r="Z109" s="25">
        <v>187</v>
      </c>
      <c r="AA109" s="25">
        <v>2988</v>
      </c>
      <c r="AB109" s="25">
        <v>1909</v>
      </c>
      <c r="AC109" s="25">
        <v>2322</v>
      </c>
      <c r="AD109" s="25">
        <v>7818</v>
      </c>
      <c r="AE109" s="25">
        <v>544</v>
      </c>
      <c r="AF109" s="25">
        <v>1625</v>
      </c>
      <c r="AG109" s="25">
        <v>6117</v>
      </c>
      <c r="AH109" s="25">
        <v>2649</v>
      </c>
      <c r="AI109" s="25">
        <v>2847</v>
      </c>
      <c r="AJ109" s="25">
        <v>662</v>
      </c>
      <c r="AK109" s="25">
        <v>4715</v>
      </c>
      <c r="AL109" s="25">
        <v>2759</v>
      </c>
      <c r="AM109" s="25">
        <v>5264</v>
      </c>
      <c r="AN109" s="25">
        <v>3668</v>
      </c>
      <c r="AO109" s="25">
        <v>324</v>
      </c>
      <c r="AP109" s="25">
        <v>1457</v>
      </c>
      <c r="AQ109" s="25">
        <v>745</v>
      </c>
      <c r="AR109" s="25">
        <v>2291</v>
      </c>
      <c r="AS109" s="25">
        <v>16521</v>
      </c>
      <c r="AT109" s="25">
        <v>8147</v>
      </c>
      <c r="AU109" s="25">
        <v>65</v>
      </c>
      <c r="AV109" s="25">
        <v>3807</v>
      </c>
      <c r="AW109" s="25">
        <v>5971</v>
      </c>
      <c r="AX109" s="25">
        <v>0</v>
      </c>
      <c r="AY109" s="25">
        <v>1854</v>
      </c>
      <c r="AZ109" s="25">
        <v>1511</v>
      </c>
      <c r="BA109" s="25">
        <v>288</v>
      </c>
      <c r="BB109">
        <v>2010</v>
      </c>
      <c r="BC109">
        <v>2010</v>
      </c>
      <c r="BD109" t="str">
        <f>CONCATENATE(A109,BC109)</f>
        <v>Arizona2010</v>
      </c>
      <c r="BE109" t="str">
        <f t="shared" si="1"/>
        <v xml:space="preserve"> Arizona2010</v>
      </c>
      <c r="BF109">
        <f>IFERROR(VLOOKUP('Data Table'!A109,'GDP per State'!$A$4:$I$54,7,FALSE),"NA")</f>
        <v>-0.2</v>
      </c>
      <c r="BG109" s="165">
        <f>IFERROR(VLOOKUP(A109,'GDP per Capita'!$A$5:$H$55,8,FALSE)*100,"NA")</f>
        <v>0.63468414779499405</v>
      </c>
      <c r="BH109">
        <v>60.3</v>
      </c>
      <c r="BI109">
        <f>VLOOKUP($BD109,'Health Ranking'!$C$2:$E$157,2,FALSE)</f>
        <v>31</v>
      </c>
      <c r="BJ109">
        <f>VLOOKUP($BD109,'Health Ranking'!$C$2:$E$157,3,FALSE)</f>
        <v>-4</v>
      </c>
    </row>
    <row r="110" spans="1:62" x14ac:dyDescent="0.25">
      <c r="A110" s="48" t="s">
        <v>11</v>
      </c>
      <c r="B110" s="25">
        <v>1481</v>
      </c>
      <c r="C110" s="25">
        <v>47</v>
      </c>
      <c r="D110" s="25">
        <v>689</v>
      </c>
      <c r="E110" s="25" t="s">
        <v>61</v>
      </c>
      <c r="F110" s="25">
        <v>4172</v>
      </c>
      <c r="G110" s="25">
        <v>1034</v>
      </c>
      <c r="H110" s="25">
        <v>334</v>
      </c>
      <c r="I110" s="25">
        <v>0</v>
      </c>
      <c r="J110" s="25">
        <v>155</v>
      </c>
      <c r="K110" s="25">
        <v>3611</v>
      </c>
      <c r="L110" s="25">
        <v>599</v>
      </c>
      <c r="M110" s="25">
        <v>0</v>
      </c>
      <c r="N110" s="25">
        <v>45</v>
      </c>
      <c r="O110" s="25">
        <v>1194</v>
      </c>
      <c r="P110" s="25">
        <v>1548</v>
      </c>
      <c r="Q110" s="25">
        <v>247</v>
      </c>
      <c r="R110" s="25">
        <v>1596</v>
      </c>
      <c r="S110" s="25">
        <v>558</v>
      </c>
      <c r="T110" s="25">
        <v>2382</v>
      </c>
      <c r="U110" s="25">
        <v>67</v>
      </c>
      <c r="V110" s="25">
        <v>273</v>
      </c>
      <c r="W110" s="25">
        <v>206</v>
      </c>
      <c r="X110" s="25">
        <v>636</v>
      </c>
      <c r="Y110" s="25">
        <v>279</v>
      </c>
      <c r="Z110" s="25">
        <v>4941</v>
      </c>
      <c r="AA110" s="25">
        <v>4381</v>
      </c>
      <c r="AB110" s="25">
        <v>672</v>
      </c>
      <c r="AC110" s="25">
        <v>674</v>
      </c>
      <c r="AD110" s="25">
        <v>530</v>
      </c>
      <c r="AE110" s="25">
        <v>0</v>
      </c>
      <c r="AF110" s="25">
        <v>258</v>
      </c>
      <c r="AG110" s="25">
        <v>77</v>
      </c>
      <c r="AH110" s="25">
        <v>362</v>
      </c>
      <c r="AI110" s="25">
        <v>550</v>
      </c>
      <c r="AJ110" s="25">
        <v>168</v>
      </c>
      <c r="AK110" s="25">
        <v>434</v>
      </c>
      <c r="AL110" s="25">
        <v>5873</v>
      </c>
      <c r="AM110" s="25">
        <v>246</v>
      </c>
      <c r="AN110" s="25">
        <v>807</v>
      </c>
      <c r="AO110" s="25">
        <v>0</v>
      </c>
      <c r="AP110" s="25">
        <v>365</v>
      </c>
      <c r="AQ110" s="25">
        <v>61</v>
      </c>
      <c r="AR110" s="25">
        <v>4736</v>
      </c>
      <c r="AS110" s="25">
        <v>15251</v>
      </c>
      <c r="AT110" s="25">
        <v>316</v>
      </c>
      <c r="AU110" s="25">
        <v>0</v>
      </c>
      <c r="AV110" s="25">
        <v>1233</v>
      </c>
      <c r="AW110" s="25">
        <v>658</v>
      </c>
      <c r="AX110" s="25">
        <v>0</v>
      </c>
      <c r="AY110" s="25">
        <v>518</v>
      </c>
      <c r="AZ110" s="25">
        <v>0</v>
      </c>
      <c r="BA110" s="25">
        <v>0</v>
      </c>
      <c r="BB110">
        <v>2010</v>
      </c>
      <c r="BC110">
        <v>2010</v>
      </c>
      <c r="BD110" t="str">
        <f>CONCATENATE(A110,BC110)</f>
        <v>Arkansas2010</v>
      </c>
      <c r="BE110" t="str">
        <f t="shared" si="1"/>
        <v xml:space="preserve"> Arkansas2010</v>
      </c>
      <c r="BF110">
        <f>IFERROR(VLOOKUP('Data Table'!A110,'GDP per State'!$A$4:$I$54,7,FALSE),"NA")</f>
        <v>2.6</v>
      </c>
      <c r="BG110" s="165">
        <f>IFERROR(VLOOKUP(A110,'GDP per Capita'!$A$5:$H$55,8,FALSE)*100,"NA")</f>
        <v>2.1617015905074477</v>
      </c>
      <c r="BH110">
        <v>60.4</v>
      </c>
      <c r="BI110">
        <f>VLOOKUP($BD110,'Health Ranking'!$C$2:$E$157,2,FALSE)</f>
        <v>48</v>
      </c>
      <c r="BJ110">
        <f>VLOOKUP($BD110,'Health Ranking'!$C$2:$E$157,3,FALSE)</f>
        <v>-8</v>
      </c>
    </row>
    <row r="111" spans="1:62" x14ac:dyDescent="0.25">
      <c r="A111" s="48" t="s">
        <v>12</v>
      </c>
      <c r="B111" s="25">
        <v>3827</v>
      </c>
      <c r="C111" s="25">
        <v>3906</v>
      </c>
      <c r="D111" s="25">
        <v>47164</v>
      </c>
      <c r="E111" s="25">
        <v>4457</v>
      </c>
      <c r="F111" s="25" t="s">
        <v>61</v>
      </c>
      <c r="G111" s="25">
        <v>26089</v>
      </c>
      <c r="H111" s="25">
        <v>4479</v>
      </c>
      <c r="I111" s="25">
        <v>353</v>
      </c>
      <c r="J111" s="25">
        <v>4205</v>
      </c>
      <c r="K111" s="25">
        <v>22130</v>
      </c>
      <c r="L111" s="25">
        <v>8909</v>
      </c>
      <c r="M111" s="25">
        <v>12677</v>
      </c>
      <c r="N111" s="25">
        <v>8932</v>
      </c>
      <c r="O111" s="25">
        <v>16205</v>
      </c>
      <c r="P111" s="25">
        <v>8959</v>
      </c>
      <c r="Q111" s="25">
        <v>2847</v>
      </c>
      <c r="R111" s="25">
        <v>6125</v>
      </c>
      <c r="S111" s="25">
        <v>3779</v>
      </c>
      <c r="T111" s="25">
        <v>5751</v>
      </c>
      <c r="U111" s="25">
        <v>1066</v>
      </c>
      <c r="V111" s="25">
        <v>8206</v>
      </c>
      <c r="W111" s="25">
        <v>14971</v>
      </c>
      <c r="X111" s="25">
        <v>6726</v>
      </c>
      <c r="Y111" s="25">
        <v>6233</v>
      </c>
      <c r="Z111" s="25">
        <v>3000</v>
      </c>
      <c r="AA111" s="25">
        <v>9840</v>
      </c>
      <c r="AB111" s="25">
        <v>5756</v>
      </c>
      <c r="AC111" s="25">
        <v>4430</v>
      </c>
      <c r="AD111" s="25">
        <v>35472</v>
      </c>
      <c r="AE111" s="25">
        <v>1692</v>
      </c>
      <c r="AF111" s="25">
        <v>8777</v>
      </c>
      <c r="AG111" s="25">
        <v>6547</v>
      </c>
      <c r="AH111" s="25">
        <v>25177</v>
      </c>
      <c r="AI111" s="25">
        <v>16699</v>
      </c>
      <c r="AJ111" s="25">
        <v>1411</v>
      </c>
      <c r="AK111" s="25">
        <v>8997</v>
      </c>
      <c r="AL111" s="25">
        <v>9429</v>
      </c>
      <c r="AM111" s="25">
        <v>34190</v>
      </c>
      <c r="AN111" s="25">
        <v>12077</v>
      </c>
      <c r="AO111" s="25">
        <v>1697</v>
      </c>
      <c r="AP111" s="25">
        <v>4691</v>
      </c>
      <c r="AQ111" s="25">
        <v>1338</v>
      </c>
      <c r="AR111" s="25">
        <v>8019</v>
      </c>
      <c r="AS111" s="25">
        <v>68959</v>
      </c>
      <c r="AT111" s="25">
        <v>12187</v>
      </c>
      <c r="AU111" s="25">
        <v>1001</v>
      </c>
      <c r="AV111" s="25">
        <v>17088</v>
      </c>
      <c r="AW111" s="25">
        <v>39468</v>
      </c>
      <c r="AX111" s="25">
        <v>760</v>
      </c>
      <c r="AY111" s="25">
        <v>4506</v>
      </c>
      <c r="AZ111" s="25">
        <v>2784</v>
      </c>
      <c r="BA111" s="25">
        <v>1177</v>
      </c>
      <c r="BB111">
        <v>2010</v>
      </c>
      <c r="BC111">
        <v>2010</v>
      </c>
      <c r="BD111" t="str">
        <f>CONCATENATE(A111,BC111)</f>
        <v>California2010</v>
      </c>
      <c r="BE111" t="str">
        <f t="shared" si="1"/>
        <v xml:space="preserve"> California2010</v>
      </c>
      <c r="BF111">
        <f>IFERROR(VLOOKUP('Data Table'!A111,'GDP per State'!$A$4:$I$54,7,FALSE),"NA")</f>
        <v>0.3</v>
      </c>
      <c r="BG111" s="165">
        <f>IFERROR(VLOOKUP(A111,'GDP per Capita'!$A$5:$H$55,8,FALSE)*100,"NA")</f>
        <v>2.0933859726080812</v>
      </c>
      <c r="BH111">
        <v>59.4</v>
      </c>
      <c r="BI111">
        <f>VLOOKUP($BD111,'Health Ranking'!$C$2:$E$157,2,FALSE)</f>
        <v>26</v>
      </c>
      <c r="BJ111">
        <f>VLOOKUP($BD111,'Health Ranking'!$C$2:$E$157,3,FALSE)</f>
        <v>-3</v>
      </c>
    </row>
    <row r="112" spans="1:62" x14ac:dyDescent="0.25">
      <c r="A112" s="48" t="s">
        <v>13</v>
      </c>
      <c r="B112" s="25">
        <v>1278</v>
      </c>
      <c r="C112" s="25">
        <v>1930</v>
      </c>
      <c r="D112" s="25">
        <v>7687</v>
      </c>
      <c r="E112" s="25">
        <v>2535</v>
      </c>
      <c r="F112" s="25">
        <v>15662</v>
      </c>
      <c r="G112" s="25" t="s">
        <v>61</v>
      </c>
      <c r="H112" s="25">
        <v>547</v>
      </c>
      <c r="I112" s="25">
        <v>178</v>
      </c>
      <c r="J112" s="25">
        <v>656</v>
      </c>
      <c r="K112" s="25">
        <v>6428</v>
      </c>
      <c r="L112" s="25">
        <v>3224</v>
      </c>
      <c r="M112" s="25">
        <v>1073</v>
      </c>
      <c r="N112" s="25">
        <v>1372</v>
      </c>
      <c r="O112" s="25">
        <v>3850</v>
      </c>
      <c r="P112" s="25">
        <v>1362</v>
      </c>
      <c r="Q112" s="25">
        <v>2554</v>
      </c>
      <c r="R112" s="25">
        <v>6022</v>
      </c>
      <c r="S112" s="25">
        <v>329</v>
      </c>
      <c r="T112" s="25">
        <v>1215</v>
      </c>
      <c r="U112" s="25">
        <v>478</v>
      </c>
      <c r="V112" s="25">
        <v>2501</v>
      </c>
      <c r="W112" s="25">
        <v>1051</v>
      </c>
      <c r="X112" s="25">
        <v>2031</v>
      </c>
      <c r="Y112" s="25">
        <v>2521</v>
      </c>
      <c r="Z112" s="25">
        <v>1167</v>
      </c>
      <c r="AA112" s="25">
        <v>1903</v>
      </c>
      <c r="AB112" s="25">
        <v>2185</v>
      </c>
      <c r="AC112" s="25">
        <v>4182</v>
      </c>
      <c r="AD112" s="25">
        <v>2935</v>
      </c>
      <c r="AE112" s="25">
        <v>240</v>
      </c>
      <c r="AF112" s="25">
        <v>807</v>
      </c>
      <c r="AG112" s="25">
        <v>2852</v>
      </c>
      <c r="AH112" s="25">
        <v>3135</v>
      </c>
      <c r="AI112" s="25">
        <v>1842</v>
      </c>
      <c r="AJ112" s="25">
        <v>873</v>
      </c>
      <c r="AK112" s="25">
        <v>2859</v>
      </c>
      <c r="AL112" s="25">
        <v>3184</v>
      </c>
      <c r="AM112" s="25">
        <v>2050</v>
      </c>
      <c r="AN112" s="25">
        <v>3657</v>
      </c>
      <c r="AO112" s="25">
        <v>59</v>
      </c>
      <c r="AP112" s="25">
        <v>1867</v>
      </c>
      <c r="AQ112" s="25">
        <v>807</v>
      </c>
      <c r="AR112" s="25">
        <v>1858</v>
      </c>
      <c r="AS112" s="25">
        <v>16361</v>
      </c>
      <c r="AT112" s="25">
        <v>3987</v>
      </c>
      <c r="AU112" s="25">
        <v>326</v>
      </c>
      <c r="AV112" s="25">
        <v>3229</v>
      </c>
      <c r="AW112" s="25">
        <v>4883</v>
      </c>
      <c r="AX112" s="25">
        <v>608</v>
      </c>
      <c r="AY112" s="25">
        <v>1890</v>
      </c>
      <c r="AZ112" s="25">
        <v>4390</v>
      </c>
      <c r="BA112" s="25">
        <v>388</v>
      </c>
      <c r="BB112">
        <v>2010</v>
      </c>
      <c r="BC112">
        <v>2010</v>
      </c>
      <c r="BD112" t="str">
        <f>CONCATENATE(A112,BC112)</f>
        <v>Colorado2010</v>
      </c>
      <c r="BE112" t="str">
        <f t="shared" si="1"/>
        <v xml:space="preserve"> Colorado2010</v>
      </c>
      <c r="BF112">
        <f>IFERROR(VLOOKUP('Data Table'!A112,'GDP per State'!$A$4:$I$54,7,FALSE),"NA")</f>
        <v>2.2000000000000002</v>
      </c>
      <c r="BG112" s="165">
        <f>IFERROR(VLOOKUP(A112,'GDP per Capita'!$A$5:$H$55,8,FALSE)*100,"NA")</f>
        <v>2.3156922777858773</v>
      </c>
      <c r="BH112">
        <v>45.1</v>
      </c>
      <c r="BI112">
        <f>VLOOKUP($BD112,'Health Ranking'!$C$2:$E$157,2,FALSE)</f>
        <v>13</v>
      </c>
      <c r="BJ112">
        <f>VLOOKUP($BD112,'Health Ranking'!$C$2:$E$157,3,FALSE)</f>
        <v>-5</v>
      </c>
    </row>
    <row r="113" spans="1:62" x14ac:dyDescent="0.25">
      <c r="A113" s="48" t="s">
        <v>14</v>
      </c>
      <c r="B113" s="25">
        <v>454</v>
      </c>
      <c r="C113" s="25">
        <v>0</v>
      </c>
      <c r="D113" s="25">
        <v>479</v>
      </c>
      <c r="E113" s="25">
        <v>451</v>
      </c>
      <c r="F113" s="25">
        <v>4631</v>
      </c>
      <c r="G113" s="25">
        <v>459</v>
      </c>
      <c r="H113" s="25" t="s">
        <v>61</v>
      </c>
      <c r="I113" s="25">
        <v>714</v>
      </c>
      <c r="J113" s="25">
        <v>926</v>
      </c>
      <c r="K113" s="25">
        <v>11183</v>
      </c>
      <c r="L113" s="25">
        <v>2619</v>
      </c>
      <c r="M113" s="25">
        <v>307</v>
      </c>
      <c r="N113" s="25">
        <v>0</v>
      </c>
      <c r="O113" s="25">
        <v>2264</v>
      </c>
      <c r="P113" s="25">
        <v>544</v>
      </c>
      <c r="Q113" s="25">
        <v>114</v>
      </c>
      <c r="R113" s="25">
        <v>85</v>
      </c>
      <c r="S113" s="25">
        <v>698</v>
      </c>
      <c r="T113" s="25">
        <v>89</v>
      </c>
      <c r="U113" s="25">
        <v>1361</v>
      </c>
      <c r="V113" s="25">
        <v>1603</v>
      </c>
      <c r="W113" s="25">
        <v>13270</v>
      </c>
      <c r="X113" s="25">
        <v>277</v>
      </c>
      <c r="Y113" s="25">
        <v>211</v>
      </c>
      <c r="Z113" s="25">
        <v>71</v>
      </c>
      <c r="AA113" s="25">
        <v>243</v>
      </c>
      <c r="AB113" s="25">
        <v>128</v>
      </c>
      <c r="AC113" s="25">
        <v>361</v>
      </c>
      <c r="AD113" s="25">
        <v>648</v>
      </c>
      <c r="AE113" s="25">
        <v>3134</v>
      </c>
      <c r="AF113" s="25">
        <v>2503</v>
      </c>
      <c r="AG113" s="25">
        <v>25</v>
      </c>
      <c r="AH113" s="25">
        <v>15338</v>
      </c>
      <c r="AI113" s="25">
        <v>3752</v>
      </c>
      <c r="AJ113" s="25">
        <v>30</v>
      </c>
      <c r="AK113" s="25">
        <v>1307</v>
      </c>
      <c r="AL113" s="25">
        <v>68</v>
      </c>
      <c r="AM113" s="25">
        <v>270</v>
      </c>
      <c r="AN113" s="25">
        <v>4007</v>
      </c>
      <c r="AO113" s="25">
        <v>4090</v>
      </c>
      <c r="AP113" s="25">
        <v>3998</v>
      </c>
      <c r="AQ113" s="25">
        <v>0</v>
      </c>
      <c r="AR113" s="25">
        <v>765</v>
      </c>
      <c r="AS113" s="25">
        <v>924</v>
      </c>
      <c r="AT113" s="25">
        <v>119</v>
      </c>
      <c r="AU113" s="25">
        <v>1287</v>
      </c>
      <c r="AV113" s="25">
        <v>2468</v>
      </c>
      <c r="AW113" s="25">
        <v>642</v>
      </c>
      <c r="AX113" s="25">
        <v>84</v>
      </c>
      <c r="AY113" s="25">
        <v>359</v>
      </c>
      <c r="AZ113" s="25">
        <v>0</v>
      </c>
      <c r="BA113" s="25">
        <v>899</v>
      </c>
      <c r="BB113">
        <v>2010</v>
      </c>
      <c r="BC113">
        <v>2010</v>
      </c>
      <c r="BD113" t="str">
        <f>CONCATENATE(A113,BC113)</f>
        <v>Connecticut2010</v>
      </c>
      <c r="BE113" t="str">
        <f t="shared" si="1"/>
        <v xml:space="preserve"> Connecticut2010</v>
      </c>
      <c r="BF113">
        <f>IFERROR(VLOOKUP('Data Table'!A113,'GDP per State'!$A$4:$I$54,7,FALSE),"NA")</f>
        <v>1.2</v>
      </c>
      <c r="BG113" s="165">
        <f>IFERROR(VLOOKUP(A113,'GDP per Capita'!$A$5:$H$55,8,FALSE)*100,"NA")</f>
        <v>4.7769376181474481</v>
      </c>
      <c r="BH113">
        <v>49</v>
      </c>
      <c r="BI113">
        <f>VLOOKUP($BD113,'Health Ranking'!$C$2:$E$157,2,FALSE)</f>
        <v>4</v>
      </c>
      <c r="BJ113">
        <f>VLOOKUP($BD113,'Health Ranking'!$C$2:$E$157,3,FALSE)</f>
        <v>3</v>
      </c>
    </row>
    <row r="114" spans="1:62" x14ac:dyDescent="0.25">
      <c r="A114" s="48" t="s">
        <v>15</v>
      </c>
      <c r="B114" s="25">
        <v>811</v>
      </c>
      <c r="C114" s="25">
        <v>0</v>
      </c>
      <c r="D114" s="25">
        <v>738</v>
      </c>
      <c r="E114" s="25">
        <v>0</v>
      </c>
      <c r="F114" s="25">
        <v>643</v>
      </c>
      <c r="G114" s="25">
        <v>486</v>
      </c>
      <c r="H114" s="25">
        <v>149</v>
      </c>
      <c r="I114" s="25" t="s">
        <v>61</v>
      </c>
      <c r="J114" s="25">
        <v>0</v>
      </c>
      <c r="K114" s="25">
        <v>3099</v>
      </c>
      <c r="L114" s="25">
        <v>837</v>
      </c>
      <c r="M114" s="25">
        <v>0</v>
      </c>
      <c r="N114" s="25">
        <v>0</v>
      </c>
      <c r="O114" s="25">
        <v>56</v>
      </c>
      <c r="P114" s="25">
        <v>0</v>
      </c>
      <c r="Q114" s="25">
        <v>0</v>
      </c>
      <c r="R114" s="25">
        <v>238</v>
      </c>
      <c r="S114" s="25">
        <v>38</v>
      </c>
      <c r="T114" s="25">
        <v>0</v>
      </c>
      <c r="U114" s="25">
        <v>174</v>
      </c>
      <c r="V114" s="25">
        <v>8340</v>
      </c>
      <c r="W114" s="25">
        <v>131</v>
      </c>
      <c r="X114" s="25">
        <v>167</v>
      </c>
      <c r="Y114" s="25">
        <v>176</v>
      </c>
      <c r="Z114" s="25">
        <v>0</v>
      </c>
      <c r="AA114" s="25">
        <v>314</v>
      </c>
      <c r="AB114" s="25">
        <v>71</v>
      </c>
      <c r="AC114" s="25">
        <v>177</v>
      </c>
      <c r="AD114" s="25">
        <v>0</v>
      </c>
      <c r="AE114" s="25">
        <v>0</v>
      </c>
      <c r="AF114" s="25">
        <v>1543</v>
      </c>
      <c r="AG114" s="25">
        <v>391</v>
      </c>
      <c r="AH114" s="25">
        <v>2603</v>
      </c>
      <c r="AI114" s="25">
        <v>479</v>
      </c>
      <c r="AJ114" s="25">
        <v>0</v>
      </c>
      <c r="AK114" s="25">
        <v>15</v>
      </c>
      <c r="AL114" s="25">
        <v>109</v>
      </c>
      <c r="AM114" s="25">
        <v>0</v>
      </c>
      <c r="AN114" s="25">
        <v>4608</v>
      </c>
      <c r="AO114" s="25">
        <v>0</v>
      </c>
      <c r="AP114" s="25">
        <v>249</v>
      </c>
      <c r="AQ114" s="25">
        <v>0</v>
      </c>
      <c r="AR114" s="25">
        <v>248</v>
      </c>
      <c r="AS114" s="25">
        <v>704</v>
      </c>
      <c r="AT114" s="25">
        <v>0</v>
      </c>
      <c r="AU114" s="25">
        <v>87</v>
      </c>
      <c r="AV114" s="25">
        <v>1265</v>
      </c>
      <c r="AW114" s="25">
        <v>202</v>
      </c>
      <c r="AX114" s="25">
        <v>556</v>
      </c>
      <c r="AY114" s="25">
        <v>351</v>
      </c>
      <c r="AZ114" s="25">
        <v>0</v>
      </c>
      <c r="BA114" s="25">
        <v>0</v>
      </c>
      <c r="BB114">
        <v>2010</v>
      </c>
      <c r="BC114">
        <v>2010</v>
      </c>
      <c r="BD114" t="str">
        <f>CONCATENATE(A114,BC114)</f>
        <v>Delaware2010</v>
      </c>
      <c r="BE114" t="str">
        <f t="shared" si="1"/>
        <v xml:space="preserve"> Delaware2010</v>
      </c>
      <c r="BF114">
        <f>IFERROR(VLOOKUP('Data Table'!A114,'GDP per State'!$A$4:$I$54,7,FALSE),"NA")</f>
        <v>0.3</v>
      </c>
      <c r="BG114" s="165">
        <f>IFERROR(VLOOKUP(A114,'GDP per Capita'!$A$5:$H$55,8,FALSE)*100,"NA")</f>
        <v>1.8865486496963433</v>
      </c>
      <c r="BH114">
        <v>55.3</v>
      </c>
      <c r="BI114">
        <f>VLOOKUP($BD114,'Health Ranking'!$C$2:$E$157,2,FALSE)</f>
        <v>32</v>
      </c>
      <c r="BJ114">
        <f>VLOOKUP($BD114,'Health Ranking'!$C$2:$E$157,3,FALSE)</f>
        <v>0</v>
      </c>
    </row>
    <row r="115" spans="1:62" x14ac:dyDescent="0.25">
      <c r="A115" s="48" t="s">
        <v>16</v>
      </c>
      <c r="B115" s="25">
        <v>211</v>
      </c>
      <c r="C115" s="25">
        <v>14</v>
      </c>
      <c r="D115" s="25">
        <v>0</v>
      </c>
      <c r="E115" s="25">
        <v>154</v>
      </c>
      <c r="F115" s="25">
        <v>3683</v>
      </c>
      <c r="G115" s="25">
        <v>479</v>
      </c>
      <c r="H115" s="25">
        <v>331</v>
      </c>
      <c r="I115" s="25">
        <v>432</v>
      </c>
      <c r="J115" s="25" t="s">
        <v>61</v>
      </c>
      <c r="K115" s="25">
        <v>1110</v>
      </c>
      <c r="L115" s="25">
        <v>1708</v>
      </c>
      <c r="M115" s="25">
        <v>0</v>
      </c>
      <c r="N115" s="25">
        <v>144</v>
      </c>
      <c r="O115" s="25">
        <v>1047</v>
      </c>
      <c r="P115" s="25">
        <v>181</v>
      </c>
      <c r="Q115" s="25">
        <v>53</v>
      </c>
      <c r="R115" s="25">
        <v>0</v>
      </c>
      <c r="S115" s="25">
        <v>147</v>
      </c>
      <c r="T115" s="25">
        <v>264</v>
      </c>
      <c r="U115" s="25">
        <v>55</v>
      </c>
      <c r="V115" s="25">
        <v>23202</v>
      </c>
      <c r="W115" s="25">
        <v>1539</v>
      </c>
      <c r="X115" s="25">
        <v>471</v>
      </c>
      <c r="Y115" s="25">
        <v>306</v>
      </c>
      <c r="Z115" s="25">
        <v>0</v>
      </c>
      <c r="AA115" s="25">
        <v>478</v>
      </c>
      <c r="AB115" s="25">
        <v>0</v>
      </c>
      <c r="AC115" s="25">
        <v>0</v>
      </c>
      <c r="AD115" s="25">
        <v>0</v>
      </c>
      <c r="AE115" s="25">
        <v>298</v>
      </c>
      <c r="AF115" s="25">
        <v>431</v>
      </c>
      <c r="AG115" s="25">
        <v>56</v>
      </c>
      <c r="AH115" s="25">
        <v>1983</v>
      </c>
      <c r="AI115" s="25">
        <v>1691</v>
      </c>
      <c r="AJ115" s="25">
        <v>175</v>
      </c>
      <c r="AK115" s="25">
        <v>972</v>
      </c>
      <c r="AL115" s="25">
        <v>0</v>
      </c>
      <c r="AM115" s="25">
        <v>217</v>
      </c>
      <c r="AN115" s="25">
        <v>1621</v>
      </c>
      <c r="AO115" s="25">
        <v>146</v>
      </c>
      <c r="AP115" s="25">
        <v>38</v>
      </c>
      <c r="AQ115" s="25">
        <v>0</v>
      </c>
      <c r="AR115" s="25">
        <v>394</v>
      </c>
      <c r="AS115" s="25">
        <v>460</v>
      </c>
      <c r="AT115" s="25">
        <v>138</v>
      </c>
      <c r="AU115" s="25">
        <v>9</v>
      </c>
      <c r="AV115" s="25">
        <v>10593</v>
      </c>
      <c r="AW115" s="25">
        <v>243</v>
      </c>
      <c r="AX115" s="25">
        <v>480</v>
      </c>
      <c r="AY115" s="25">
        <v>98</v>
      </c>
      <c r="AZ115" s="25">
        <v>0</v>
      </c>
      <c r="BA115" s="25">
        <v>0</v>
      </c>
      <c r="BB115">
        <v>2010</v>
      </c>
      <c r="BC115">
        <v>2010</v>
      </c>
      <c r="BD115" t="str">
        <f>CONCATENATE(A115,BC115)</f>
        <v>District of Columbia 2010</v>
      </c>
      <c r="BE115" t="str">
        <f t="shared" si="1"/>
        <v xml:space="preserve"> District of Columbia 2010</v>
      </c>
      <c r="BF115">
        <f>IFERROR(VLOOKUP('Data Table'!A115,'GDP per State'!$A$4:$I$54,7,FALSE),"NA")</f>
        <v>3.2</v>
      </c>
      <c r="BG115" s="165">
        <f>IFERROR(VLOOKUP(A115,'GDP per Capita'!$A$5:$H$55,8,FALSE)*100,"NA")</f>
        <v>4.5922488361505582</v>
      </c>
      <c r="BH115" t="s">
        <v>192</v>
      </c>
      <c r="BI115" t="str">
        <f>VLOOKUP($BD115,'Health Ranking'!$C$2:$E$157,2,FALSE)</f>
        <v>NA</v>
      </c>
      <c r="BJ115" t="str">
        <f>VLOOKUP($BD115,'Health Ranking'!$C$2:$E$157,3,FALSE)</f>
        <v>NA</v>
      </c>
    </row>
    <row r="116" spans="1:62" x14ac:dyDescent="0.25">
      <c r="A116" s="48" t="s">
        <v>17</v>
      </c>
      <c r="B116" s="25">
        <v>15062</v>
      </c>
      <c r="C116" s="25">
        <v>2315</v>
      </c>
      <c r="D116" s="25">
        <v>7712</v>
      </c>
      <c r="E116" s="25">
        <v>3578</v>
      </c>
      <c r="F116" s="25">
        <v>20362</v>
      </c>
      <c r="G116" s="25">
        <v>8849</v>
      </c>
      <c r="H116" s="25">
        <v>9207</v>
      </c>
      <c r="I116" s="25">
        <v>2362</v>
      </c>
      <c r="J116" s="25">
        <v>1100</v>
      </c>
      <c r="K116" s="25" t="s">
        <v>61</v>
      </c>
      <c r="L116" s="25">
        <v>49901</v>
      </c>
      <c r="M116" s="25">
        <v>4599</v>
      </c>
      <c r="N116" s="25">
        <v>612</v>
      </c>
      <c r="O116" s="25">
        <v>8051</v>
      </c>
      <c r="P116" s="25">
        <v>5496</v>
      </c>
      <c r="Q116" s="25">
        <v>1364</v>
      </c>
      <c r="R116" s="25">
        <v>2863</v>
      </c>
      <c r="S116" s="25">
        <v>10119</v>
      </c>
      <c r="T116" s="25">
        <v>9394</v>
      </c>
      <c r="U116" s="25">
        <v>3025</v>
      </c>
      <c r="V116" s="25">
        <v>6564</v>
      </c>
      <c r="W116" s="25">
        <v>11118</v>
      </c>
      <c r="X116" s="25">
        <v>11646</v>
      </c>
      <c r="Y116" s="25">
        <v>2575</v>
      </c>
      <c r="Z116" s="25">
        <v>4814</v>
      </c>
      <c r="AA116" s="25">
        <v>8317</v>
      </c>
      <c r="AB116" s="25">
        <v>1373</v>
      </c>
      <c r="AC116" s="25">
        <v>1775</v>
      </c>
      <c r="AD116" s="25">
        <v>3579</v>
      </c>
      <c r="AE116" s="25">
        <v>1659</v>
      </c>
      <c r="AF116" s="25">
        <v>9841</v>
      </c>
      <c r="AG116" s="25">
        <v>3259</v>
      </c>
      <c r="AH116" s="25">
        <v>30553</v>
      </c>
      <c r="AI116" s="25">
        <v>28983</v>
      </c>
      <c r="AJ116" s="25">
        <v>492</v>
      </c>
      <c r="AK116" s="25">
        <v>16495</v>
      </c>
      <c r="AL116" s="25">
        <v>5438</v>
      </c>
      <c r="AM116" s="25">
        <v>2273</v>
      </c>
      <c r="AN116" s="25">
        <v>18212</v>
      </c>
      <c r="AO116" s="25">
        <v>1336</v>
      </c>
      <c r="AP116" s="25">
        <v>16060</v>
      </c>
      <c r="AQ116" s="25">
        <v>251</v>
      </c>
      <c r="AR116" s="25">
        <v>14168</v>
      </c>
      <c r="AS116" s="25">
        <v>26668</v>
      </c>
      <c r="AT116" s="25">
        <v>2097</v>
      </c>
      <c r="AU116" s="25">
        <v>2063</v>
      </c>
      <c r="AV116" s="25">
        <v>18165</v>
      </c>
      <c r="AW116" s="25">
        <v>5378</v>
      </c>
      <c r="AX116" s="25">
        <v>1842</v>
      </c>
      <c r="AY116" s="25">
        <v>4492</v>
      </c>
      <c r="AZ116" s="25">
        <v>396</v>
      </c>
      <c r="BA116" s="25">
        <v>11262</v>
      </c>
      <c r="BB116">
        <v>2010</v>
      </c>
      <c r="BC116">
        <v>2010</v>
      </c>
      <c r="BD116" t="str">
        <f>CONCATENATE(A116,BC116)</f>
        <v>Florida2010</v>
      </c>
      <c r="BE116" t="str">
        <f t="shared" si="1"/>
        <v xml:space="preserve"> Florida2010</v>
      </c>
      <c r="BF116">
        <f>IFERROR(VLOOKUP('Data Table'!A116,'GDP per State'!$A$4:$I$54,7,FALSE),"NA")</f>
        <v>0.3</v>
      </c>
      <c r="BG116" s="165">
        <f>IFERROR(VLOOKUP(A116,'GDP per Capita'!$A$5:$H$55,8,FALSE)*100,"NA")</f>
        <v>4.0598116638172002</v>
      </c>
      <c r="BH116">
        <v>70.7</v>
      </c>
      <c r="BI116">
        <f>VLOOKUP($BD116,'Health Ranking'!$C$2:$E$157,2,FALSE)</f>
        <v>36</v>
      </c>
      <c r="BJ116">
        <f>VLOOKUP($BD116,'Health Ranking'!$C$2:$E$157,3,FALSE)</f>
        <v>0</v>
      </c>
    </row>
    <row r="117" spans="1:62" x14ac:dyDescent="0.25">
      <c r="A117" s="48" t="s">
        <v>18</v>
      </c>
      <c r="B117" s="25">
        <v>21644</v>
      </c>
      <c r="C117" s="25">
        <v>1251</v>
      </c>
      <c r="D117" s="25">
        <v>4261</v>
      </c>
      <c r="E117" s="25">
        <v>3921</v>
      </c>
      <c r="F117" s="25">
        <v>8820</v>
      </c>
      <c r="G117" s="25">
        <v>6445</v>
      </c>
      <c r="H117" s="25">
        <v>748</v>
      </c>
      <c r="I117" s="25">
        <v>585</v>
      </c>
      <c r="J117" s="25">
        <v>1597</v>
      </c>
      <c r="K117" s="25">
        <v>35615</v>
      </c>
      <c r="L117" s="25" t="s">
        <v>61</v>
      </c>
      <c r="M117" s="25">
        <v>2013</v>
      </c>
      <c r="N117" s="25">
        <v>313</v>
      </c>
      <c r="O117" s="25">
        <v>6781</v>
      </c>
      <c r="P117" s="25">
        <v>1623</v>
      </c>
      <c r="Q117" s="25">
        <v>973</v>
      </c>
      <c r="R117" s="25">
        <v>1916</v>
      </c>
      <c r="S117" s="25">
        <v>6397</v>
      </c>
      <c r="T117" s="25">
        <v>5766</v>
      </c>
      <c r="U117" s="25">
        <v>844</v>
      </c>
      <c r="V117" s="25">
        <v>3454</v>
      </c>
      <c r="W117" s="25">
        <v>1409</v>
      </c>
      <c r="X117" s="25">
        <v>3913</v>
      </c>
      <c r="Y117" s="25">
        <v>1776</v>
      </c>
      <c r="Z117" s="25">
        <v>4014</v>
      </c>
      <c r="AA117" s="25">
        <v>2492</v>
      </c>
      <c r="AB117" s="25">
        <v>46</v>
      </c>
      <c r="AC117" s="25">
        <v>1202</v>
      </c>
      <c r="AD117" s="25">
        <v>1187</v>
      </c>
      <c r="AE117" s="25">
        <v>0</v>
      </c>
      <c r="AF117" s="25">
        <v>4588</v>
      </c>
      <c r="AG117" s="25">
        <v>1977</v>
      </c>
      <c r="AH117" s="25">
        <v>7676</v>
      </c>
      <c r="AI117" s="25">
        <v>15943</v>
      </c>
      <c r="AJ117" s="25">
        <v>799</v>
      </c>
      <c r="AK117" s="25">
        <v>9502</v>
      </c>
      <c r="AL117" s="25">
        <v>3159</v>
      </c>
      <c r="AM117" s="25">
        <v>688</v>
      </c>
      <c r="AN117" s="25">
        <v>4644</v>
      </c>
      <c r="AO117" s="25">
        <v>382</v>
      </c>
      <c r="AP117" s="25">
        <v>17486</v>
      </c>
      <c r="AQ117" s="25">
        <v>24</v>
      </c>
      <c r="AR117" s="25">
        <v>11065</v>
      </c>
      <c r="AS117" s="25">
        <v>16671</v>
      </c>
      <c r="AT117" s="25">
        <v>966</v>
      </c>
      <c r="AU117" s="25">
        <v>496</v>
      </c>
      <c r="AV117" s="25">
        <v>11927</v>
      </c>
      <c r="AW117" s="25">
        <v>3107</v>
      </c>
      <c r="AX117" s="25">
        <v>485</v>
      </c>
      <c r="AY117" s="25">
        <v>1656</v>
      </c>
      <c r="AZ117" s="25">
        <v>745</v>
      </c>
      <c r="BA117" s="25">
        <v>207</v>
      </c>
      <c r="BB117">
        <v>2010</v>
      </c>
      <c r="BC117">
        <v>2010</v>
      </c>
      <c r="BD117" t="str">
        <f>CONCATENATE(A117,BC117)</f>
        <v>Georgia2010</v>
      </c>
      <c r="BE117" t="str">
        <f t="shared" si="1"/>
        <v xml:space="preserve"> Georgia2010</v>
      </c>
      <c r="BF117">
        <f>IFERROR(VLOOKUP('Data Table'!A117,'GDP per State'!$A$4:$I$54,7,FALSE),"NA")</f>
        <v>1.4</v>
      </c>
      <c r="BG117" s="165">
        <f>IFERROR(VLOOKUP(A117,'GDP per Capita'!$A$5:$H$55,8,FALSE)*100,"NA")</f>
        <v>1.9004337946705228</v>
      </c>
      <c r="BH117">
        <v>63.5</v>
      </c>
      <c r="BI117">
        <f>VLOOKUP($BD117,'Health Ranking'!$C$2:$E$157,2,FALSE)</f>
        <v>37</v>
      </c>
      <c r="BJ117">
        <f>VLOOKUP($BD117,'Health Ranking'!$C$2:$E$157,3,FALSE)</f>
        <v>6</v>
      </c>
    </row>
    <row r="118" spans="1:62" x14ac:dyDescent="0.25">
      <c r="A118" s="48" t="s">
        <v>19</v>
      </c>
      <c r="B118" s="25">
        <v>267</v>
      </c>
      <c r="C118" s="25">
        <v>1705</v>
      </c>
      <c r="D118" s="25">
        <v>1966</v>
      </c>
      <c r="E118" s="25">
        <v>129</v>
      </c>
      <c r="F118" s="25">
        <v>9528</v>
      </c>
      <c r="G118" s="25">
        <v>2355</v>
      </c>
      <c r="H118" s="25">
        <v>182</v>
      </c>
      <c r="I118" s="25">
        <v>0</v>
      </c>
      <c r="J118" s="25">
        <v>0</v>
      </c>
      <c r="K118" s="25">
        <v>2021</v>
      </c>
      <c r="L118" s="25">
        <v>1040</v>
      </c>
      <c r="M118" s="25" t="s">
        <v>61</v>
      </c>
      <c r="N118" s="25">
        <v>123</v>
      </c>
      <c r="O118" s="25">
        <v>1224</v>
      </c>
      <c r="P118" s="25">
        <v>267</v>
      </c>
      <c r="Q118" s="25">
        <v>866</v>
      </c>
      <c r="R118" s="25">
        <v>128</v>
      </c>
      <c r="S118" s="25">
        <v>520</v>
      </c>
      <c r="T118" s="25">
        <v>342</v>
      </c>
      <c r="U118" s="25">
        <v>62</v>
      </c>
      <c r="V118" s="25">
        <v>422</v>
      </c>
      <c r="W118" s="25">
        <v>682</v>
      </c>
      <c r="X118" s="25">
        <v>313</v>
      </c>
      <c r="Y118" s="25">
        <v>227</v>
      </c>
      <c r="Z118" s="25">
        <v>276</v>
      </c>
      <c r="AA118" s="25">
        <v>380</v>
      </c>
      <c r="AB118" s="25">
        <v>0</v>
      </c>
      <c r="AC118" s="25">
        <v>257</v>
      </c>
      <c r="AD118" s="25">
        <v>4363</v>
      </c>
      <c r="AE118" s="25">
        <v>51</v>
      </c>
      <c r="AF118" s="25">
        <v>385</v>
      </c>
      <c r="AG118" s="25">
        <v>122</v>
      </c>
      <c r="AH118" s="25">
        <v>259</v>
      </c>
      <c r="AI118" s="25">
        <v>1567</v>
      </c>
      <c r="AJ118" s="25">
        <v>53</v>
      </c>
      <c r="AK118" s="25">
        <v>436</v>
      </c>
      <c r="AL118" s="25">
        <v>773</v>
      </c>
      <c r="AM118" s="25">
        <v>2323</v>
      </c>
      <c r="AN118" s="25">
        <v>332</v>
      </c>
      <c r="AO118" s="25">
        <v>274</v>
      </c>
      <c r="AP118" s="25">
        <v>813</v>
      </c>
      <c r="AQ118" s="25">
        <v>75</v>
      </c>
      <c r="AR118" s="25">
        <v>243</v>
      </c>
      <c r="AS118" s="25">
        <v>3718</v>
      </c>
      <c r="AT118" s="25">
        <v>932</v>
      </c>
      <c r="AU118" s="25">
        <v>49</v>
      </c>
      <c r="AV118" s="25">
        <v>2347</v>
      </c>
      <c r="AW118" s="25">
        <v>4246</v>
      </c>
      <c r="AX118" s="25">
        <v>0</v>
      </c>
      <c r="AY118" s="25">
        <v>550</v>
      </c>
      <c r="AZ118" s="25">
        <v>25</v>
      </c>
      <c r="BA118" s="25">
        <v>0</v>
      </c>
      <c r="BB118">
        <v>2010</v>
      </c>
      <c r="BC118">
        <v>2010</v>
      </c>
      <c r="BD118" t="str">
        <f>CONCATENATE(A118,BC118)</f>
        <v>Hawaii2010</v>
      </c>
      <c r="BE118" t="str">
        <f t="shared" si="1"/>
        <v xml:space="preserve"> Hawaii2010</v>
      </c>
      <c r="BF118">
        <f>IFERROR(VLOOKUP('Data Table'!A118,'GDP per State'!$A$4:$I$54,7,FALSE),"NA")</f>
        <v>3.1</v>
      </c>
      <c r="BG118" s="165">
        <f>IFERROR(VLOOKUP(A118,'GDP per Capita'!$A$5:$H$55,8,FALSE)*100,"NA")</f>
        <v>1.7643258287361463</v>
      </c>
      <c r="BH118">
        <v>70</v>
      </c>
      <c r="BI118">
        <f>VLOOKUP($BD118,'Health Ranking'!$C$2:$E$157,2,FALSE)</f>
        <v>5</v>
      </c>
      <c r="BJ118">
        <f>VLOOKUP($BD118,'Health Ranking'!$C$2:$E$157,3,FALSE)</f>
        <v>-1</v>
      </c>
    </row>
    <row r="119" spans="1:62" x14ac:dyDescent="0.25">
      <c r="A119" s="48" t="s">
        <v>20</v>
      </c>
      <c r="B119" s="25">
        <v>304</v>
      </c>
      <c r="C119" s="25">
        <v>895</v>
      </c>
      <c r="D119" s="25">
        <v>2147</v>
      </c>
      <c r="E119" s="25">
        <v>618</v>
      </c>
      <c r="F119" s="25">
        <v>5719</v>
      </c>
      <c r="G119" s="25">
        <v>839</v>
      </c>
      <c r="H119" s="25">
        <v>147</v>
      </c>
      <c r="I119" s="25">
        <v>0</v>
      </c>
      <c r="J119" s="25">
        <v>0</v>
      </c>
      <c r="K119" s="25">
        <v>884</v>
      </c>
      <c r="L119" s="25">
        <v>414</v>
      </c>
      <c r="M119" s="25">
        <v>42</v>
      </c>
      <c r="N119" s="25" t="s">
        <v>61</v>
      </c>
      <c r="O119" s="25">
        <v>313</v>
      </c>
      <c r="P119" s="25">
        <v>772</v>
      </c>
      <c r="Q119" s="25">
        <v>315</v>
      </c>
      <c r="R119" s="25">
        <v>398</v>
      </c>
      <c r="S119" s="25">
        <v>71</v>
      </c>
      <c r="T119" s="25">
        <v>202</v>
      </c>
      <c r="U119" s="25">
        <v>0</v>
      </c>
      <c r="V119" s="25">
        <v>357</v>
      </c>
      <c r="W119" s="25">
        <v>79</v>
      </c>
      <c r="X119" s="25">
        <v>66</v>
      </c>
      <c r="Y119" s="25">
        <v>231</v>
      </c>
      <c r="Z119" s="25">
        <v>121</v>
      </c>
      <c r="AA119" s="25">
        <v>830</v>
      </c>
      <c r="AB119" s="25">
        <v>1458</v>
      </c>
      <c r="AC119" s="25">
        <v>127</v>
      </c>
      <c r="AD119" s="25">
        <v>1686</v>
      </c>
      <c r="AE119" s="25">
        <v>66</v>
      </c>
      <c r="AF119" s="25">
        <v>91</v>
      </c>
      <c r="AG119" s="25">
        <v>755</v>
      </c>
      <c r="AH119" s="25">
        <v>198</v>
      </c>
      <c r="AI119" s="25">
        <v>724</v>
      </c>
      <c r="AJ119" s="25">
        <v>69</v>
      </c>
      <c r="AK119" s="25">
        <v>564</v>
      </c>
      <c r="AL119" s="25">
        <v>611</v>
      </c>
      <c r="AM119" s="25">
        <v>4129</v>
      </c>
      <c r="AN119" s="25">
        <v>380</v>
      </c>
      <c r="AO119" s="25">
        <v>0</v>
      </c>
      <c r="AP119" s="25">
        <v>233</v>
      </c>
      <c r="AQ119" s="25">
        <v>457</v>
      </c>
      <c r="AR119" s="25">
        <v>333</v>
      </c>
      <c r="AS119" s="25">
        <v>2033</v>
      </c>
      <c r="AT119" s="25">
        <v>7692</v>
      </c>
      <c r="AU119" s="25">
        <v>0</v>
      </c>
      <c r="AV119" s="25">
        <v>1159</v>
      </c>
      <c r="AW119" s="25">
        <v>12661</v>
      </c>
      <c r="AX119" s="25">
        <v>88</v>
      </c>
      <c r="AY119" s="25">
        <v>902</v>
      </c>
      <c r="AZ119" s="25">
        <v>942</v>
      </c>
      <c r="BA119" s="25">
        <v>0</v>
      </c>
      <c r="BB119">
        <v>2010</v>
      </c>
      <c r="BC119">
        <v>2010</v>
      </c>
      <c r="BD119" t="str">
        <f>CONCATENATE(A119,BC119)</f>
        <v>Idaho2010</v>
      </c>
      <c r="BE119" t="str">
        <f t="shared" si="1"/>
        <v xml:space="preserve"> Idaho2010</v>
      </c>
      <c r="BF119">
        <f>IFERROR(VLOOKUP('Data Table'!A119,'GDP per State'!$A$4:$I$54,7,FALSE),"NA")</f>
        <v>1.6</v>
      </c>
      <c r="BG119" s="165">
        <f>IFERROR(VLOOKUP(A119,'GDP per Capita'!$A$5:$H$55,8,FALSE)*100,"NA")</f>
        <v>2.4246161835827196</v>
      </c>
      <c r="BH119">
        <v>44.4</v>
      </c>
      <c r="BI119">
        <f>VLOOKUP($BD119,'Health Ranking'!$C$2:$E$157,2,FALSE)</f>
        <v>9</v>
      </c>
      <c r="BJ119">
        <f>VLOOKUP($BD119,'Health Ranking'!$C$2:$E$157,3,FALSE)</f>
        <v>5</v>
      </c>
    </row>
    <row r="120" spans="1:62" x14ac:dyDescent="0.25">
      <c r="A120" s="48" t="s">
        <v>21</v>
      </c>
      <c r="B120" s="25">
        <v>2503</v>
      </c>
      <c r="C120" s="25">
        <v>388</v>
      </c>
      <c r="D120" s="25">
        <v>12250</v>
      </c>
      <c r="E120" s="25">
        <v>3221</v>
      </c>
      <c r="F120" s="25">
        <v>16482</v>
      </c>
      <c r="G120" s="25">
        <v>6950</v>
      </c>
      <c r="H120" s="25">
        <v>3391</v>
      </c>
      <c r="I120" s="25">
        <v>612</v>
      </c>
      <c r="J120" s="25">
        <v>615</v>
      </c>
      <c r="K120" s="25">
        <v>17432</v>
      </c>
      <c r="L120" s="25">
        <v>9736</v>
      </c>
      <c r="M120" s="25">
        <v>715</v>
      </c>
      <c r="N120" s="25">
        <v>169</v>
      </c>
      <c r="O120" s="25" t="s">
        <v>61</v>
      </c>
      <c r="P120" s="25">
        <v>27950</v>
      </c>
      <c r="Q120" s="25">
        <v>17016</v>
      </c>
      <c r="R120" s="25">
        <v>2943</v>
      </c>
      <c r="S120" s="25">
        <v>4659</v>
      </c>
      <c r="T120" s="25">
        <v>2131</v>
      </c>
      <c r="U120" s="25">
        <v>311</v>
      </c>
      <c r="V120" s="25">
        <v>3300</v>
      </c>
      <c r="W120" s="25">
        <v>2842</v>
      </c>
      <c r="X120" s="25">
        <v>10651</v>
      </c>
      <c r="Y120" s="25">
        <v>6641</v>
      </c>
      <c r="Z120" s="25">
        <v>3030</v>
      </c>
      <c r="AA120" s="25">
        <v>21277</v>
      </c>
      <c r="AB120" s="25">
        <v>1094</v>
      </c>
      <c r="AC120" s="25">
        <v>1820</v>
      </c>
      <c r="AD120" s="25">
        <v>1711</v>
      </c>
      <c r="AE120" s="25">
        <v>850</v>
      </c>
      <c r="AF120" s="25">
        <v>2656</v>
      </c>
      <c r="AG120" s="25">
        <v>526</v>
      </c>
      <c r="AH120" s="25">
        <v>6533</v>
      </c>
      <c r="AI120" s="25">
        <v>5657</v>
      </c>
      <c r="AJ120" s="25">
        <v>39</v>
      </c>
      <c r="AK120" s="25">
        <v>7092</v>
      </c>
      <c r="AL120" s="25">
        <v>2679</v>
      </c>
      <c r="AM120" s="25">
        <v>1565</v>
      </c>
      <c r="AN120" s="25">
        <v>4490</v>
      </c>
      <c r="AO120" s="25">
        <v>1210</v>
      </c>
      <c r="AP120" s="25">
        <v>4253</v>
      </c>
      <c r="AQ120" s="25">
        <v>80</v>
      </c>
      <c r="AR120" s="25">
        <v>3162</v>
      </c>
      <c r="AS120" s="25">
        <v>20169</v>
      </c>
      <c r="AT120" s="25">
        <v>1831</v>
      </c>
      <c r="AU120" s="25">
        <v>370</v>
      </c>
      <c r="AV120" s="25">
        <v>7576</v>
      </c>
      <c r="AW120" s="25">
        <v>3931</v>
      </c>
      <c r="AX120" s="25">
        <v>356</v>
      </c>
      <c r="AY120" s="25">
        <v>20299</v>
      </c>
      <c r="AZ120" s="25">
        <v>415</v>
      </c>
      <c r="BA120" s="25">
        <v>1642</v>
      </c>
      <c r="BB120">
        <v>2010</v>
      </c>
      <c r="BC120">
        <v>2010</v>
      </c>
      <c r="BD120" t="str">
        <f>CONCATENATE(A120,BC120)</f>
        <v>Illinois2010</v>
      </c>
      <c r="BE120" t="str">
        <f t="shared" si="1"/>
        <v xml:space="preserve"> Illinois2010</v>
      </c>
      <c r="BF120">
        <f>IFERROR(VLOOKUP('Data Table'!A120,'GDP per State'!$A$4:$I$54,7,FALSE),"NA")</f>
        <v>1.8</v>
      </c>
      <c r="BG120" s="165">
        <f>IFERROR(VLOOKUP(A120,'GDP per Capita'!$A$5:$H$55,8,FALSE)*100,"NA")</f>
        <v>2.8386149516701336</v>
      </c>
      <c r="BH120">
        <v>51.8</v>
      </c>
      <c r="BI120">
        <f>VLOOKUP($BD120,'Health Ranking'!$C$2:$E$157,2,FALSE)</f>
        <v>29</v>
      </c>
      <c r="BJ120">
        <f>VLOOKUP($BD120,'Health Ranking'!$C$2:$E$157,3,FALSE)</f>
        <v>0</v>
      </c>
    </row>
    <row r="121" spans="1:62" x14ac:dyDescent="0.25">
      <c r="A121" s="48" t="s">
        <v>22</v>
      </c>
      <c r="B121" s="25">
        <v>3945</v>
      </c>
      <c r="C121" s="25">
        <v>9</v>
      </c>
      <c r="D121" s="25">
        <v>2690</v>
      </c>
      <c r="E121" s="25">
        <v>722</v>
      </c>
      <c r="F121" s="25">
        <v>6550</v>
      </c>
      <c r="G121" s="25">
        <v>3296</v>
      </c>
      <c r="H121" s="25">
        <v>1074</v>
      </c>
      <c r="I121" s="25">
        <v>0</v>
      </c>
      <c r="J121" s="25">
        <v>711</v>
      </c>
      <c r="K121" s="25">
        <v>9030</v>
      </c>
      <c r="L121" s="25">
        <v>2649</v>
      </c>
      <c r="M121" s="25">
        <v>192</v>
      </c>
      <c r="N121" s="25">
        <v>132</v>
      </c>
      <c r="O121" s="25">
        <v>21918</v>
      </c>
      <c r="P121" s="25" t="s">
        <v>61</v>
      </c>
      <c r="Q121" s="25">
        <v>1710</v>
      </c>
      <c r="R121" s="25">
        <v>1544</v>
      </c>
      <c r="S121" s="25">
        <v>11906</v>
      </c>
      <c r="T121" s="25">
        <v>948</v>
      </c>
      <c r="U121" s="25">
        <v>259</v>
      </c>
      <c r="V121" s="25">
        <v>431</v>
      </c>
      <c r="W121" s="25">
        <v>1891</v>
      </c>
      <c r="X121" s="25">
        <v>7816</v>
      </c>
      <c r="Y121" s="25">
        <v>1120</v>
      </c>
      <c r="Z121" s="25">
        <v>1403</v>
      </c>
      <c r="AA121" s="25">
        <v>3351</v>
      </c>
      <c r="AB121" s="25">
        <v>251</v>
      </c>
      <c r="AC121" s="25">
        <v>639</v>
      </c>
      <c r="AD121" s="25">
        <v>739</v>
      </c>
      <c r="AE121" s="25">
        <v>23</v>
      </c>
      <c r="AF121" s="25">
        <v>402</v>
      </c>
      <c r="AG121" s="25">
        <v>465</v>
      </c>
      <c r="AH121" s="25">
        <v>2497</v>
      </c>
      <c r="AI121" s="25">
        <v>4132</v>
      </c>
      <c r="AJ121" s="25">
        <v>45</v>
      </c>
      <c r="AK121" s="25">
        <v>9438</v>
      </c>
      <c r="AL121" s="25">
        <v>957</v>
      </c>
      <c r="AM121" s="25">
        <v>317</v>
      </c>
      <c r="AN121" s="25">
        <v>2018</v>
      </c>
      <c r="AO121" s="25">
        <v>206</v>
      </c>
      <c r="AP121" s="25">
        <v>2174</v>
      </c>
      <c r="AQ121" s="25">
        <v>439</v>
      </c>
      <c r="AR121" s="25">
        <v>4764</v>
      </c>
      <c r="AS121" s="25">
        <v>6985</v>
      </c>
      <c r="AT121" s="25">
        <v>517</v>
      </c>
      <c r="AU121" s="25">
        <v>0</v>
      </c>
      <c r="AV121" s="25">
        <v>2892</v>
      </c>
      <c r="AW121" s="25">
        <v>1912</v>
      </c>
      <c r="AX121" s="25">
        <v>366</v>
      </c>
      <c r="AY121" s="25">
        <v>2563</v>
      </c>
      <c r="AZ121" s="25">
        <v>132</v>
      </c>
      <c r="BA121" s="25">
        <v>109</v>
      </c>
      <c r="BB121">
        <v>2010</v>
      </c>
      <c r="BC121">
        <v>2010</v>
      </c>
      <c r="BD121" t="str">
        <f>CONCATENATE(A121,BC121)</f>
        <v>Indiana2010</v>
      </c>
      <c r="BE121" t="str">
        <f t="shared" si="1"/>
        <v xml:space="preserve"> Indiana2010</v>
      </c>
      <c r="BF121">
        <f>IFERROR(VLOOKUP('Data Table'!A121,'GDP per State'!$A$4:$I$54,7,FALSE),"NA")</f>
        <v>6.4</v>
      </c>
      <c r="BG121" s="165">
        <f>IFERROR(VLOOKUP(A121,'GDP per Capita'!$A$5:$H$55,8,FALSE)*100,"NA")</f>
        <v>2.6083285589361638</v>
      </c>
      <c r="BH121">
        <v>51.7</v>
      </c>
      <c r="BI121">
        <f>VLOOKUP($BD121,'Health Ranking'!$C$2:$E$157,2,FALSE)</f>
        <v>38</v>
      </c>
      <c r="BJ121">
        <f>VLOOKUP($BD121,'Health Ranking'!$C$2:$E$157,3,FALSE)</f>
        <v>-3</v>
      </c>
    </row>
    <row r="122" spans="1:62" x14ac:dyDescent="0.25">
      <c r="A122" s="48" t="s">
        <v>23</v>
      </c>
      <c r="B122" s="25">
        <v>669</v>
      </c>
      <c r="C122" s="25">
        <v>262</v>
      </c>
      <c r="D122" s="25">
        <v>3008</v>
      </c>
      <c r="E122" s="25">
        <v>85</v>
      </c>
      <c r="F122" s="25">
        <v>3163</v>
      </c>
      <c r="G122" s="25">
        <v>2140</v>
      </c>
      <c r="H122" s="25">
        <v>108</v>
      </c>
      <c r="I122" s="25">
        <v>0</v>
      </c>
      <c r="J122" s="25">
        <v>392</v>
      </c>
      <c r="K122" s="25">
        <v>2921</v>
      </c>
      <c r="L122" s="25">
        <v>1096</v>
      </c>
      <c r="M122" s="25">
        <v>68</v>
      </c>
      <c r="N122" s="25">
        <v>773</v>
      </c>
      <c r="O122" s="25">
        <v>9141</v>
      </c>
      <c r="P122" s="25">
        <v>1885</v>
      </c>
      <c r="Q122" s="25" t="s">
        <v>61</v>
      </c>
      <c r="R122" s="25">
        <v>1875</v>
      </c>
      <c r="S122" s="25">
        <v>656</v>
      </c>
      <c r="T122" s="25">
        <v>625</v>
      </c>
      <c r="U122" s="25">
        <v>337</v>
      </c>
      <c r="V122" s="25">
        <v>160</v>
      </c>
      <c r="W122" s="25">
        <v>307</v>
      </c>
      <c r="X122" s="25">
        <v>758</v>
      </c>
      <c r="Y122" s="25">
        <v>4948</v>
      </c>
      <c r="Z122" s="25">
        <v>114</v>
      </c>
      <c r="AA122" s="25">
        <v>4708</v>
      </c>
      <c r="AB122" s="25">
        <v>169</v>
      </c>
      <c r="AC122" s="25">
        <v>5536</v>
      </c>
      <c r="AD122" s="25">
        <v>543</v>
      </c>
      <c r="AE122" s="25">
        <v>109</v>
      </c>
      <c r="AF122" s="25">
        <v>332</v>
      </c>
      <c r="AG122" s="25">
        <v>0</v>
      </c>
      <c r="AH122" s="25">
        <v>477</v>
      </c>
      <c r="AI122" s="25">
        <v>1077</v>
      </c>
      <c r="AJ122" s="25">
        <v>289</v>
      </c>
      <c r="AK122" s="25">
        <v>1270</v>
      </c>
      <c r="AL122" s="25">
        <v>1108</v>
      </c>
      <c r="AM122" s="25">
        <v>161</v>
      </c>
      <c r="AN122" s="25">
        <v>227</v>
      </c>
      <c r="AO122" s="25">
        <v>48</v>
      </c>
      <c r="AP122" s="25">
        <v>703</v>
      </c>
      <c r="AQ122" s="25">
        <v>3520</v>
      </c>
      <c r="AR122" s="25">
        <v>1052</v>
      </c>
      <c r="AS122" s="25">
        <v>3946</v>
      </c>
      <c r="AT122" s="25">
        <v>483</v>
      </c>
      <c r="AU122" s="25">
        <v>91</v>
      </c>
      <c r="AV122" s="25">
        <v>1135</v>
      </c>
      <c r="AW122" s="25">
        <v>1685</v>
      </c>
      <c r="AX122" s="25">
        <v>0</v>
      </c>
      <c r="AY122" s="25">
        <v>2300</v>
      </c>
      <c r="AZ122" s="25">
        <v>462</v>
      </c>
      <c r="BA122" s="25">
        <v>0</v>
      </c>
      <c r="BB122">
        <v>2010</v>
      </c>
      <c r="BC122">
        <v>2010</v>
      </c>
      <c r="BD122" t="str">
        <f>CONCATENATE(A122,BC122)</f>
        <v>Iowa2010</v>
      </c>
      <c r="BE122" t="str">
        <f t="shared" si="1"/>
        <v xml:space="preserve"> Iowa2010</v>
      </c>
      <c r="BF122">
        <f>IFERROR(VLOOKUP('Data Table'!A122,'GDP per State'!$A$4:$I$54,7,FALSE),"NA")</f>
        <v>1.9</v>
      </c>
      <c r="BG122" s="165">
        <f>IFERROR(VLOOKUP(A122,'GDP per Capita'!$A$5:$H$55,8,FALSE)*100,"NA")</f>
        <v>2.4474673445655406</v>
      </c>
      <c r="BH122">
        <v>47.8</v>
      </c>
      <c r="BI122">
        <f>VLOOKUP($BD122,'Health Ranking'!$C$2:$E$157,2,FALSE)</f>
        <v>15</v>
      </c>
      <c r="BJ122">
        <f>VLOOKUP($BD122,'Health Ranking'!$C$2:$E$157,3,FALSE)</f>
        <v>0</v>
      </c>
    </row>
    <row r="123" spans="1:62" x14ac:dyDescent="0.25">
      <c r="A123" s="48" t="s">
        <v>24</v>
      </c>
      <c r="B123" s="25">
        <v>649</v>
      </c>
      <c r="C123" s="25">
        <v>106</v>
      </c>
      <c r="D123" s="25">
        <v>1935</v>
      </c>
      <c r="E123" s="25">
        <v>3611</v>
      </c>
      <c r="F123" s="25">
        <v>3857</v>
      </c>
      <c r="G123" s="25">
        <v>4308</v>
      </c>
      <c r="H123" s="25">
        <v>0</v>
      </c>
      <c r="I123" s="25">
        <v>28</v>
      </c>
      <c r="J123" s="25">
        <v>83</v>
      </c>
      <c r="K123" s="25">
        <v>4136</v>
      </c>
      <c r="L123" s="25">
        <v>1355</v>
      </c>
      <c r="M123" s="25">
        <v>387</v>
      </c>
      <c r="N123" s="25">
        <v>422</v>
      </c>
      <c r="O123" s="25">
        <v>1970</v>
      </c>
      <c r="P123" s="25">
        <v>1582</v>
      </c>
      <c r="Q123" s="25">
        <v>1520</v>
      </c>
      <c r="R123" s="25" t="s">
        <v>61</v>
      </c>
      <c r="S123" s="25">
        <v>1109</v>
      </c>
      <c r="T123" s="25">
        <v>706</v>
      </c>
      <c r="U123" s="25">
        <v>56</v>
      </c>
      <c r="V123" s="25">
        <v>781</v>
      </c>
      <c r="W123" s="25">
        <v>0</v>
      </c>
      <c r="X123" s="25">
        <v>640</v>
      </c>
      <c r="Y123" s="25">
        <v>1067</v>
      </c>
      <c r="Z123" s="25">
        <v>330</v>
      </c>
      <c r="AA123" s="25">
        <v>23427</v>
      </c>
      <c r="AB123" s="25">
        <v>60</v>
      </c>
      <c r="AC123" s="25">
        <v>2484</v>
      </c>
      <c r="AD123" s="25">
        <v>453</v>
      </c>
      <c r="AE123" s="25">
        <v>57</v>
      </c>
      <c r="AF123" s="25">
        <v>442</v>
      </c>
      <c r="AG123" s="25">
        <v>751</v>
      </c>
      <c r="AH123" s="25">
        <v>1189</v>
      </c>
      <c r="AI123" s="25">
        <v>2192</v>
      </c>
      <c r="AJ123" s="25">
        <v>114</v>
      </c>
      <c r="AK123" s="25">
        <v>1016</v>
      </c>
      <c r="AL123" s="25">
        <v>5024</v>
      </c>
      <c r="AM123" s="25">
        <v>678</v>
      </c>
      <c r="AN123" s="25">
        <v>1426</v>
      </c>
      <c r="AO123" s="25">
        <v>0</v>
      </c>
      <c r="AP123" s="25">
        <v>514</v>
      </c>
      <c r="AQ123" s="25">
        <v>571</v>
      </c>
      <c r="AR123" s="25">
        <v>2506</v>
      </c>
      <c r="AS123" s="25">
        <v>11598</v>
      </c>
      <c r="AT123" s="25">
        <v>299</v>
      </c>
      <c r="AU123" s="25">
        <v>0</v>
      </c>
      <c r="AV123" s="25">
        <v>2103</v>
      </c>
      <c r="AW123" s="25">
        <v>1694</v>
      </c>
      <c r="AX123" s="25">
        <v>161</v>
      </c>
      <c r="AY123" s="25">
        <v>752</v>
      </c>
      <c r="AZ123" s="25">
        <v>532</v>
      </c>
      <c r="BA123" s="25">
        <v>112</v>
      </c>
      <c r="BB123">
        <v>2010</v>
      </c>
      <c r="BC123">
        <v>2010</v>
      </c>
      <c r="BD123" t="str">
        <f>CONCATENATE(A123,BC123)</f>
        <v>Kansas2010</v>
      </c>
      <c r="BE123" t="str">
        <f t="shared" si="1"/>
        <v xml:space="preserve"> Kansas2010</v>
      </c>
      <c r="BF123">
        <f>IFERROR(VLOOKUP('Data Table'!A123,'GDP per State'!$A$4:$I$54,7,FALSE),"NA")</f>
        <v>2.6</v>
      </c>
      <c r="BG123" s="165">
        <f>IFERROR(VLOOKUP(A123,'GDP per Capita'!$A$5:$H$55,8,FALSE)*100,"NA")</f>
        <v>1.4662525007897231</v>
      </c>
      <c r="BH123">
        <v>54.3</v>
      </c>
      <c r="BI123">
        <f>VLOOKUP($BD123,'Health Ranking'!$C$2:$E$157,2,FALSE)</f>
        <v>23</v>
      </c>
      <c r="BJ123">
        <f>VLOOKUP($BD123,'Health Ranking'!$C$2:$E$157,3,FALSE)</f>
        <v>1</v>
      </c>
    </row>
    <row r="124" spans="1:62" x14ac:dyDescent="0.25">
      <c r="A124" s="48" t="s">
        <v>25</v>
      </c>
      <c r="B124" s="25">
        <v>1967</v>
      </c>
      <c r="C124" s="25">
        <v>1440</v>
      </c>
      <c r="D124" s="25">
        <v>1705</v>
      </c>
      <c r="E124" s="25">
        <v>2540</v>
      </c>
      <c r="F124" s="25">
        <v>3394</v>
      </c>
      <c r="G124" s="25">
        <v>1961</v>
      </c>
      <c r="H124" s="25">
        <v>400</v>
      </c>
      <c r="I124" s="25">
        <v>163</v>
      </c>
      <c r="J124" s="25">
        <v>94</v>
      </c>
      <c r="K124" s="25">
        <v>6321</v>
      </c>
      <c r="L124" s="25">
        <v>6525</v>
      </c>
      <c r="M124" s="25">
        <v>95</v>
      </c>
      <c r="N124" s="25">
        <v>315</v>
      </c>
      <c r="O124" s="25">
        <v>2921</v>
      </c>
      <c r="P124" s="25">
        <v>10643</v>
      </c>
      <c r="Q124" s="25">
        <v>334</v>
      </c>
      <c r="R124" s="25">
        <v>1048</v>
      </c>
      <c r="S124" s="25" t="s">
        <v>61</v>
      </c>
      <c r="T124" s="25">
        <v>1656</v>
      </c>
      <c r="U124" s="25">
        <v>484</v>
      </c>
      <c r="V124" s="25">
        <v>396</v>
      </c>
      <c r="W124" s="25">
        <v>340</v>
      </c>
      <c r="X124" s="25">
        <v>2353</v>
      </c>
      <c r="Y124" s="25">
        <v>402</v>
      </c>
      <c r="Z124" s="25">
        <v>407</v>
      </c>
      <c r="AA124" s="25">
        <v>2552</v>
      </c>
      <c r="AB124" s="25">
        <v>321</v>
      </c>
      <c r="AC124" s="25">
        <v>153</v>
      </c>
      <c r="AD124" s="25">
        <v>569</v>
      </c>
      <c r="AE124" s="25">
        <v>0</v>
      </c>
      <c r="AF124" s="25">
        <v>91</v>
      </c>
      <c r="AG124" s="25">
        <v>739</v>
      </c>
      <c r="AH124" s="25">
        <v>804</v>
      </c>
      <c r="AI124" s="25">
        <v>4419</v>
      </c>
      <c r="AJ124" s="25">
        <v>97</v>
      </c>
      <c r="AK124" s="25">
        <v>9159</v>
      </c>
      <c r="AL124" s="25">
        <v>877</v>
      </c>
      <c r="AM124" s="25">
        <v>0</v>
      </c>
      <c r="AN124" s="25">
        <v>1675</v>
      </c>
      <c r="AO124" s="25">
        <v>0</v>
      </c>
      <c r="AP124" s="25">
        <v>2211</v>
      </c>
      <c r="AQ124" s="25">
        <v>82</v>
      </c>
      <c r="AR124" s="25">
        <v>11188</v>
      </c>
      <c r="AS124" s="25">
        <v>5153</v>
      </c>
      <c r="AT124" s="25">
        <v>235</v>
      </c>
      <c r="AU124" s="25">
        <v>176</v>
      </c>
      <c r="AV124" s="25">
        <v>2051</v>
      </c>
      <c r="AW124" s="25">
        <v>886</v>
      </c>
      <c r="AX124" s="25">
        <v>851</v>
      </c>
      <c r="AY124" s="25">
        <v>287</v>
      </c>
      <c r="AZ124" s="25">
        <v>519</v>
      </c>
      <c r="BA124" s="25">
        <v>254</v>
      </c>
      <c r="BB124">
        <v>2010</v>
      </c>
      <c r="BC124">
        <v>2010</v>
      </c>
      <c r="BD124" t="str">
        <f>CONCATENATE(A124,BC124)</f>
        <v>Kentucky2010</v>
      </c>
      <c r="BE124" t="str">
        <f t="shared" si="1"/>
        <v xml:space="preserve"> Kentucky2010</v>
      </c>
      <c r="BF124">
        <f>IFERROR(VLOOKUP('Data Table'!A124,'GDP per State'!$A$4:$I$54,7,FALSE),"NA")</f>
        <v>5</v>
      </c>
      <c r="BG124" s="165">
        <f>IFERROR(VLOOKUP(A124,'GDP per Capita'!$A$5:$H$55,8,FALSE)*100,"NA")</f>
        <v>2.3619071613025131</v>
      </c>
      <c r="BH124">
        <v>55.6</v>
      </c>
      <c r="BI124">
        <f>VLOOKUP($BD124,'Health Ranking'!$C$2:$E$157,2,FALSE)</f>
        <v>44</v>
      </c>
      <c r="BJ124">
        <f>VLOOKUP($BD124,'Health Ranking'!$C$2:$E$157,3,FALSE)</f>
        <v>-3</v>
      </c>
    </row>
    <row r="125" spans="1:62" x14ac:dyDescent="0.25">
      <c r="A125" s="48" t="s">
        <v>26</v>
      </c>
      <c r="B125" s="25">
        <v>1901</v>
      </c>
      <c r="C125" s="25">
        <v>100</v>
      </c>
      <c r="D125" s="25">
        <v>2014</v>
      </c>
      <c r="E125" s="25">
        <v>4012</v>
      </c>
      <c r="F125" s="25">
        <v>2989</v>
      </c>
      <c r="G125" s="25">
        <v>968</v>
      </c>
      <c r="H125" s="25">
        <v>0</v>
      </c>
      <c r="I125" s="25">
        <v>0</v>
      </c>
      <c r="J125" s="25">
        <v>0</v>
      </c>
      <c r="K125" s="25">
        <v>7232</v>
      </c>
      <c r="L125" s="25">
        <v>3645</v>
      </c>
      <c r="M125" s="25">
        <v>88</v>
      </c>
      <c r="N125" s="25">
        <v>59</v>
      </c>
      <c r="O125" s="25">
        <v>1419</v>
      </c>
      <c r="P125" s="25">
        <v>749</v>
      </c>
      <c r="Q125" s="25">
        <v>315</v>
      </c>
      <c r="R125" s="25">
        <v>890</v>
      </c>
      <c r="S125" s="25">
        <v>437</v>
      </c>
      <c r="T125" s="25" t="s">
        <v>61</v>
      </c>
      <c r="U125" s="25">
        <v>115</v>
      </c>
      <c r="V125" s="25">
        <v>1376</v>
      </c>
      <c r="W125" s="25">
        <v>0</v>
      </c>
      <c r="X125" s="25">
        <v>1342</v>
      </c>
      <c r="Y125" s="25">
        <v>519</v>
      </c>
      <c r="Z125" s="25">
        <v>7390</v>
      </c>
      <c r="AA125" s="25">
        <v>2238</v>
      </c>
      <c r="AB125" s="25">
        <v>85</v>
      </c>
      <c r="AC125" s="25">
        <v>89</v>
      </c>
      <c r="AD125" s="25">
        <v>733</v>
      </c>
      <c r="AE125" s="25">
        <v>19</v>
      </c>
      <c r="AF125" s="25">
        <v>249</v>
      </c>
      <c r="AG125" s="25">
        <v>65</v>
      </c>
      <c r="AH125" s="25">
        <v>1321</v>
      </c>
      <c r="AI125" s="25">
        <v>2180</v>
      </c>
      <c r="AJ125" s="25">
        <v>374</v>
      </c>
      <c r="AK125" s="25">
        <v>743</v>
      </c>
      <c r="AL125" s="25">
        <v>2208</v>
      </c>
      <c r="AM125" s="25">
        <v>0</v>
      </c>
      <c r="AN125" s="25">
        <v>625</v>
      </c>
      <c r="AO125" s="25">
        <v>0</v>
      </c>
      <c r="AP125" s="25">
        <v>2059</v>
      </c>
      <c r="AQ125" s="25">
        <v>129</v>
      </c>
      <c r="AR125" s="25">
        <v>2602</v>
      </c>
      <c r="AS125" s="25">
        <v>31149</v>
      </c>
      <c r="AT125" s="25">
        <v>46</v>
      </c>
      <c r="AU125" s="25">
        <v>0</v>
      </c>
      <c r="AV125" s="25">
        <v>2148</v>
      </c>
      <c r="AW125" s="25">
        <v>1011</v>
      </c>
      <c r="AX125" s="25">
        <v>60</v>
      </c>
      <c r="AY125" s="25">
        <v>331</v>
      </c>
      <c r="AZ125" s="25">
        <v>107</v>
      </c>
      <c r="BA125" s="25">
        <v>109</v>
      </c>
      <c r="BB125">
        <v>2010</v>
      </c>
      <c r="BC125">
        <v>2010</v>
      </c>
      <c r="BD125" t="str">
        <f>CONCATENATE(A125,BC125)</f>
        <v>Louisiana2010</v>
      </c>
      <c r="BE125" t="str">
        <f t="shared" si="1"/>
        <v xml:space="preserve"> Louisiana2010</v>
      </c>
      <c r="BF125">
        <f>IFERROR(VLOOKUP('Data Table'!A125,'GDP per State'!$A$4:$I$54,7,FALSE),"NA")</f>
        <v>5.8</v>
      </c>
      <c r="BG125" s="165">
        <f>IFERROR(VLOOKUP(A125,'GDP per Capita'!$A$5:$H$55,8,FALSE)*100,"NA")</f>
        <v>2.9227441628306807</v>
      </c>
      <c r="BH125">
        <v>66.400000000000006</v>
      </c>
      <c r="BI125">
        <f>VLOOKUP($BD125,'Health Ranking'!$C$2:$E$157,2,FALSE)</f>
        <v>49</v>
      </c>
      <c r="BJ125">
        <f>VLOOKUP($BD125,'Health Ranking'!$C$2:$E$157,3,FALSE)</f>
        <v>-2</v>
      </c>
    </row>
    <row r="126" spans="1:62" x14ac:dyDescent="0.25">
      <c r="A126" s="48" t="s">
        <v>27</v>
      </c>
      <c r="B126" s="25">
        <v>97</v>
      </c>
      <c r="C126" s="25">
        <v>574</v>
      </c>
      <c r="D126" s="25">
        <v>241</v>
      </c>
      <c r="E126" s="25">
        <v>0</v>
      </c>
      <c r="F126" s="25">
        <v>1796</v>
      </c>
      <c r="G126" s="25">
        <v>532</v>
      </c>
      <c r="H126" s="25">
        <v>528</v>
      </c>
      <c r="I126" s="25">
        <v>294</v>
      </c>
      <c r="J126" s="25">
        <v>76</v>
      </c>
      <c r="K126" s="25">
        <v>5497</v>
      </c>
      <c r="L126" s="25">
        <v>0</v>
      </c>
      <c r="M126" s="25">
        <v>89</v>
      </c>
      <c r="N126" s="25">
        <v>202</v>
      </c>
      <c r="O126" s="25">
        <v>55</v>
      </c>
      <c r="P126" s="25">
        <v>30</v>
      </c>
      <c r="Q126" s="25">
        <v>0</v>
      </c>
      <c r="R126" s="25">
        <v>0</v>
      </c>
      <c r="S126" s="25">
        <v>0</v>
      </c>
      <c r="T126" s="25">
        <v>162</v>
      </c>
      <c r="U126" s="25" t="s">
        <v>61</v>
      </c>
      <c r="V126" s="25">
        <v>53</v>
      </c>
      <c r="W126" s="25">
        <v>4666</v>
      </c>
      <c r="X126" s="25">
        <v>645</v>
      </c>
      <c r="Y126" s="25">
        <v>172</v>
      </c>
      <c r="Z126" s="25">
        <v>0</v>
      </c>
      <c r="AA126" s="25">
        <v>171</v>
      </c>
      <c r="AB126" s="25">
        <v>76</v>
      </c>
      <c r="AC126" s="25">
        <v>0</v>
      </c>
      <c r="AD126" s="25">
        <v>0</v>
      </c>
      <c r="AE126" s="25">
        <v>3242</v>
      </c>
      <c r="AF126" s="25">
        <v>95</v>
      </c>
      <c r="AG126" s="25">
        <v>94</v>
      </c>
      <c r="AH126" s="25">
        <v>2270</v>
      </c>
      <c r="AI126" s="25">
        <v>2259</v>
      </c>
      <c r="AJ126" s="25">
        <v>0</v>
      </c>
      <c r="AK126" s="25">
        <v>291</v>
      </c>
      <c r="AL126" s="25">
        <v>298</v>
      </c>
      <c r="AM126" s="25">
        <v>0</v>
      </c>
      <c r="AN126" s="25">
        <v>1621</v>
      </c>
      <c r="AO126" s="25">
        <v>447</v>
      </c>
      <c r="AP126" s="25">
        <v>603</v>
      </c>
      <c r="AQ126" s="25">
        <v>0</v>
      </c>
      <c r="AR126" s="25">
        <v>84</v>
      </c>
      <c r="AS126" s="25">
        <v>1318</v>
      </c>
      <c r="AT126" s="25">
        <v>148</v>
      </c>
      <c r="AU126" s="25">
        <v>824</v>
      </c>
      <c r="AV126" s="25">
        <v>1494</v>
      </c>
      <c r="AW126" s="25">
        <v>717</v>
      </c>
      <c r="AX126" s="25">
        <v>0</v>
      </c>
      <c r="AY126" s="25">
        <v>448</v>
      </c>
      <c r="AZ126" s="25">
        <v>0</v>
      </c>
      <c r="BA126" s="25">
        <v>0</v>
      </c>
      <c r="BB126">
        <v>2010</v>
      </c>
      <c r="BC126">
        <v>2010</v>
      </c>
      <c r="BD126" t="str">
        <f>CONCATENATE(A126,BC126)</f>
        <v>Maine2010</v>
      </c>
      <c r="BE126" t="str">
        <f t="shared" si="1"/>
        <v xml:space="preserve"> Maine2010</v>
      </c>
      <c r="BF126">
        <f>IFERROR(VLOOKUP('Data Table'!A126,'GDP per State'!$A$4:$I$54,7,FALSE),"NA")</f>
        <v>1.8</v>
      </c>
      <c r="BG126" s="165">
        <f>IFERROR(VLOOKUP(A126,'GDP per Capita'!$A$5:$H$55,8,FALSE)*100,"NA")</f>
        <v>1.8009505016536507</v>
      </c>
      <c r="BH126">
        <v>41</v>
      </c>
      <c r="BI126">
        <f>VLOOKUP($BD126,'Health Ranking'!$C$2:$E$157,2,FALSE)</f>
        <v>8</v>
      </c>
      <c r="BJ126">
        <f>VLOOKUP($BD126,'Health Ranking'!$C$2:$E$157,3,FALSE)</f>
        <v>1</v>
      </c>
    </row>
    <row r="127" spans="1:62" x14ac:dyDescent="0.25">
      <c r="A127" s="48" t="s">
        <v>28</v>
      </c>
      <c r="B127" s="25">
        <v>716</v>
      </c>
      <c r="C127" s="25">
        <v>704</v>
      </c>
      <c r="D127" s="25">
        <v>1284</v>
      </c>
      <c r="E127" s="25">
        <v>306</v>
      </c>
      <c r="F127" s="25">
        <v>10626</v>
      </c>
      <c r="G127" s="25">
        <v>1532</v>
      </c>
      <c r="H127" s="25">
        <v>1531</v>
      </c>
      <c r="I127" s="25">
        <v>4969</v>
      </c>
      <c r="J127" s="25">
        <v>13503</v>
      </c>
      <c r="K127" s="25">
        <v>13241</v>
      </c>
      <c r="L127" s="25">
        <v>5382</v>
      </c>
      <c r="M127" s="25">
        <v>990</v>
      </c>
      <c r="N127" s="25">
        <v>44</v>
      </c>
      <c r="O127" s="25">
        <v>1985</v>
      </c>
      <c r="P127" s="25">
        <v>1641</v>
      </c>
      <c r="Q127" s="25">
        <v>134</v>
      </c>
      <c r="R127" s="25">
        <v>1369</v>
      </c>
      <c r="S127" s="25">
        <v>1395</v>
      </c>
      <c r="T127" s="25">
        <v>963</v>
      </c>
      <c r="U127" s="25">
        <v>243</v>
      </c>
      <c r="V127" s="25" t="s">
        <v>61</v>
      </c>
      <c r="W127" s="25">
        <v>3660</v>
      </c>
      <c r="X127" s="25">
        <v>620</v>
      </c>
      <c r="Y127" s="25">
        <v>1259</v>
      </c>
      <c r="Z127" s="25">
        <v>649</v>
      </c>
      <c r="AA127" s="25">
        <v>1359</v>
      </c>
      <c r="AB127" s="25">
        <v>51</v>
      </c>
      <c r="AC127" s="25">
        <v>77</v>
      </c>
      <c r="AD127" s="25">
        <v>485</v>
      </c>
      <c r="AE127" s="25">
        <v>49</v>
      </c>
      <c r="AF127" s="25">
        <v>4231</v>
      </c>
      <c r="AG127" s="25">
        <v>1968</v>
      </c>
      <c r="AH127" s="25">
        <v>5912</v>
      </c>
      <c r="AI127" s="25">
        <v>9881</v>
      </c>
      <c r="AJ127" s="25">
        <v>121</v>
      </c>
      <c r="AK127" s="25">
        <v>3828</v>
      </c>
      <c r="AL127" s="25">
        <v>382</v>
      </c>
      <c r="AM127" s="25">
        <v>595</v>
      </c>
      <c r="AN127" s="25">
        <v>18281</v>
      </c>
      <c r="AO127" s="25">
        <v>977</v>
      </c>
      <c r="AP127" s="25">
        <v>5184</v>
      </c>
      <c r="AQ127" s="25">
        <v>0</v>
      </c>
      <c r="AR127" s="25">
        <v>1450</v>
      </c>
      <c r="AS127" s="25">
        <v>4724</v>
      </c>
      <c r="AT127" s="25">
        <v>426</v>
      </c>
      <c r="AU127" s="25">
        <v>300</v>
      </c>
      <c r="AV127" s="25">
        <v>24822</v>
      </c>
      <c r="AW127" s="25">
        <v>629</v>
      </c>
      <c r="AX127" s="25">
        <v>4249</v>
      </c>
      <c r="AY127" s="25">
        <v>1088</v>
      </c>
      <c r="AZ127" s="25">
        <v>51</v>
      </c>
      <c r="BA127" s="25">
        <v>59</v>
      </c>
      <c r="BB127">
        <v>2010</v>
      </c>
      <c r="BC127">
        <v>2010</v>
      </c>
      <c r="BD127" t="str">
        <f>CONCATENATE(A127,BC127)</f>
        <v>Maryland2010</v>
      </c>
      <c r="BE127" t="str">
        <f t="shared" si="1"/>
        <v xml:space="preserve"> Maryland2010</v>
      </c>
      <c r="BF127">
        <f>IFERROR(VLOOKUP('Data Table'!A127,'GDP per State'!$A$4:$I$54,7,FALSE),"NA")</f>
        <v>3.3</v>
      </c>
      <c r="BG127" s="165">
        <f>IFERROR(VLOOKUP(A127,'GDP per Capita'!$A$5:$H$55,8,FALSE)*100,"NA")</f>
        <v>2.5348489002298655</v>
      </c>
      <c r="BH127">
        <v>54.2</v>
      </c>
      <c r="BI127">
        <f>VLOOKUP($BD127,'Health Ranking'!$C$2:$E$157,2,FALSE)</f>
        <v>21</v>
      </c>
      <c r="BJ127">
        <f>VLOOKUP($BD127,'Health Ranking'!$C$2:$E$157,3,FALSE)</f>
        <v>0</v>
      </c>
    </row>
    <row r="128" spans="1:62" x14ac:dyDescent="0.25">
      <c r="A128" s="48" t="s">
        <v>29</v>
      </c>
      <c r="B128" s="25">
        <v>435</v>
      </c>
      <c r="C128" s="25">
        <v>107</v>
      </c>
      <c r="D128" s="25">
        <v>1449</v>
      </c>
      <c r="E128" s="25">
        <v>190</v>
      </c>
      <c r="F128" s="25">
        <v>11969</v>
      </c>
      <c r="G128" s="25">
        <v>2242</v>
      </c>
      <c r="H128" s="25">
        <v>8510</v>
      </c>
      <c r="I128" s="25">
        <v>689</v>
      </c>
      <c r="J128" s="25">
        <v>1376</v>
      </c>
      <c r="K128" s="25">
        <v>13900</v>
      </c>
      <c r="L128" s="25">
        <v>3910</v>
      </c>
      <c r="M128" s="25">
        <v>1283</v>
      </c>
      <c r="N128" s="25">
        <v>115</v>
      </c>
      <c r="O128" s="25">
        <v>2811</v>
      </c>
      <c r="P128" s="25">
        <v>103</v>
      </c>
      <c r="Q128" s="25">
        <v>189</v>
      </c>
      <c r="R128" s="25">
        <v>100</v>
      </c>
      <c r="S128" s="25">
        <v>1036</v>
      </c>
      <c r="T128" s="25">
        <v>995</v>
      </c>
      <c r="U128" s="25">
        <v>3521</v>
      </c>
      <c r="V128" s="25">
        <v>1983</v>
      </c>
      <c r="W128" s="25" t="s">
        <v>61</v>
      </c>
      <c r="X128" s="25">
        <v>1206</v>
      </c>
      <c r="Y128" s="25">
        <v>1092</v>
      </c>
      <c r="Z128" s="25">
        <v>107</v>
      </c>
      <c r="AA128" s="25">
        <v>1395</v>
      </c>
      <c r="AB128" s="25">
        <v>59</v>
      </c>
      <c r="AC128" s="25">
        <v>100</v>
      </c>
      <c r="AD128" s="25">
        <v>1275</v>
      </c>
      <c r="AE128" s="25">
        <v>13752</v>
      </c>
      <c r="AF128" s="25">
        <v>2626</v>
      </c>
      <c r="AG128" s="25">
        <v>2076</v>
      </c>
      <c r="AH128" s="25">
        <v>16855</v>
      </c>
      <c r="AI128" s="25">
        <v>4052</v>
      </c>
      <c r="AJ128" s="25">
        <v>52</v>
      </c>
      <c r="AK128" s="25">
        <v>3686</v>
      </c>
      <c r="AL128" s="25">
        <v>465</v>
      </c>
      <c r="AM128" s="25">
        <v>1471</v>
      </c>
      <c r="AN128" s="25">
        <v>4455</v>
      </c>
      <c r="AO128" s="25">
        <v>8639</v>
      </c>
      <c r="AP128" s="25">
        <v>3765</v>
      </c>
      <c r="AQ128" s="25">
        <v>407</v>
      </c>
      <c r="AR128" s="25">
        <v>1733</v>
      </c>
      <c r="AS128" s="25">
        <v>7139</v>
      </c>
      <c r="AT128" s="25">
        <v>246</v>
      </c>
      <c r="AU128" s="25">
        <v>3599</v>
      </c>
      <c r="AV128" s="25">
        <v>4104</v>
      </c>
      <c r="AW128" s="25">
        <v>1448</v>
      </c>
      <c r="AX128" s="25">
        <v>191</v>
      </c>
      <c r="AY128" s="25">
        <v>992</v>
      </c>
      <c r="AZ128" s="25">
        <v>252</v>
      </c>
      <c r="BA128" s="25">
        <v>2004</v>
      </c>
      <c r="BB128">
        <v>2010</v>
      </c>
      <c r="BC128">
        <v>2010</v>
      </c>
      <c r="BD128" t="str">
        <f>CONCATENATE(A128,BC128)</f>
        <v>Massachusetts2010</v>
      </c>
      <c r="BE128" t="str">
        <f t="shared" si="1"/>
        <v xml:space="preserve"> Massachusetts2010</v>
      </c>
      <c r="BF128">
        <f>IFERROR(VLOOKUP('Data Table'!A128,'GDP per State'!$A$4:$I$54,7,FALSE),"NA")</f>
        <v>3.8</v>
      </c>
      <c r="BG128" s="165">
        <f>IFERROR(VLOOKUP(A128,'GDP per Capita'!$A$5:$H$55,8,FALSE)*100,"NA")</f>
        <v>3.1566420589777726</v>
      </c>
      <c r="BH128">
        <v>47.9</v>
      </c>
      <c r="BI128">
        <f>VLOOKUP($BD128,'Health Ranking'!$C$2:$E$157,2,FALSE)</f>
        <v>2</v>
      </c>
      <c r="BJ128">
        <f>VLOOKUP($BD128,'Health Ranking'!$C$2:$E$157,3,FALSE)</f>
        <v>1</v>
      </c>
    </row>
    <row r="129" spans="1:62" x14ac:dyDescent="0.25">
      <c r="A129" s="48" t="s">
        <v>30</v>
      </c>
      <c r="B129" s="25">
        <v>2334</v>
      </c>
      <c r="C129" s="25">
        <v>923</v>
      </c>
      <c r="D129" s="25">
        <v>6354</v>
      </c>
      <c r="E129" s="25">
        <v>1506</v>
      </c>
      <c r="F129" s="25">
        <v>10435</v>
      </c>
      <c r="G129" s="25">
        <v>4587</v>
      </c>
      <c r="H129" s="25">
        <v>770</v>
      </c>
      <c r="I129" s="25">
        <v>61</v>
      </c>
      <c r="J129" s="25">
        <v>126</v>
      </c>
      <c r="K129" s="25">
        <v>21359</v>
      </c>
      <c r="L129" s="25">
        <v>6857</v>
      </c>
      <c r="M129" s="25">
        <v>627</v>
      </c>
      <c r="N129" s="25">
        <v>427</v>
      </c>
      <c r="O129" s="25">
        <v>11865</v>
      </c>
      <c r="P129" s="25">
        <v>9361</v>
      </c>
      <c r="Q129" s="25">
        <v>1439</v>
      </c>
      <c r="R129" s="25">
        <v>806</v>
      </c>
      <c r="S129" s="25">
        <v>4672</v>
      </c>
      <c r="T129" s="25">
        <v>1301</v>
      </c>
      <c r="U129" s="25">
        <v>122</v>
      </c>
      <c r="V129" s="25">
        <v>3572</v>
      </c>
      <c r="W129" s="25">
        <v>1624</v>
      </c>
      <c r="X129" s="25" t="s">
        <v>61</v>
      </c>
      <c r="Y129" s="25">
        <v>2631</v>
      </c>
      <c r="Z129" s="25">
        <v>2495</v>
      </c>
      <c r="AA129" s="25">
        <v>2610</v>
      </c>
      <c r="AB129" s="25">
        <v>648</v>
      </c>
      <c r="AC129" s="25">
        <v>726</v>
      </c>
      <c r="AD129" s="25">
        <v>2202</v>
      </c>
      <c r="AE129" s="25">
        <v>230</v>
      </c>
      <c r="AF129" s="25">
        <v>1070</v>
      </c>
      <c r="AG129" s="25">
        <v>1460</v>
      </c>
      <c r="AH129" s="25">
        <v>4779</v>
      </c>
      <c r="AI129" s="25">
        <v>5789</v>
      </c>
      <c r="AJ129" s="25">
        <v>298</v>
      </c>
      <c r="AK129" s="25">
        <v>15130</v>
      </c>
      <c r="AL129" s="25">
        <v>1047</v>
      </c>
      <c r="AM129" s="25">
        <v>1159</v>
      </c>
      <c r="AN129" s="25">
        <v>4961</v>
      </c>
      <c r="AO129" s="25">
        <v>77</v>
      </c>
      <c r="AP129" s="25">
        <v>3709</v>
      </c>
      <c r="AQ129" s="25">
        <v>144</v>
      </c>
      <c r="AR129" s="25">
        <v>5529</v>
      </c>
      <c r="AS129" s="25">
        <v>13775</v>
      </c>
      <c r="AT129" s="25">
        <v>261</v>
      </c>
      <c r="AU129" s="25">
        <v>201</v>
      </c>
      <c r="AV129" s="25">
        <v>5733</v>
      </c>
      <c r="AW129" s="25">
        <v>2871</v>
      </c>
      <c r="AX129" s="25">
        <v>657</v>
      </c>
      <c r="AY129" s="25">
        <v>6317</v>
      </c>
      <c r="AZ129" s="25">
        <v>570</v>
      </c>
      <c r="BA129" s="25">
        <v>89</v>
      </c>
      <c r="BB129">
        <v>2010</v>
      </c>
      <c r="BC129">
        <v>2010</v>
      </c>
      <c r="BD129" t="str">
        <f>CONCATENATE(A129,BC129)</f>
        <v>Michigan2010</v>
      </c>
      <c r="BE129" t="str">
        <f t="shared" si="1"/>
        <v xml:space="preserve"> Michigan2010</v>
      </c>
      <c r="BF129">
        <f>IFERROR(VLOOKUP('Data Table'!A129,'GDP per State'!$A$4:$I$54,7,FALSE),"NA")</f>
        <v>4.9000000000000004</v>
      </c>
      <c r="BG129" s="165">
        <f>IFERROR(VLOOKUP(A129,'GDP per Capita'!$A$5:$H$55,8,FALSE)*100,"NA")</f>
        <v>3.3262093254266878</v>
      </c>
      <c r="BH129">
        <v>44.4</v>
      </c>
      <c r="BI129">
        <f>VLOOKUP($BD129,'Health Ranking'!$C$2:$E$157,2,FALSE)</f>
        <v>28</v>
      </c>
      <c r="BJ129">
        <f>VLOOKUP($BD129,'Health Ranking'!$C$2:$E$157,3,FALSE)</f>
        <v>2</v>
      </c>
    </row>
    <row r="130" spans="1:62" x14ac:dyDescent="0.25">
      <c r="A130" s="48" t="s">
        <v>31</v>
      </c>
      <c r="B130" s="25">
        <v>386</v>
      </c>
      <c r="C130" s="25">
        <v>530</v>
      </c>
      <c r="D130" s="25">
        <v>5421</v>
      </c>
      <c r="E130" s="25">
        <v>222</v>
      </c>
      <c r="F130" s="25">
        <v>5095</v>
      </c>
      <c r="G130" s="25">
        <v>2878</v>
      </c>
      <c r="H130" s="25">
        <v>934</v>
      </c>
      <c r="I130" s="25">
        <v>55</v>
      </c>
      <c r="J130" s="25">
        <v>87</v>
      </c>
      <c r="K130" s="25">
        <v>5439</v>
      </c>
      <c r="L130" s="25">
        <v>1169</v>
      </c>
      <c r="M130" s="25">
        <v>476</v>
      </c>
      <c r="N130" s="25">
        <v>465</v>
      </c>
      <c r="O130" s="25">
        <v>4300</v>
      </c>
      <c r="P130" s="25">
        <v>916</v>
      </c>
      <c r="Q130" s="25">
        <v>7564</v>
      </c>
      <c r="R130" s="25">
        <v>1562</v>
      </c>
      <c r="S130" s="25">
        <v>930</v>
      </c>
      <c r="T130" s="25">
        <v>569</v>
      </c>
      <c r="U130" s="25">
        <v>91</v>
      </c>
      <c r="V130" s="25">
        <v>820</v>
      </c>
      <c r="W130" s="25">
        <v>2185</v>
      </c>
      <c r="X130" s="25">
        <v>1275</v>
      </c>
      <c r="Y130" s="25" t="s">
        <v>61</v>
      </c>
      <c r="Z130" s="25">
        <v>863</v>
      </c>
      <c r="AA130" s="25">
        <v>1701</v>
      </c>
      <c r="AB130" s="25">
        <v>1323</v>
      </c>
      <c r="AC130" s="25">
        <v>2254</v>
      </c>
      <c r="AD130" s="25">
        <v>805</v>
      </c>
      <c r="AE130" s="25">
        <v>240</v>
      </c>
      <c r="AF130" s="25">
        <v>322</v>
      </c>
      <c r="AG130" s="25">
        <v>179</v>
      </c>
      <c r="AH130" s="25">
        <v>1649</v>
      </c>
      <c r="AI130" s="25">
        <v>1839</v>
      </c>
      <c r="AJ130" s="25">
        <v>12350</v>
      </c>
      <c r="AK130" s="25">
        <v>2298</v>
      </c>
      <c r="AL130" s="25">
        <v>599</v>
      </c>
      <c r="AM130" s="25">
        <v>668</v>
      </c>
      <c r="AN130" s="25">
        <v>1491</v>
      </c>
      <c r="AO130" s="25">
        <v>47</v>
      </c>
      <c r="AP130" s="25">
        <v>818</v>
      </c>
      <c r="AQ130" s="25">
        <v>4615</v>
      </c>
      <c r="AR130" s="25">
        <v>1504</v>
      </c>
      <c r="AS130" s="25">
        <v>6088</v>
      </c>
      <c r="AT130" s="25">
        <v>914</v>
      </c>
      <c r="AU130" s="25">
        <v>85</v>
      </c>
      <c r="AV130" s="25">
        <v>462</v>
      </c>
      <c r="AW130" s="25">
        <v>1323</v>
      </c>
      <c r="AX130" s="25">
        <v>0</v>
      </c>
      <c r="AY130" s="25">
        <v>16741</v>
      </c>
      <c r="AZ130" s="25">
        <v>218</v>
      </c>
      <c r="BA130" s="25">
        <v>50</v>
      </c>
      <c r="BB130">
        <v>2010</v>
      </c>
      <c r="BC130">
        <v>2010</v>
      </c>
      <c r="BD130" t="str">
        <f>CONCATENATE(A130,BC130)</f>
        <v>Minnesota2010</v>
      </c>
      <c r="BE130" t="str">
        <f t="shared" si="1"/>
        <v xml:space="preserve"> Minnesota2010</v>
      </c>
      <c r="BF130">
        <f>IFERROR(VLOOKUP('Data Table'!A130,'GDP per State'!$A$4:$I$54,7,FALSE),"NA")</f>
        <v>2.8</v>
      </c>
      <c r="BG130" s="165">
        <f>IFERROR(VLOOKUP(A130,'GDP per Capita'!$A$5:$H$55,8,FALSE)*100,"NA")</f>
        <v>3.8534798534798536</v>
      </c>
      <c r="BH130">
        <v>41.2</v>
      </c>
      <c r="BI130">
        <f>VLOOKUP($BD130,'Health Ranking'!$C$2:$E$157,2,FALSE)</f>
        <v>6</v>
      </c>
      <c r="BJ130">
        <f>VLOOKUP($BD130,'Health Ranking'!$C$2:$E$157,3,FALSE)</f>
        <v>0</v>
      </c>
    </row>
    <row r="131" spans="1:62" x14ac:dyDescent="0.25">
      <c r="A131" s="48" t="s">
        <v>32</v>
      </c>
      <c r="B131" s="25">
        <v>7233</v>
      </c>
      <c r="C131" s="25">
        <v>263</v>
      </c>
      <c r="D131" s="25">
        <v>272</v>
      </c>
      <c r="E131" s="25">
        <v>2764</v>
      </c>
      <c r="F131" s="25">
        <v>2757</v>
      </c>
      <c r="G131" s="25">
        <v>1277</v>
      </c>
      <c r="H131" s="25">
        <v>67</v>
      </c>
      <c r="I131" s="25">
        <v>0</v>
      </c>
      <c r="J131" s="25">
        <v>0</v>
      </c>
      <c r="K131" s="25">
        <v>7929</v>
      </c>
      <c r="L131" s="25">
        <v>2380</v>
      </c>
      <c r="M131" s="25">
        <v>234</v>
      </c>
      <c r="N131" s="25">
        <v>37</v>
      </c>
      <c r="O131" s="25">
        <v>1093</v>
      </c>
      <c r="P131" s="25">
        <v>270</v>
      </c>
      <c r="Q131" s="25">
        <v>117</v>
      </c>
      <c r="R131" s="25">
        <v>167</v>
      </c>
      <c r="S131" s="25">
        <v>1442</v>
      </c>
      <c r="T131" s="25">
        <v>7032</v>
      </c>
      <c r="U131" s="25">
        <v>0</v>
      </c>
      <c r="V131" s="25">
        <v>403</v>
      </c>
      <c r="W131" s="25">
        <v>453</v>
      </c>
      <c r="X131" s="25">
        <v>656</v>
      </c>
      <c r="Y131" s="25">
        <v>196</v>
      </c>
      <c r="Z131" s="25" t="s">
        <v>61</v>
      </c>
      <c r="AA131" s="25">
        <v>1183</v>
      </c>
      <c r="AB131" s="25">
        <v>242</v>
      </c>
      <c r="AC131" s="25">
        <v>823</v>
      </c>
      <c r="AD131" s="25">
        <v>946</v>
      </c>
      <c r="AE131" s="25">
        <v>25</v>
      </c>
      <c r="AF131" s="25">
        <v>450</v>
      </c>
      <c r="AG131" s="25">
        <v>719</v>
      </c>
      <c r="AH131" s="25">
        <v>872</v>
      </c>
      <c r="AI131" s="25">
        <v>1187</v>
      </c>
      <c r="AJ131" s="25">
        <v>0</v>
      </c>
      <c r="AK131" s="25">
        <v>89</v>
      </c>
      <c r="AL131" s="25">
        <v>1733</v>
      </c>
      <c r="AM131" s="25">
        <v>735</v>
      </c>
      <c r="AN131" s="25">
        <v>563</v>
      </c>
      <c r="AO131" s="25">
        <v>0</v>
      </c>
      <c r="AP131" s="25">
        <v>1175</v>
      </c>
      <c r="AQ131" s="25">
        <v>201</v>
      </c>
      <c r="AR131" s="25">
        <v>9029</v>
      </c>
      <c r="AS131" s="25">
        <v>7773</v>
      </c>
      <c r="AT131" s="25">
        <v>127</v>
      </c>
      <c r="AU131" s="25">
        <v>0</v>
      </c>
      <c r="AV131" s="25">
        <v>1858</v>
      </c>
      <c r="AW131" s="25">
        <v>737</v>
      </c>
      <c r="AX131" s="25">
        <v>44</v>
      </c>
      <c r="AY131" s="25">
        <v>810</v>
      </c>
      <c r="AZ131" s="25">
        <v>0</v>
      </c>
      <c r="BA131" s="25">
        <v>170</v>
      </c>
      <c r="BB131">
        <v>2010</v>
      </c>
      <c r="BC131">
        <v>2010</v>
      </c>
      <c r="BD131" t="str">
        <f>CONCATENATE(A131,BC131)</f>
        <v>Mississippi2010</v>
      </c>
      <c r="BE131" t="str">
        <f t="shared" si="1"/>
        <v xml:space="preserve"> Mississippi2010</v>
      </c>
      <c r="BF131">
        <f>IFERROR(VLOOKUP('Data Table'!A131,'GDP per State'!$A$4:$I$54,7,FALSE),"NA")</f>
        <v>2</v>
      </c>
      <c r="BG131" s="165">
        <f>IFERROR(VLOOKUP(A131,'GDP per Capita'!$A$5:$H$55,8,FALSE)*100,"NA")</f>
        <v>2.7588045180421816</v>
      </c>
      <c r="BH131">
        <v>63.4</v>
      </c>
      <c r="BI131">
        <f>VLOOKUP($BD131,'Health Ranking'!$C$2:$E$157,2,FALSE)</f>
        <v>50</v>
      </c>
      <c r="BJ131">
        <f>VLOOKUP($BD131,'Health Ranking'!$C$2:$E$157,3,FALSE)</f>
        <v>0</v>
      </c>
    </row>
    <row r="132" spans="1:62" ht="15.75" thickBot="1" x14ac:dyDescent="0.3">
      <c r="A132" s="48" t="s">
        <v>33</v>
      </c>
      <c r="B132" s="25">
        <v>1373</v>
      </c>
      <c r="C132" s="25">
        <v>0</v>
      </c>
      <c r="D132" s="25">
        <v>4567</v>
      </c>
      <c r="E132" s="25">
        <v>7320</v>
      </c>
      <c r="F132" s="25">
        <v>6921</v>
      </c>
      <c r="G132" s="25">
        <v>1978</v>
      </c>
      <c r="H132" s="25">
        <v>42</v>
      </c>
      <c r="I132" s="25">
        <v>539</v>
      </c>
      <c r="J132" s="25">
        <v>272</v>
      </c>
      <c r="K132" s="25">
        <v>7984</v>
      </c>
      <c r="L132" s="25">
        <v>3072</v>
      </c>
      <c r="M132" s="25">
        <v>170</v>
      </c>
      <c r="N132" s="25">
        <v>425</v>
      </c>
      <c r="O132" s="25">
        <v>16703</v>
      </c>
      <c r="P132" s="25">
        <v>3893</v>
      </c>
      <c r="Q132" s="25">
        <v>6031</v>
      </c>
      <c r="R132" s="25">
        <v>23384</v>
      </c>
      <c r="S132" s="25">
        <v>3153</v>
      </c>
      <c r="T132" s="25">
        <v>2852</v>
      </c>
      <c r="U132" s="25">
        <v>201</v>
      </c>
      <c r="V132" s="25">
        <v>1147</v>
      </c>
      <c r="W132" s="25">
        <v>1957</v>
      </c>
      <c r="X132" s="25">
        <v>2921</v>
      </c>
      <c r="Y132" s="25">
        <v>1549</v>
      </c>
      <c r="Z132" s="25">
        <v>959</v>
      </c>
      <c r="AA132" s="25" t="s">
        <v>61</v>
      </c>
      <c r="AB132" s="25">
        <v>564</v>
      </c>
      <c r="AC132" s="25">
        <v>2723</v>
      </c>
      <c r="AD132" s="25">
        <v>1747</v>
      </c>
      <c r="AE132" s="25">
        <v>295</v>
      </c>
      <c r="AF132" s="25">
        <v>727</v>
      </c>
      <c r="AG132" s="25">
        <v>138</v>
      </c>
      <c r="AH132" s="25">
        <v>1870</v>
      </c>
      <c r="AI132" s="25">
        <v>1932</v>
      </c>
      <c r="AJ132" s="25">
        <v>197</v>
      </c>
      <c r="AK132" s="25">
        <v>1171</v>
      </c>
      <c r="AL132" s="25">
        <v>4102</v>
      </c>
      <c r="AM132" s="25">
        <v>1786</v>
      </c>
      <c r="AN132" s="25">
        <v>1725</v>
      </c>
      <c r="AO132" s="25">
        <v>47</v>
      </c>
      <c r="AP132" s="25">
        <v>1371</v>
      </c>
      <c r="AQ132" s="25">
        <v>252</v>
      </c>
      <c r="AR132" s="25">
        <v>4342</v>
      </c>
      <c r="AS132" s="25">
        <v>12061</v>
      </c>
      <c r="AT132" s="25">
        <v>1255</v>
      </c>
      <c r="AU132" s="25">
        <v>51</v>
      </c>
      <c r="AV132" s="25">
        <v>4262</v>
      </c>
      <c r="AW132" s="25">
        <v>3727</v>
      </c>
      <c r="AX132" s="25">
        <v>160</v>
      </c>
      <c r="AY132" s="25">
        <v>1716</v>
      </c>
      <c r="AZ132" s="25">
        <v>421</v>
      </c>
      <c r="BA132" s="25">
        <v>221</v>
      </c>
      <c r="BB132">
        <v>2010</v>
      </c>
      <c r="BC132">
        <v>2010</v>
      </c>
      <c r="BD132" t="str">
        <f>CONCATENATE(A132,BC132)</f>
        <v>Missouri2010</v>
      </c>
      <c r="BE132" t="str">
        <f t="shared" ref="BE132:BE158" si="2">" "&amp;BD132</f>
        <v xml:space="preserve"> Missouri2010</v>
      </c>
      <c r="BF132">
        <f>IFERROR(VLOOKUP('Data Table'!A132,'GDP per State'!$A$4:$I$54,7,FALSE),"NA")</f>
        <v>1.9</v>
      </c>
      <c r="BG132" s="165">
        <f>IFERROR(VLOOKUP(A132,'GDP per Capita'!$A$5:$H$55,8,FALSE)*100,"NA")</f>
        <v>1.5877445098641068</v>
      </c>
      <c r="BH132">
        <v>54.5</v>
      </c>
      <c r="BI132">
        <f>VLOOKUP($BD132,'Health Ranking'!$C$2:$E$157,2,FALSE)</f>
        <v>39</v>
      </c>
      <c r="BJ132">
        <f>VLOOKUP($BD132,'Health Ranking'!$C$2:$E$157,3,FALSE)</f>
        <v>-1</v>
      </c>
    </row>
    <row r="133" spans="1:62" x14ac:dyDescent="0.25">
      <c r="A133" s="48" t="s">
        <v>34</v>
      </c>
      <c r="B133" s="25">
        <v>229</v>
      </c>
      <c r="C133" s="25">
        <v>616</v>
      </c>
      <c r="D133" s="25">
        <v>1343</v>
      </c>
      <c r="E133" s="25">
        <v>85</v>
      </c>
      <c r="F133" s="25">
        <v>3009</v>
      </c>
      <c r="G133" s="25">
        <v>2042</v>
      </c>
      <c r="H133" s="25">
        <v>0</v>
      </c>
      <c r="I133" s="25">
        <v>73</v>
      </c>
      <c r="J133" s="25">
        <v>0</v>
      </c>
      <c r="K133" s="25">
        <v>338</v>
      </c>
      <c r="L133" s="25">
        <v>52</v>
      </c>
      <c r="M133" s="25">
        <v>150</v>
      </c>
      <c r="N133" s="25">
        <v>1509</v>
      </c>
      <c r="O133" s="25">
        <v>928</v>
      </c>
      <c r="P133" s="25">
        <v>164</v>
      </c>
      <c r="Q133" s="25">
        <v>836</v>
      </c>
      <c r="R133" s="25">
        <v>289</v>
      </c>
      <c r="S133" s="25">
        <v>0</v>
      </c>
      <c r="T133" s="25">
        <v>40</v>
      </c>
      <c r="U133" s="25">
        <v>275</v>
      </c>
      <c r="V133" s="25">
        <v>86</v>
      </c>
      <c r="W133" s="25">
        <v>388</v>
      </c>
      <c r="X133" s="25">
        <v>312</v>
      </c>
      <c r="Y133" s="25">
        <v>1020</v>
      </c>
      <c r="Z133" s="25">
        <v>314</v>
      </c>
      <c r="AA133" s="25">
        <v>220</v>
      </c>
      <c r="AB133" s="25" t="s">
        <v>61</v>
      </c>
      <c r="AC133" s="25">
        <v>112</v>
      </c>
      <c r="AD133" s="25">
        <v>770</v>
      </c>
      <c r="AE133" s="25">
        <v>486</v>
      </c>
      <c r="AF133" s="25">
        <v>122</v>
      </c>
      <c r="AG133" s="25">
        <v>1003</v>
      </c>
      <c r="AH133" s="25">
        <v>237</v>
      </c>
      <c r="AI133" s="25">
        <v>230</v>
      </c>
      <c r="AJ133" s="25">
        <v>1236</v>
      </c>
      <c r="AK133" s="25">
        <v>460</v>
      </c>
      <c r="AL133" s="25">
        <v>448</v>
      </c>
      <c r="AM133" s="25">
        <v>3386</v>
      </c>
      <c r="AN133" s="25">
        <v>339</v>
      </c>
      <c r="AO133" s="25">
        <v>0</v>
      </c>
      <c r="AP133" s="25">
        <v>0</v>
      </c>
      <c r="AQ133" s="25">
        <v>560</v>
      </c>
      <c r="AR133" s="25">
        <v>290</v>
      </c>
      <c r="AS133" s="25">
        <v>1027</v>
      </c>
      <c r="AT133" s="25">
        <v>1929</v>
      </c>
      <c r="AU133" s="25">
        <v>236</v>
      </c>
      <c r="AV133" s="25">
        <v>866</v>
      </c>
      <c r="AW133" s="25">
        <v>5094</v>
      </c>
      <c r="AX133" s="25">
        <v>39</v>
      </c>
      <c r="AY133" s="25">
        <v>154</v>
      </c>
      <c r="AZ133" s="25">
        <v>2528</v>
      </c>
      <c r="BA133" s="25">
        <v>0</v>
      </c>
      <c r="BB133">
        <v>2010</v>
      </c>
      <c r="BC133">
        <v>2010</v>
      </c>
      <c r="BD133" t="str">
        <f>CONCATENATE(A133,BC133)</f>
        <v>Montana2010</v>
      </c>
      <c r="BE133" t="str">
        <f t="shared" si="2"/>
        <v xml:space="preserve"> Montana2010</v>
      </c>
      <c r="BF133">
        <f>IFERROR(VLOOKUP('Data Table'!A133,'GDP per State'!$A$4:$I$54,7,FALSE),"NA")</f>
        <v>2.1</v>
      </c>
      <c r="BG133" s="165">
        <f>IFERROR(VLOOKUP(A133,'GDP per Capita'!$A$5:$H$55,8,FALSE)*100,"NA")</f>
        <v>3.1201294808775923</v>
      </c>
      <c r="BH133" s="151">
        <v>42.7</v>
      </c>
      <c r="BI133">
        <f>VLOOKUP($BD133,'Health Ranking'!$C$2:$E$157,2,FALSE)</f>
        <v>25</v>
      </c>
      <c r="BJ133">
        <f>VLOOKUP($BD133,'Health Ranking'!$C$2:$E$157,3,FALSE)</f>
        <v>1</v>
      </c>
    </row>
    <row r="134" spans="1:62" x14ac:dyDescent="0.25">
      <c r="A134" s="48" t="s">
        <v>35</v>
      </c>
      <c r="B134" s="25">
        <v>169</v>
      </c>
      <c r="C134" s="25">
        <v>215</v>
      </c>
      <c r="D134" s="25">
        <v>1750</v>
      </c>
      <c r="E134" s="25">
        <v>394</v>
      </c>
      <c r="F134" s="25">
        <v>3062</v>
      </c>
      <c r="G134" s="25">
        <v>4065</v>
      </c>
      <c r="H134" s="25">
        <v>0</v>
      </c>
      <c r="I134" s="25">
        <v>0</v>
      </c>
      <c r="J134" s="25">
        <v>62</v>
      </c>
      <c r="K134" s="25">
        <v>1544</v>
      </c>
      <c r="L134" s="25">
        <v>148</v>
      </c>
      <c r="M134" s="25">
        <v>0</v>
      </c>
      <c r="N134" s="25">
        <v>0</v>
      </c>
      <c r="O134" s="25">
        <v>546</v>
      </c>
      <c r="P134" s="25">
        <v>705</v>
      </c>
      <c r="Q134" s="25">
        <v>4783</v>
      </c>
      <c r="R134" s="25">
        <v>2678</v>
      </c>
      <c r="S134" s="25">
        <v>858</v>
      </c>
      <c r="T134" s="25">
        <v>119</v>
      </c>
      <c r="U134" s="25">
        <v>204</v>
      </c>
      <c r="V134" s="25">
        <v>54</v>
      </c>
      <c r="W134" s="25">
        <v>46</v>
      </c>
      <c r="X134" s="25">
        <v>213</v>
      </c>
      <c r="Y134" s="25">
        <v>734</v>
      </c>
      <c r="Z134" s="25">
        <v>0</v>
      </c>
      <c r="AA134" s="25">
        <v>2636</v>
      </c>
      <c r="AB134" s="25">
        <v>340</v>
      </c>
      <c r="AC134" s="25" t="s">
        <v>61</v>
      </c>
      <c r="AD134" s="25">
        <v>1129</v>
      </c>
      <c r="AE134" s="25">
        <v>0</v>
      </c>
      <c r="AF134" s="25">
        <v>261</v>
      </c>
      <c r="AG134" s="25">
        <v>530</v>
      </c>
      <c r="AH134" s="25">
        <v>886</v>
      </c>
      <c r="AI134" s="25">
        <v>516</v>
      </c>
      <c r="AJ134" s="25">
        <v>328</v>
      </c>
      <c r="AK134" s="25">
        <v>1531</v>
      </c>
      <c r="AL134" s="25">
        <v>829</v>
      </c>
      <c r="AM134" s="25">
        <v>777</v>
      </c>
      <c r="AN134" s="25">
        <v>551</v>
      </c>
      <c r="AO134" s="25">
        <v>0</v>
      </c>
      <c r="AP134" s="25">
        <v>0</v>
      </c>
      <c r="AQ134" s="25">
        <v>2260</v>
      </c>
      <c r="AR134" s="25">
        <v>187</v>
      </c>
      <c r="AS134" s="25">
        <v>4893</v>
      </c>
      <c r="AT134" s="25">
        <v>118</v>
      </c>
      <c r="AU134" s="25">
        <v>0</v>
      </c>
      <c r="AV134" s="25">
        <v>523</v>
      </c>
      <c r="AW134" s="25">
        <v>323</v>
      </c>
      <c r="AX134" s="25">
        <v>0</v>
      </c>
      <c r="AY134" s="25">
        <v>853</v>
      </c>
      <c r="AZ134" s="25">
        <v>1711</v>
      </c>
      <c r="BA134" s="25">
        <v>0</v>
      </c>
      <c r="BB134">
        <v>2010</v>
      </c>
      <c r="BC134">
        <v>2010</v>
      </c>
      <c r="BD134" t="str">
        <f>CONCATENATE(A134,BC134)</f>
        <v>Nebraska2010</v>
      </c>
      <c r="BE134" t="str">
        <f t="shared" si="2"/>
        <v xml:space="preserve"> Nebraska2010</v>
      </c>
      <c r="BF134">
        <f>IFERROR(VLOOKUP('Data Table'!A134,'GDP per State'!$A$4:$I$54,7,FALSE),"NA")</f>
        <v>3.9</v>
      </c>
      <c r="BG134" s="165">
        <f>IFERROR(VLOOKUP(A134,'GDP per Capita'!$A$5:$H$55,8,FALSE)*100,"NA")</f>
        <v>2.6198033196316146</v>
      </c>
      <c r="BH134" s="152">
        <v>48.8</v>
      </c>
      <c r="BI134">
        <f>VLOOKUP($BD134,'Health Ranking'!$C$2:$E$157,2,FALSE)</f>
        <v>12</v>
      </c>
      <c r="BJ134">
        <f>VLOOKUP($BD134,'Health Ranking'!$C$2:$E$157,3,FALSE)</f>
        <v>4</v>
      </c>
    </row>
    <row r="135" spans="1:62" x14ac:dyDescent="0.25">
      <c r="A135" s="48" t="s">
        <v>36</v>
      </c>
      <c r="B135" s="25">
        <v>265</v>
      </c>
      <c r="C135" s="25">
        <v>240</v>
      </c>
      <c r="D135" s="25">
        <v>10342</v>
      </c>
      <c r="E135" s="25">
        <v>67</v>
      </c>
      <c r="F135" s="25">
        <v>27724</v>
      </c>
      <c r="G135" s="25">
        <v>4131</v>
      </c>
      <c r="H135" s="25">
        <v>507</v>
      </c>
      <c r="I135" s="25">
        <v>106</v>
      </c>
      <c r="J135" s="25">
        <v>0</v>
      </c>
      <c r="K135" s="25">
        <v>7050</v>
      </c>
      <c r="L135" s="25">
        <v>1155</v>
      </c>
      <c r="M135" s="25">
        <v>1925</v>
      </c>
      <c r="N135" s="25">
        <v>2110</v>
      </c>
      <c r="O135" s="25">
        <v>2541</v>
      </c>
      <c r="P135" s="25">
        <v>227</v>
      </c>
      <c r="Q135" s="25">
        <v>623</v>
      </c>
      <c r="R135" s="25">
        <v>1318</v>
      </c>
      <c r="S135" s="25">
        <v>76</v>
      </c>
      <c r="T135" s="25">
        <v>1552</v>
      </c>
      <c r="U135" s="25">
        <v>345</v>
      </c>
      <c r="V135" s="25">
        <v>979</v>
      </c>
      <c r="W135" s="25">
        <v>792</v>
      </c>
      <c r="X135" s="25">
        <v>1874</v>
      </c>
      <c r="Y135" s="25">
        <v>540</v>
      </c>
      <c r="Z135" s="25">
        <v>408</v>
      </c>
      <c r="AA135" s="25">
        <v>1060</v>
      </c>
      <c r="AB135" s="25">
        <v>548</v>
      </c>
      <c r="AC135" s="25">
        <v>232</v>
      </c>
      <c r="AD135" s="25" t="s">
        <v>61</v>
      </c>
      <c r="AE135" s="25">
        <v>95</v>
      </c>
      <c r="AF135" s="25">
        <v>874</v>
      </c>
      <c r="AG135" s="25">
        <v>4192</v>
      </c>
      <c r="AH135" s="25">
        <v>2077</v>
      </c>
      <c r="AI135" s="25">
        <v>698</v>
      </c>
      <c r="AJ135" s="25">
        <v>382</v>
      </c>
      <c r="AK135" s="25">
        <v>2240</v>
      </c>
      <c r="AL135" s="25">
        <v>1079</v>
      </c>
      <c r="AM135" s="25">
        <v>2805</v>
      </c>
      <c r="AN135" s="25">
        <v>1810</v>
      </c>
      <c r="AO135" s="25">
        <v>297</v>
      </c>
      <c r="AP135" s="25">
        <v>1173</v>
      </c>
      <c r="AQ135" s="25">
        <v>38</v>
      </c>
      <c r="AR135" s="25">
        <v>2433</v>
      </c>
      <c r="AS135" s="25">
        <v>8324</v>
      </c>
      <c r="AT135" s="25">
        <v>4549</v>
      </c>
      <c r="AU135" s="25">
        <v>58</v>
      </c>
      <c r="AV135" s="25">
        <v>748</v>
      </c>
      <c r="AW135" s="25">
        <v>5310</v>
      </c>
      <c r="AX135" s="25">
        <v>25</v>
      </c>
      <c r="AY135" s="25">
        <v>1049</v>
      </c>
      <c r="AZ135" s="25">
        <v>416</v>
      </c>
      <c r="BA135" s="25">
        <v>0</v>
      </c>
      <c r="BB135">
        <v>2010</v>
      </c>
      <c r="BC135">
        <v>2010</v>
      </c>
      <c r="BD135" t="str">
        <f>CONCATENATE(A135,BC135)</f>
        <v>Nevada2010</v>
      </c>
      <c r="BE135" t="str">
        <f t="shared" si="2"/>
        <v xml:space="preserve"> Nevada2010</v>
      </c>
      <c r="BF135">
        <f>IFERROR(VLOOKUP('Data Table'!A135,'GDP per State'!$A$4:$I$54,7,FALSE),"NA")</f>
        <v>-0.4</v>
      </c>
      <c r="BG135" s="165">
        <f>IFERROR(VLOOKUP(A135,'GDP per Capita'!$A$5:$H$55,8,FALSE)*100,"NA")</f>
        <v>-0.39533394582254516</v>
      </c>
      <c r="BH135" s="153">
        <v>49.9</v>
      </c>
      <c r="BI135">
        <f>VLOOKUP($BD135,'Health Ranking'!$C$2:$E$157,2,FALSE)</f>
        <v>47</v>
      </c>
      <c r="BJ135">
        <f>VLOOKUP($BD135,'Health Ranking'!$C$2:$E$157,3,FALSE)</f>
        <v>-2</v>
      </c>
    </row>
    <row r="136" spans="1:62" x14ac:dyDescent="0.25">
      <c r="A136" s="48" t="s">
        <v>37</v>
      </c>
      <c r="B136" s="25">
        <v>0</v>
      </c>
      <c r="C136" s="25">
        <v>316</v>
      </c>
      <c r="D136" s="25">
        <v>64</v>
      </c>
      <c r="E136" s="25">
        <v>0</v>
      </c>
      <c r="F136" s="25">
        <v>1614</v>
      </c>
      <c r="G136" s="25">
        <v>791</v>
      </c>
      <c r="H136" s="25">
        <v>1049</v>
      </c>
      <c r="I136" s="25">
        <v>139</v>
      </c>
      <c r="J136" s="25">
        <v>137</v>
      </c>
      <c r="K136" s="25">
        <v>3645</v>
      </c>
      <c r="L136" s="25">
        <v>162</v>
      </c>
      <c r="M136" s="25">
        <v>496</v>
      </c>
      <c r="N136" s="25">
        <v>109</v>
      </c>
      <c r="O136" s="25">
        <v>206</v>
      </c>
      <c r="P136" s="25">
        <v>114</v>
      </c>
      <c r="Q136" s="25">
        <v>381</v>
      </c>
      <c r="R136" s="25">
        <v>76</v>
      </c>
      <c r="S136" s="25">
        <v>0</v>
      </c>
      <c r="T136" s="25">
        <v>462</v>
      </c>
      <c r="U136" s="25">
        <v>4058</v>
      </c>
      <c r="V136" s="25">
        <v>1369</v>
      </c>
      <c r="W136" s="25">
        <v>9911</v>
      </c>
      <c r="X136" s="25">
        <v>437</v>
      </c>
      <c r="Y136" s="25">
        <v>183</v>
      </c>
      <c r="Z136" s="25">
        <v>0</v>
      </c>
      <c r="AA136" s="25">
        <v>108</v>
      </c>
      <c r="AB136" s="25">
        <v>0</v>
      </c>
      <c r="AC136" s="25">
        <v>0</v>
      </c>
      <c r="AD136" s="25">
        <v>59</v>
      </c>
      <c r="AE136" s="25" t="s">
        <v>61</v>
      </c>
      <c r="AF136" s="25">
        <v>705</v>
      </c>
      <c r="AG136" s="25">
        <v>79</v>
      </c>
      <c r="AH136" s="25">
        <v>2636</v>
      </c>
      <c r="AI136" s="25">
        <v>2130</v>
      </c>
      <c r="AJ136" s="25">
        <v>0</v>
      </c>
      <c r="AK136" s="25">
        <v>175</v>
      </c>
      <c r="AL136" s="25">
        <v>69</v>
      </c>
      <c r="AM136" s="25">
        <v>317</v>
      </c>
      <c r="AN136" s="25">
        <v>729</v>
      </c>
      <c r="AO136" s="25">
        <v>333</v>
      </c>
      <c r="AP136" s="25">
        <v>486</v>
      </c>
      <c r="AQ136" s="25">
        <v>0</v>
      </c>
      <c r="AR136" s="25">
        <v>197</v>
      </c>
      <c r="AS136" s="25">
        <v>1067</v>
      </c>
      <c r="AT136" s="25">
        <v>0</v>
      </c>
      <c r="AU136" s="25">
        <v>2760</v>
      </c>
      <c r="AV136" s="25">
        <v>372</v>
      </c>
      <c r="AW136" s="25">
        <v>282</v>
      </c>
      <c r="AX136" s="25">
        <v>107</v>
      </c>
      <c r="AY136" s="25">
        <v>69</v>
      </c>
      <c r="AZ136" s="25">
        <v>0</v>
      </c>
      <c r="BA136" s="25">
        <v>0</v>
      </c>
      <c r="BB136">
        <v>2010</v>
      </c>
      <c r="BC136">
        <v>2010</v>
      </c>
      <c r="BD136" t="str">
        <f>CONCATENATE(A136,BC136)</f>
        <v>New Hampshire2010</v>
      </c>
      <c r="BE136" t="str">
        <f t="shared" si="2"/>
        <v xml:space="preserve"> New Hampshire2010</v>
      </c>
      <c r="BF136">
        <f>IFERROR(VLOOKUP('Data Table'!A136,'GDP per State'!$A$4:$I$54,7,FALSE),"NA")</f>
        <v>3.3</v>
      </c>
      <c r="BG136" s="165">
        <f>IFERROR(VLOOKUP(A136,'GDP per Capita'!$A$5:$H$55,8,FALSE)*100,"NA")</f>
        <v>3.6541091046253951</v>
      </c>
      <c r="BH136" s="152">
        <v>43.8</v>
      </c>
      <c r="BI136">
        <f>VLOOKUP($BD136,'Health Ranking'!$C$2:$E$157,2,FALSE)</f>
        <v>3</v>
      </c>
      <c r="BJ136">
        <f>VLOOKUP($BD136,'Health Ranking'!$C$2:$E$157,3,FALSE)</f>
        <v>2</v>
      </c>
    </row>
    <row r="137" spans="1:62" x14ac:dyDescent="0.25">
      <c r="A137" s="48" t="s">
        <v>38</v>
      </c>
      <c r="B137" s="25">
        <v>356</v>
      </c>
      <c r="C137" s="25">
        <v>413</v>
      </c>
      <c r="D137" s="25">
        <v>1782</v>
      </c>
      <c r="E137" s="25">
        <v>77</v>
      </c>
      <c r="F137" s="25">
        <v>10108</v>
      </c>
      <c r="G137" s="25">
        <v>1259</v>
      </c>
      <c r="H137" s="25">
        <v>3475</v>
      </c>
      <c r="I137" s="25">
        <v>3678</v>
      </c>
      <c r="J137" s="25">
        <v>1924</v>
      </c>
      <c r="K137" s="25">
        <v>22344</v>
      </c>
      <c r="L137" s="25">
        <v>4151</v>
      </c>
      <c r="M137" s="25">
        <v>443</v>
      </c>
      <c r="N137" s="25">
        <v>97</v>
      </c>
      <c r="O137" s="25">
        <v>2331</v>
      </c>
      <c r="P137" s="25">
        <v>1876</v>
      </c>
      <c r="Q137" s="25">
        <v>472</v>
      </c>
      <c r="R137" s="25">
        <v>1743</v>
      </c>
      <c r="S137" s="25">
        <v>1147</v>
      </c>
      <c r="T137" s="25">
        <v>171</v>
      </c>
      <c r="U137" s="25">
        <v>902</v>
      </c>
      <c r="V137" s="25">
        <v>9058</v>
      </c>
      <c r="W137" s="25">
        <v>4709</v>
      </c>
      <c r="X137" s="25">
        <v>1676</v>
      </c>
      <c r="Y137" s="25">
        <v>513</v>
      </c>
      <c r="Z137" s="25">
        <v>403</v>
      </c>
      <c r="AA137" s="25">
        <v>1320</v>
      </c>
      <c r="AB137" s="25">
        <v>0</v>
      </c>
      <c r="AC137" s="25">
        <v>143</v>
      </c>
      <c r="AD137" s="25">
        <v>1528</v>
      </c>
      <c r="AE137" s="25">
        <v>540</v>
      </c>
      <c r="AF137" s="25" t="s">
        <v>61</v>
      </c>
      <c r="AG137" s="25">
        <v>160</v>
      </c>
      <c r="AH137" s="25">
        <v>35333</v>
      </c>
      <c r="AI137" s="25">
        <v>7195</v>
      </c>
      <c r="AJ137" s="25">
        <v>144</v>
      </c>
      <c r="AK137" s="25">
        <v>2465</v>
      </c>
      <c r="AL137" s="25">
        <v>890</v>
      </c>
      <c r="AM137" s="25">
        <v>544</v>
      </c>
      <c r="AN137" s="25">
        <v>42456</v>
      </c>
      <c r="AO137" s="25">
        <v>1868</v>
      </c>
      <c r="AP137" s="25">
        <v>4908</v>
      </c>
      <c r="AQ137" s="25">
        <v>0</v>
      </c>
      <c r="AR137" s="25">
        <v>2230</v>
      </c>
      <c r="AS137" s="25">
        <v>7058</v>
      </c>
      <c r="AT137" s="25">
        <v>247</v>
      </c>
      <c r="AU137" s="25">
        <v>751</v>
      </c>
      <c r="AV137" s="25">
        <v>6825</v>
      </c>
      <c r="AW137" s="25">
        <v>721</v>
      </c>
      <c r="AX137" s="25">
        <v>906</v>
      </c>
      <c r="AY137" s="25">
        <v>632</v>
      </c>
      <c r="AZ137" s="25">
        <v>0</v>
      </c>
      <c r="BA137" s="25">
        <v>1244</v>
      </c>
      <c r="BB137">
        <v>2010</v>
      </c>
      <c r="BC137">
        <v>2010</v>
      </c>
      <c r="BD137" t="str">
        <f>CONCATENATE(A137,BC137)</f>
        <v>New Jersey2010</v>
      </c>
      <c r="BE137" t="str">
        <f t="shared" si="2"/>
        <v xml:space="preserve"> New Jersey2010</v>
      </c>
      <c r="BF137">
        <f>IFERROR(VLOOKUP('Data Table'!A137,'GDP per State'!$A$4:$I$54,7,FALSE),"NA")</f>
        <v>1.5</v>
      </c>
      <c r="BG137" s="165">
        <f>IFERROR(VLOOKUP(A137,'GDP per Capita'!$A$5:$H$55,8,FALSE)*100,"NA")</f>
        <v>2.452205359501026</v>
      </c>
      <c r="BH137" s="153">
        <v>52.7</v>
      </c>
      <c r="BI137">
        <f>VLOOKUP($BD137,'Health Ranking'!$C$2:$E$157,2,FALSE)</f>
        <v>17</v>
      </c>
      <c r="BJ137">
        <f>VLOOKUP($BD137,'Health Ranking'!$C$2:$E$157,3,FALSE)</f>
        <v>1</v>
      </c>
    </row>
    <row r="138" spans="1:62" x14ac:dyDescent="0.25">
      <c r="A138" s="48" t="s">
        <v>39</v>
      </c>
      <c r="B138" s="25">
        <v>650</v>
      </c>
      <c r="C138" s="25">
        <v>421</v>
      </c>
      <c r="D138" s="25">
        <v>4419</v>
      </c>
      <c r="E138" s="25">
        <v>0</v>
      </c>
      <c r="F138" s="25">
        <v>4632</v>
      </c>
      <c r="G138" s="25">
        <v>3921</v>
      </c>
      <c r="H138" s="25">
        <v>112</v>
      </c>
      <c r="I138" s="25">
        <v>59</v>
      </c>
      <c r="J138" s="25">
        <v>61</v>
      </c>
      <c r="K138" s="25">
        <v>900</v>
      </c>
      <c r="L138" s="25">
        <v>826</v>
      </c>
      <c r="M138" s="25">
        <v>11</v>
      </c>
      <c r="N138" s="25">
        <v>694</v>
      </c>
      <c r="O138" s="25">
        <v>996</v>
      </c>
      <c r="P138" s="25">
        <v>188</v>
      </c>
      <c r="Q138" s="25">
        <v>492</v>
      </c>
      <c r="R138" s="25">
        <v>873</v>
      </c>
      <c r="S138" s="25">
        <v>122</v>
      </c>
      <c r="T138" s="25">
        <v>294</v>
      </c>
      <c r="U138" s="25">
        <v>234</v>
      </c>
      <c r="V138" s="25">
        <v>238</v>
      </c>
      <c r="W138" s="25">
        <v>161</v>
      </c>
      <c r="X138" s="25">
        <v>669</v>
      </c>
      <c r="Y138" s="25">
        <v>151</v>
      </c>
      <c r="Z138" s="25">
        <v>633</v>
      </c>
      <c r="AA138" s="25">
        <v>150</v>
      </c>
      <c r="AB138" s="25">
        <v>660</v>
      </c>
      <c r="AC138" s="25">
        <v>831</v>
      </c>
      <c r="AD138" s="25">
        <v>1220</v>
      </c>
      <c r="AE138" s="25">
        <v>276</v>
      </c>
      <c r="AF138" s="25">
        <v>421</v>
      </c>
      <c r="AG138" s="25" t="s">
        <v>61</v>
      </c>
      <c r="AH138" s="25">
        <v>829</v>
      </c>
      <c r="AI138" s="25">
        <v>1186</v>
      </c>
      <c r="AJ138" s="25">
        <v>380</v>
      </c>
      <c r="AK138" s="25">
        <v>515</v>
      </c>
      <c r="AL138" s="25">
        <v>2723</v>
      </c>
      <c r="AM138" s="25">
        <v>981</v>
      </c>
      <c r="AN138" s="25">
        <v>1250</v>
      </c>
      <c r="AO138" s="25">
        <v>0</v>
      </c>
      <c r="AP138" s="25">
        <v>1390</v>
      </c>
      <c r="AQ138" s="25">
        <v>38</v>
      </c>
      <c r="AR138" s="25">
        <v>621</v>
      </c>
      <c r="AS138" s="25">
        <v>11752</v>
      </c>
      <c r="AT138" s="25">
        <v>518</v>
      </c>
      <c r="AU138" s="25">
        <v>0</v>
      </c>
      <c r="AV138" s="25">
        <v>1098</v>
      </c>
      <c r="AW138" s="25">
        <v>1012</v>
      </c>
      <c r="AX138" s="25">
        <v>0</v>
      </c>
      <c r="AY138" s="25">
        <v>123</v>
      </c>
      <c r="AZ138" s="25">
        <v>707</v>
      </c>
      <c r="BA138" s="25">
        <v>364</v>
      </c>
      <c r="BB138">
        <v>2010</v>
      </c>
      <c r="BC138">
        <v>2010</v>
      </c>
      <c r="BD138" t="str">
        <f>CONCATENATE(A138,BC138)</f>
        <v>New Mexico2010</v>
      </c>
      <c r="BE138" t="str">
        <f t="shared" si="2"/>
        <v xml:space="preserve"> New Mexico2010</v>
      </c>
      <c r="BF138">
        <f>IFERROR(VLOOKUP('Data Table'!A138,'GDP per State'!$A$4:$I$54,7,FALSE),"NA")</f>
        <v>0.8</v>
      </c>
      <c r="BG138" s="165">
        <f>IFERROR(VLOOKUP(A138,'GDP per Capita'!$A$5:$H$55,8,FALSE)*100,"NA")</f>
        <v>2.298136645962733</v>
      </c>
      <c r="BH138" s="152">
        <v>53.4</v>
      </c>
      <c r="BI138">
        <f>VLOOKUP($BD138,'Health Ranking'!$C$2:$E$157,2,FALSE)</f>
        <v>40</v>
      </c>
      <c r="BJ138">
        <f>VLOOKUP($BD138,'Health Ranking'!$C$2:$E$157,3,FALSE)</f>
        <v>-9</v>
      </c>
    </row>
    <row r="139" spans="1:62" x14ac:dyDescent="0.25">
      <c r="A139" s="48" t="s">
        <v>40</v>
      </c>
      <c r="B139" s="25">
        <v>3686</v>
      </c>
      <c r="C139" s="25">
        <v>255</v>
      </c>
      <c r="D139" s="25">
        <v>6618</v>
      </c>
      <c r="E139" s="25">
        <v>289</v>
      </c>
      <c r="F139" s="25">
        <v>20981</v>
      </c>
      <c r="G139" s="25">
        <v>4594</v>
      </c>
      <c r="H139" s="25">
        <v>20727</v>
      </c>
      <c r="I139" s="25">
        <v>4251</v>
      </c>
      <c r="J139" s="25">
        <v>3852</v>
      </c>
      <c r="K139" s="25">
        <v>55011</v>
      </c>
      <c r="L139" s="25">
        <v>12472</v>
      </c>
      <c r="M139" s="25">
        <v>1339</v>
      </c>
      <c r="N139" s="25">
        <v>155</v>
      </c>
      <c r="O139" s="25">
        <v>8479</v>
      </c>
      <c r="P139" s="25">
        <v>2564</v>
      </c>
      <c r="Q139" s="25">
        <v>273</v>
      </c>
      <c r="R139" s="25">
        <v>2390</v>
      </c>
      <c r="S139" s="25">
        <v>2057</v>
      </c>
      <c r="T139" s="25">
        <v>2161</v>
      </c>
      <c r="U139" s="25">
        <v>2339</v>
      </c>
      <c r="V139" s="25">
        <v>10736</v>
      </c>
      <c r="W139" s="25">
        <v>20002</v>
      </c>
      <c r="X139" s="25">
        <v>3135</v>
      </c>
      <c r="Y139" s="25">
        <v>1309</v>
      </c>
      <c r="Z139" s="25">
        <v>1026</v>
      </c>
      <c r="AA139" s="25">
        <v>2630</v>
      </c>
      <c r="AB139" s="25">
        <v>246</v>
      </c>
      <c r="AC139" s="25">
        <v>111</v>
      </c>
      <c r="AD139" s="25">
        <v>1204</v>
      </c>
      <c r="AE139" s="25">
        <v>2462</v>
      </c>
      <c r="AF139" s="25">
        <v>41374</v>
      </c>
      <c r="AG139" s="25">
        <v>784</v>
      </c>
      <c r="AH139" s="25" t="s">
        <v>61</v>
      </c>
      <c r="AI139" s="25">
        <v>19406</v>
      </c>
      <c r="AJ139" s="25">
        <v>188</v>
      </c>
      <c r="AK139" s="25">
        <v>5988</v>
      </c>
      <c r="AL139" s="25">
        <v>1118</v>
      </c>
      <c r="AM139" s="25">
        <v>2538</v>
      </c>
      <c r="AN139" s="25">
        <v>30481</v>
      </c>
      <c r="AO139" s="25">
        <v>4583</v>
      </c>
      <c r="AP139" s="25">
        <v>7912</v>
      </c>
      <c r="AQ139" s="25">
        <v>758</v>
      </c>
      <c r="AR139" s="25">
        <v>4800</v>
      </c>
      <c r="AS139" s="25">
        <v>16624</v>
      </c>
      <c r="AT139" s="25">
        <v>1462</v>
      </c>
      <c r="AU139" s="25">
        <v>4056</v>
      </c>
      <c r="AV139" s="25">
        <v>17525</v>
      </c>
      <c r="AW139" s="25">
        <v>4140</v>
      </c>
      <c r="AX139" s="25">
        <v>611</v>
      </c>
      <c r="AY139" s="25">
        <v>1291</v>
      </c>
      <c r="AZ139" s="25">
        <v>146</v>
      </c>
      <c r="BA139" s="25">
        <v>4768</v>
      </c>
      <c r="BB139">
        <v>2010</v>
      </c>
      <c r="BC139">
        <v>2010</v>
      </c>
      <c r="BD139" t="str">
        <f>CONCATENATE(A139,BC139)</f>
        <v>New York2010</v>
      </c>
      <c r="BE139" t="str">
        <f t="shared" si="2"/>
        <v xml:space="preserve"> New York2010</v>
      </c>
      <c r="BF139">
        <f>IFERROR(VLOOKUP('Data Table'!A139,'GDP per State'!$A$4:$I$54,7,FALSE),"NA")</f>
        <v>4</v>
      </c>
      <c r="BG139" s="165">
        <f>IFERROR(VLOOKUP(A139,'GDP per Capita'!$A$5:$H$55,8,FALSE)*100,"NA")</f>
        <v>5.0921072337876296</v>
      </c>
      <c r="BH139" s="153">
        <v>45.4</v>
      </c>
      <c r="BI139">
        <f>VLOOKUP($BD139,'Health Ranking'!$C$2:$E$157,2,FALSE)</f>
        <v>24</v>
      </c>
      <c r="BJ139">
        <f>VLOOKUP($BD139,'Health Ranking'!$C$2:$E$157,3,FALSE)</f>
        <v>1</v>
      </c>
    </row>
    <row r="140" spans="1:62" x14ac:dyDescent="0.25">
      <c r="A140" s="48" t="s">
        <v>41</v>
      </c>
      <c r="B140" s="25">
        <v>2371</v>
      </c>
      <c r="C140" s="25">
        <v>698</v>
      </c>
      <c r="D140" s="25">
        <v>4463</v>
      </c>
      <c r="E140" s="25">
        <v>1561</v>
      </c>
      <c r="F140" s="25">
        <v>9593</v>
      </c>
      <c r="G140" s="25">
        <v>2940</v>
      </c>
      <c r="H140" s="25">
        <v>1345</v>
      </c>
      <c r="I140" s="25">
        <v>424</v>
      </c>
      <c r="J140" s="25">
        <v>1897</v>
      </c>
      <c r="K140" s="25">
        <v>19108</v>
      </c>
      <c r="L140" s="25">
        <v>15361</v>
      </c>
      <c r="M140" s="25">
        <v>1510</v>
      </c>
      <c r="N140" s="25">
        <v>134</v>
      </c>
      <c r="O140" s="25">
        <v>5504</v>
      </c>
      <c r="P140" s="25">
        <v>2828</v>
      </c>
      <c r="Q140" s="25">
        <v>1123</v>
      </c>
      <c r="R140" s="25">
        <v>1083</v>
      </c>
      <c r="S140" s="25">
        <v>3758</v>
      </c>
      <c r="T140" s="25">
        <v>1443</v>
      </c>
      <c r="U140" s="25">
        <v>1001</v>
      </c>
      <c r="V140" s="25">
        <v>5787</v>
      </c>
      <c r="W140" s="25">
        <v>2798</v>
      </c>
      <c r="X140" s="25">
        <v>2444</v>
      </c>
      <c r="Y140" s="25">
        <v>1673</v>
      </c>
      <c r="Z140" s="25">
        <v>2227</v>
      </c>
      <c r="AA140" s="25">
        <v>1825</v>
      </c>
      <c r="AB140" s="25">
        <v>1072</v>
      </c>
      <c r="AC140" s="25">
        <v>442</v>
      </c>
      <c r="AD140" s="25">
        <v>957</v>
      </c>
      <c r="AE140" s="25">
        <v>471</v>
      </c>
      <c r="AF140" s="25">
        <v>3052</v>
      </c>
      <c r="AG140" s="25">
        <v>1793</v>
      </c>
      <c r="AH140" s="25">
        <v>13322</v>
      </c>
      <c r="AI140" s="25" t="s">
        <v>61</v>
      </c>
      <c r="AJ140" s="25">
        <v>637</v>
      </c>
      <c r="AK140" s="25">
        <v>5985</v>
      </c>
      <c r="AL140" s="25">
        <v>1991</v>
      </c>
      <c r="AM140" s="25">
        <v>1040</v>
      </c>
      <c r="AN140" s="25">
        <v>7611</v>
      </c>
      <c r="AO140" s="25">
        <v>1376</v>
      </c>
      <c r="AP140" s="25">
        <v>20749</v>
      </c>
      <c r="AQ140" s="25">
        <v>262</v>
      </c>
      <c r="AR140" s="25">
        <v>7102</v>
      </c>
      <c r="AS140" s="25">
        <v>12183</v>
      </c>
      <c r="AT140" s="25">
        <v>1167</v>
      </c>
      <c r="AU140" s="25">
        <v>539</v>
      </c>
      <c r="AV140" s="25">
        <v>23829</v>
      </c>
      <c r="AW140" s="25">
        <v>2143</v>
      </c>
      <c r="AX140" s="25">
        <v>2552</v>
      </c>
      <c r="AY140" s="25">
        <v>1817</v>
      </c>
      <c r="AZ140" s="25">
        <v>34</v>
      </c>
      <c r="BA140" s="25">
        <v>146</v>
      </c>
      <c r="BB140">
        <v>2010</v>
      </c>
      <c r="BC140">
        <v>2010</v>
      </c>
      <c r="BD140" t="str">
        <f>CONCATENATE(A140,BC140)</f>
        <v>North Carolina2010</v>
      </c>
      <c r="BE140" t="str">
        <f t="shared" si="2"/>
        <v xml:space="preserve"> North Carolina2010</v>
      </c>
      <c r="BF140">
        <f>IFERROR(VLOOKUP('Data Table'!A140,'GDP per State'!$A$4:$I$54,7,FALSE),"NA")</f>
        <v>2.2999999999999998</v>
      </c>
      <c r="BG140" s="165">
        <f>IFERROR(VLOOKUP(A140,'GDP per Capita'!$A$5:$H$55,8,FALSE)*100,"NA")</f>
        <v>1.7734772506690981</v>
      </c>
      <c r="BH140" s="152">
        <v>59</v>
      </c>
      <c r="BI140">
        <f>VLOOKUP($BD140,'Health Ranking'!$C$2:$E$157,2,FALSE)</f>
        <v>35</v>
      </c>
      <c r="BJ140">
        <f>VLOOKUP($BD140,'Health Ranking'!$C$2:$E$157,3,FALSE)</f>
        <v>2</v>
      </c>
    </row>
    <row r="141" spans="1:62" x14ac:dyDescent="0.25">
      <c r="A141" s="48" t="s">
        <v>42</v>
      </c>
      <c r="B141" s="25">
        <v>169</v>
      </c>
      <c r="C141" s="25">
        <v>69</v>
      </c>
      <c r="D141" s="25">
        <v>826</v>
      </c>
      <c r="E141" s="25">
        <v>0</v>
      </c>
      <c r="F141" s="25">
        <v>392</v>
      </c>
      <c r="G141" s="25">
        <v>802</v>
      </c>
      <c r="H141" s="25">
        <v>0</v>
      </c>
      <c r="I141" s="25">
        <v>0</v>
      </c>
      <c r="J141" s="25">
        <v>98</v>
      </c>
      <c r="K141" s="25">
        <v>794</v>
      </c>
      <c r="L141" s="25">
        <v>0</v>
      </c>
      <c r="M141" s="25">
        <v>69</v>
      </c>
      <c r="N141" s="25">
        <v>96</v>
      </c>
      <c r="O141" s="25">
        <v>1112</v>
      </c>
      <c r="P141" s="25">
        <v>0</v>
      </c>
      <c r="Q141" s="25">
        <v>601</v>
      </c>
      <c r="R141" s="25">
        <v>225</v>
      </c>
      <c r="S141" s="25">
        <v>0</v>
      </c>
      <c r="T141" s="25">
        <v>438</v>
      </c>
      <c r="U141" s="25">
        <v>55</v>
      </c>
      <c r="V141" s="25">
        <v>0</v>
      </c>
      <c r="W141" s="25">
        <v>0</v>
      </c>
      <c r="X141" s="25">
        <v>53</v>
      </c>
      <c r="Y141" s="25">
        <v>7316</v>
      </c>
      <c r="Z141" s="25">
        <v>0</v>
      </c>
      <c r="AA141" s="25">
        <v>848</v>
      </c>
      <c r="AB141" s="25">
        <v>1677</v>
      </c>
      <c r="AC141" s="25">
        <v>777</v>
      </c>
      <c r="AD141" s="25">
        <v>37</v>
      </c>
      <c r="AE141" s="25">
        <v>0</v>
      </c>
      <c r="AF141" s="25">
        <v>0</v>
      </c>
      <c r="AG141" s="25">
        <v>79</v>
      </c>
      <c r="AH141" s="25">
        <v>0</v>
      </c>
      <c r="AI141" s="25">
        <v>243</v>
      </c>
      <c r="AJ141" s="25" t="s">
        <v>61</v>
      </c>
      <c r="AK141" s="25">
        <v>26</v>
      </c>
      <c r="AL141" s="25">
        <v>139</v>
      </c>
      <c r="AM141" s="25">
        <v>592</v>
      </c>
      <c r="AN141" s="25">
        <v>521</v>
      </c>
      <c r="AO141" s="25">
        <v>62</v>
      </c>
      <c r="AP141" s="25">
        <v>118</v>
      </c>
      <c r="AQ141" s="25">
        <v>2020</v>
      </c>
      <c r="AR141" s="25">
        <v>0</v>
      </c>
      <c r="AS141" s="25">
        <v>2452</v>
      </c>
      <c r="AT141" s="25">
        <v>0</v>
      </c>
      <c r="AU141" s="25">
        <v>30</v>
      </c>
      <c r="AV141" s="25">
        <v>201</v>
      </c>
      <c r="AW141" s="25">
        <v>515</v>
      </c>
      <c r="AX141" s="25">
        <v>268</v>
      </c>
      <c r="AY141" s="25">
        <v>497</v>
      </c>
      <c r="AZ141" s="25">
        <v>233</v>
      </c>
      <c r="BA141" s="25">
        <v>0</v>
      </c>
      <c r="BB141">
        <v>2010</v>
      </c>
      <c r="BC141">
        <v>2010</v>
      </c>
      <c r="BD141" t="str">
        <f>CONCATENATE(A141,BC141)</f>
        <v>North Dakota2010</v>
      </c>
      <c r="BE141" t="str">
        <f t="shared" si="2"/>
        <v xml:space="preserve"> North Dakota2010</v>
      </c>
      <c r="BF141">
        <f>IFERROR(VLOOKUP('Data Table'!A141,'GDP per State'!$A$4:$I$54,7,FALSE),"NA")</f>
        <v>7.2</v>
      </c>
      <c r="BG141" s="165">
        <f>IFERROR(VLOOKUP(A141,'GDP per Capita'!$A$5:$H$55,8,FALSE)*100,"NA")</f>
        <v>7.8482170070100583</v>
      </c>
      <c r="BH141" s="153">
        <v>40.4</v>
      </c>
      <c r="BI141">
        <f>VLOOKUP($BD141,'Health Ranking'!$C$2:$E$157,2,FALSE)</f>
        <v>16</v>
      </c>
      <c r="BJ141">
        <f>VLOOKUP($BD141,'Health Ranking'!$C$2:$E$157,3,FALSE)</f>
        <v>1</v>
      </c>
    </row>
    <row r="142" spans="1:62" x14ac:dyDescent="0.25">
      <c r="A142" s="48" t="s">
        <v>43</v>
      </c>
      <c r="B142" s="25">
        <v>2222</v>
      </c>
      <c r="C142" s="25">
        <v>156</v>
      </c>
      <c r="D142" s="25">
        <v>5225</v>
      </c>
      <c r="E142" s="25">
        <v>1137</v>
      </c>
      <c r="F142" s="25">
        <v>8170</v>
      </c>
      <c r="G142" s="25">
        <v>2838</v>
      </c>
      <c r="H142" s="25">
        <v>1296</v>
      </c>
      <c r="I142" s="25">
        <v>325</v>
      </c>
      <c r="J142" s="25">
        <v>598</v>
      </c>
      <c r="K142" s="25">
        <v>21047</v>
      </c>
      <c r="L142" s="25">
        <v>9323</v>
      </c>
      <c r="M142" s="25">
        <v>625</v>
      </c>
      <c r="N142" s="25">
        <v>325</v>
      </c>
      <c r="O142" s="25">
        <v>5103</v>
      </c>
      <c r="P142" s="25">
        <v>13272</v>
      </c>
      <c r="Q142" s="25">
        <v>632</v>
      </c>
      <c r="R142" s="25">
        <v>1509</v>
      </c>
      <c r="S142" s="25">
        <v>15598</v>
      </c>
      <c r="T142" s="25">
        <v>1100</v>
      </c>
      <c r="U142" s="25">
        <v>315</v>
      </c>
      <c r="V142" s="25">
        <v>3277</v>
      </c>
      <c r="W142" s="25">
        <v>2163</v>
      </c>
      <c r="X142" s="25">
        <v>9783</v>
      </c>
      <c r="Y142" s="25">
        <v>1035</v>
      </c>
      <c r="Z142" s="25">
        <v>1312</v>
      </c>
      <c r="AA142" s="25">
        <v>2163</v>
      </c>
      <c r="AB142" s="25">
        <v>89</v>
      </c>
      <c r="AC142" s="25">
        <v>1232</v>
      </c>
      <c r="AD142" s="25">
        <v>1554</v>
      </c>
      <c r="AE142" s="25">
        <v>28</v>
      </c>
      <c r="AF142" s="25">
        <v>1584</v>
      </c>
      <c r="AG142" s="25">
        <v>1712</v>
      </c>
      <c r="AH142" s="25">
        <v>6510</v>
      </c>
      <c r="AI142" s="25">
        <v>8661</v>
      </c>
      <c r="AJ142" s="25">
        <v>134</v>
      </c>
      <c r="AK142" s="25" t="s">
        <v>61</v>
      </c>
      <c r="AL142" s="25">
        <v>1385</v>
      </c>
      <c r="AM142" s="25">
        <v>1541</v>
      </c>
      <c r="AN142" s="25">
        <v>14545</v>
      </c>
      <c r="AO142" s="25">
        <v>0</v>
      </c>
      <c r="AP142" s="25">
        <v>3883</v>
      </c>
      <c r="AQ142" s="25">
        <v>160</v>
      </c>
      <c r="AR142" s="25">
        <v>4462</v>
      </c>
      <c r="AS142" s="25">
        <v>8317</v>
      </c>
      <c r="AT142" s="25">
        <v>1527</v>
      </c>
      <c r="AU142" s="25">
        <v>50</v>
      </c>
      <c r="AV142" s="25">
        <v>7708</v>
      </c>
      <c r="AW142" s="25">
        <v>2727</v>
      </c>
      <c r="AX142" s="25">
        <v>7925</v>
      </c>
      <c r="AY142" s="25">
        <v>1674</v>
      </c>
      <c r="AZ142" s="25">
        <v>56</v>
      </c>
      <c r="BA142" s="25">
        <v>69</v>
      </c>
      <c r="BB142">
        <v>2010</v>
      </c>
      <c r="BC142">
        <v>2010</v>
      </c>
      <c r="BD142" t="str">
        <f>CONCATENATE(A142,BC142)</f>
        <v>Ohio2010</v>
      </c>
      <c r="BE142" t="str">
        <f t="shared" si="2"/>
        <v xml:space="preserve"> Ohio2010</v>
      </c>
      <c r="BF142">
        <f>IFERROR(VLOOKUP('Data Table'!A142,'GDP per State'!$A$4:$I$54,7,FALSE),"NA")</f>
        <v>2.1</v>
      </c>
      <c r="BG142" s="165">
        <f>IFERROR(VLOOKUP(A142,'GDP per Capita'!$A$5:$H$55,8,FALSE)*100,"NA")</f>
        <v>2.6570669409445444</v>
      </c>
      <c r="BH142" s="152">
        <v>50.7</v>
      </c>
      <c r="BI142">
        <f>VLOOKUP($BD142,'Health Ranking'!$C$2:$E$157,2,FALSE)</f>
        <v>43</v>
      </c>
      <c r="BJ142">
        <f>VLOOKUP($BD142,'Health Ranking'!$C$2:$E$157,3,FALSE)</f>
        <v>-10</v>
      </c>
    </row>
    <row r="143" spans="1:62" x14ac:dyDescent="0.25">
      <c r="A143" s="48" t="s">
        <v>44</v>
      </c>
      <c r="B143" s="25">
        <v>880</v>
      </c>
      <c r="C143" s="25">
        <v>1455</v>
      </c>
      <c r="D143" s="25">
        <v>2910</v>
      </c>
      <c r="E143" s="25">
        <v>8607</v>
      </c>
      <c r="F143" s="25">
        <v>5708</v>
      </c>
      <c r="G143" s="25">
        <v>3464</v>
      </c>
      <c r="H143" s="25">
        <v>145</v>
      </c>
      <c r="I143" s="25">
        <v>0</v>
      </c>
      <c r="J143" s="25">
        <v>0</v>
      </c>
      <c r="K143" s="25">
        <v>3466</v>
      </c>
      <c r="L143" s="25">
        <v>2070</v>
      </c>
      <c r="M143" s="25">
        <v>57</v>
      </c>
      <c r="N143" s="25">
        <v>711</v>
      </c>
      <c r="O143" s="25">
        <v>1459</v>
      </c>
      <c r="P143" s="25">
        <v>681</v>
      </c>
      <c r="Q143" s="25">
        <v>679</v>
      </c>
      <c r="R143" s="25">
        <v>7568</v>
      </c>
      <c r="S143" s="25">
        <v>1153</v>
      </c>
      <c r="T143" s="25">
        <v>1074</v>
      </c>
      <c r="U143" s="25">
        <v>124</v>
      </c>
      <c r="V143" s="25">
        <v>607</v>
      </c>
      <c r="W143" s="25">
        <v>158</v>
      </c>
      <c r="X143" s="25">
        <v>2276</v>
      </c>
      <c r="Y143" s="25">
        <v>284</v>
      </c>
      <c r="Z143" s="25">
        <v>663</v>
      </c>
      <c r="AA143" s="25">
        <v>4647</v>
      </c>
      <c r="AB143" s="25">
        <v>182</v>
      </c>
      <c r="AC143" s="25">
        <v>702</v>
      </c>
      <c r="AD143" s="25">
        <v>886</v>
      </c>
      <c r="AE143" s="25">
        <v>0</v>
      </c>
      <c r="AF143" s="25">
        <v>32</v>
      </c>
      <c r="AG143" s="25">
        <v>1182</v>
      </c>
      <c r="AH143" s="25">
        <v>2298</v>
      </c>
      <c r="AI143" s="25">
        <v>1453</v>
      </c>
      <c r="AJ143" s="25">
        <v>108</v>
      </c>
      <c r="AK143" s="25">
        <v>1228</v>
      </c>
      <c r="AL143" s="25" t="s">
        <v>61</v>
      </c>
      <c r="AM143" s="25">
        <v>821</v>
      </c>
      <c r="AN143" s="25">
        <v>1254</v>
      </c>
      <c r="AO143" s="25">
        <v>199</v>
      </c>
      <c r="AP143" s="25">
        <v>1458</v>
      </c>
      <c r="AQ143" s="25">
        <v>296</v>
      </c>
      <c r="AR143" s="25">
        <v>669</v>
      </c>
      <c r="AS143" s="25">
        <v>22969</v>
      </c>
      <c r="AT143" s="25">
        <v>886</v>
      </c>
      <c r="AU143" s="25">
        <v>0</v>
      </c>
      <c r="AV143" s="25">
        <v>781</v>
      </c>
      <c r="AW143" s="25">
        <v>1986</v>
      </c>
      <c r="AX143" s="25">
        <v>229</v>
      </c>
      <c r="AY143" s="25">
        <v>89</v>
      </c>
      <c r="AZ143" s="25">
        <v>62</v>
      </c>
      <c r="BA143" s="25">
        <v>0</v>
      </c>
      <c r="BB143">
        <v>2010</v>
      </c>
      <c r="BC143">
        <v>2010</v>
      </c>
      <c r="BD143" t="str">
        <f>CONCATENATE(A143,BC143)</f>
        <v>Oklahoma2010</v>
      </c>
      <c r="BE143" t="str">
        <f t="shared" si="2"/>
        <v xml:space="preserve"> Oklahoma2010</v>
      </c>
      <c r="BF143">
        <f>IFERROR(VLOOKUP('Data Table'!A143,'GDP per State'!$A$4:$I$54,7,FALSE),"NA")</f>
        <v>0.6</v>
      </c>
      <c r="BG143" s="165">
        <f>IFERROR(VLOOKUP(A143,'GDP per Capita'!$A$5:$H$55,8,FALSE)*100,"NA")</f>
        <v>4.2632474620034033</v>
      </c>
      <c r="BH143" s="153">
        <v>59.6</v>
      </c>
      <c r="BI143">
        <f>VLOOKUP($BD143,'Health Ranking'!$C$2:$E$157,2,FALSE)</f>
        <v>46</v>
      </c>
      <c r="BJ143">
        <f>VLOOKUP($BD143,'Health Ranking'!$C$2:$E$157,3,FALSE)</f>
        <v>3</v>
      </c>
    </row>
    <row r="144" spans="1:62" x14ac:dyDescent="0.25">
      <c r="A144" s="48" t="s">
        <v>45</v>
      </c>
      <c r="B144" s="25">
        <v>485</v>
      </c>
      <c r="C144" s="25">
        <v>1793</v>
      </c>
      <c r="D144" s="25">
        <v>5430</v>
      </c>
      <c r="E144" s="25">
        <v>239</v>
      </c>
      <c r="F144" s="25">
        <v>20913</v>
      </c>
      <c r="G144" s="25">
        <v>4330</v>
      </c>
      <c r="H144" s="25">
        <v>640</v>
      </c>
      <c r="I144" s="25">
        <v>0</v>
      </c>
      <c r="J144" s="25">
        <v>601</v>
      </c>
      <c r="K144" s="25">
        <v>1655</v>
      </c>
      <c r="L144" s="25">
        <v>843</v>
      </c>
      <c r="M144" s="25">
        <v>1834</v>
      </c>
      <c r="N144" s="25">
        <v>3202</v>
      </c>
      <c r="O144" s="25">
        <v>1224</v>
      </c>
      <c r="P144" s="25">
        <v>423</v>
      </c>
      <c r="Q144" s="25">
        <v>1071</v>
      </c>
      <c r="R144" s="25">
        <v>514</v>
      </c>
      <c r="S144" s="25">
        <v>181</v>
      </c>
      <c r="T144" s="25">
        <v>281</v>
      </c>
      <c r="U144" s="25">
        <v>0</v>
      </c>
      <c r="V144" s="25">
        <v>723</v>
      </c>
      <c r="W144" s="25">
        <v>228</v>
      </c>
      <c r="X144" s="25">
        <v>537</v>
      </c>
      <c r="Y144" s="25">
        <v>738</v>
      </c>
      <c r="Z144" s="25">
        <v>0</v>
      </c>
      <c r="AA144" s="25">
        <v>314</v>
      </c>
      <c r="AB144" s="25">
        <v>1620</v>
      </c>
      <c r="AC144" s="25">
        <v>506</v>
      </c>
      <c r="AD144" s="25">
        <v>2629</v>
      </c>
      <c r="AE144" s="25">
        <v>508</v>
      </c>
      <c r="AF144" s="25">
        <v>613</v>
      </c>
      <c r="AG144" s="25">
        <v>1659</v>
      </c>
      <c r="AH144" s="25">
        <v>2284</v>
      </c>
      <c r="AI144" s="25">
        <v>1796</v>
      </c>
      <c r="AJ144" s="25">
        <v>313</v>
      </c>
      <c r="AK144" s="25">
        <v>342</v>
      </c>
      <c r="AL144" s="25">
        <v>398</v>
      </c>
      <c r="AM144" s="25" t="s">
        <v>61</v>
      </c>
      <c r="AN144" s="25">
        <v>918</v>
      </c>
      <c r="AO144" s="25">
        <v>0</v>
      </c>
      <c r="AP144" s="25">
        <v>1020</v>
      </c>
      <c r="AQ144" s="25">
        <v>122</v>
      </c>
      <c r="AR144" s="25">
        <v>430</v>
      </c>
      <c r="AS144" s="25">
        <v>4373</v>
      </c>
      <c r="AT144" s="25">
        <v>2525</v>
      </c>
      <c r="AU144" s="25">
        <v>100</v>
      </c>
      <c r="AV144" s="25">
        <v>2137</v>
      </c>
      <c r="AW144" s="25">
        <v>26235</v>
      </c>
      <c r="AX144" s="25">
        <v>0</v>
      </c>
      <c r="AY144" s="25">
        <v>1444</v>
      </c>
      <c r="AZ144" s="25">
        <v>14</v>
      </c>
      <c r="BA144" s="25">
        <v>0</v>
      </c>
      <c r="BB144">
        <v>2010</v>
      </c>
      <c r="BC144">
        <v>2010</v>
      </c>
      <c r="BD144" t="str">
        <f>CONCATENATE(A144,BC144)</f>
        <v>Oregon2010</v>
      </c>
      <c r="BE144" t="str">
        <f t="shared" si="2"/>
        <v xml:space="preserve"> Oregon2010</v>
      </c>
      <c r="BF144">
        <f>IFERROR(VLOOKUP('Data Table'!A144,'GDP per State'!$A$4:$I$54,7,FALSE),"NA")</f>
        <v>5.7</v>
      </c>
      <c r="BG144" s="165">
        <f>IFERROR(VLOOKUP(A144,'GDP per Capita'!$A$5:$H$55,8,FALSE)*100,"NA")</f>
        <v>2.1246338064222532</v>
      </c>
      <c r="BH144" s="152">
        <v>48.4</v>
      </c>
      <c r="BI144">
        <f>VLOOKUP($BD144,'Health Ranking'!$C$2:$E$157,2,FALSE)</f>
        <v>14</v>
      </c>
      <c r="BJ144">
        <f>VLOOKUP($BD144,'Health Ranking'!$C$2:$E$157,3,FALSE)</f>
        <v>-1</v>
      </c>
    </row>
    <row r="145" spans="1:62" x14ac:dyDescent="0.25">
      <c r="A145" s="48" t="s">
        <v>46</v>
      </c>
      <c r="B145" s="25">
        <v>1477</v>
      </c>
      <c r="C145" s="25">
        <v>126</v>
      </c>
      <c r="D145" s="25">
        <v>5535</v>
      </c>
      <c r="E145" s="25">
        <v>731</v>
      </c>
      <c r="F145" s="25">
        <v>9948</v>
      </c>
      <c r="G145" s="25">
        <v>3928</v>
      </c>
      <c r="H145" s="25">
        <v>1955</v>
      </c>
      <c r="I145" s="25">
        <v>7318</v>
      </c>
      <c r="J145" s="25">
        <v>2378</v>
      </c>
      <c r="K145" s="25">
        <v>19935</v>
      </c>
      <c r="L145" s="25">
        <v>6294</v>
      </c>
      <c r="M145" s="25">
        <v>553</v>
      </c>
      <c r="N145" s="25">
        <v>172</v>
      </c>
      <c r="O145" s="25">
        <v>5190</v>
      </c>
      <c r="P145" s="25">
        <v>2668</v>
      </c>
      <c r="Q145" s="25">
        <v>378</v>
      </c>
      <c r="R145" s="25">
        <v>563</v>
      </c>
      <c r="S145" s="25">
        <v>2618</v>
      </c>
      <c r="T145" s="25">
        <v>1350</v>
      </c>
      <c r="U145" s="25">
        <v>375</v>
      </c>
      <c r="V145" s="25">
        <v>13467</v>
      </c>
      <c r="W145" s="25">
        <v>5316</v>
      </c>
      <c r="X145" s="25">
        <v>3134</v>
      </c>
      <c r="Y145" s="25">
        <v>730</v>
      </c>
      <c r="Z145" s="25">
        <v>750</v>
      </c>
      <c r="AA145" s="25">
        <v>1639</v>
      </c>
      <c r="AB145" s="25">
        <v>419</v>
      </c>
      <c r="AC145" s="25">
        <v>345</v>
      </c>
      <c r="AD145" s="25">
        <v>1567</v>
      </c>
      <c r="AE145" s="25">
        <v>674</v>
      </c>
      <c r="AF145" s="25">
        <v>22225</v>
      </c>
      <c r="AG145" s="25">
        <v>809</v>
      </c>
      <c r="AH145" s="25">
        <v>20514</v>
      </c>
      <c r="AI145" s="25">
        <v>11155</v>
      </c>
      <c r="AJ145" s="25">
        <v>392</v>
      </c>
      <c r="AK145" s="25">
        <v>12012</v>
      </c>
      <c r="AL145" s="25">
        <v>1316</v>
      </c>
      <c r="AM145" s="25">
        <v>1689</v>
      </c>
      <c r="AN145" s="25" t="s">
        <v>61</v>
      </c>
      <c r="AO145" s="25">
        <v>560</v>
      </c>
      <c r="AP145" s="25">
        <v>4689</v>
      </c>
      <c r="AQ145" s="25">
        <v>209</v>
      </c>
      <c r="AR145" s="25">
        <v>2562</v>
      </c>
      <c r="AS145" s="25">
        <v>7161</v>
      </c>
      <c r="AT145" s="25">
        <v>557</v>
      </c>
      <c r="AU145" s="25">
        <v>524</v>
      </c>
      <c r="AV145" s="25">
        <v>11796</v>
      </c>
      <c r="AW145" s="25">
        <v>2893</v>
      </c>
      <c r="AX145" s="25">
        <v>4908</v>
      </c>
      <c r="AY145" s="25">
        <v>2211</v>
      </c>
      <c r="AZ145" s="25">
        <v>95</v>
      </c>
      <c r="BA145" s="25">
        <v>1516</v>
      </c>
      <c r="BB145">
        <v>2010</v>
      </c>
      <c r="BC145">
        <v>2010</v>
      </c>
      <c r="BD145" t="str">
        <f>CONCATENATE(A145,BC145)</f>
        <v>Pennsylvania2010</v>
      </c>
      <c r="BE145" t="str">
        <f t="shared" si="2"/>
        <v xml:space="preserve"> Pennsylvania2010</v>
      </c>
      <c r="BF145">
        <f>IFERROR(VLOOKUP('Data Table'!A145,'GDP per State'!$A$4:$I$54,7,FALSE),"NA")</f>
        <v>2.2999999999999998</v>
      </c>
      <c r="BG145" s="165">
        <f>IFERROR(VLOOKUP(A145,'GDP per Capita'!$A$5:$H$55,8,FALSE)*100,"NA")</f>
        <v>3.147156337668962</v>
      </c>
      <c r="BH145" s="153">
        <v>48.8</v>
      </c>
      <c r="BI145">
        <f>VLOOKUP($BD145,'Health Ranking'!$C$2:$E$157,2,FALSE)</f>
        <v>27</v>
      </c>
      <c r="BJ145">
        <f>VLOOKUP($BD145,'Health Ranking'!$C$2:$E$157,3,FALSE)</f>
        <v>1</v>
      </c>
    </row>
    <row r="146" spans="1:62" x14ac:dyDescent="0.25">
      <c r="A146" s="48" t="s">
        <v>47</v>
      </c>
      <c r="B146" s="25">
        <v>0</v>
      </c>
      <c r="C146" s="25">
        <v>0</v>
      </c>
      <c r="D146" s="25">
        <v>403</v>
      </c>
      <c r="E146" s="25">
        <v>0</v>
      </c>
      <c r="F146" s="25">
        <v>526</v>
      </c>
      <c r="G146" s="25">
        <v>192</v>
      </c>
      <c r="H146" s="25">
        <v>1728</v>
      </c>
      <c r="I146" s="25">
        <v>149</v>
      </c>
      <c r="J146" s="25">
        <v>249</v>
      </c>
      <c r="K146" s="25">
        <v>1982</v>
      </c>
      <c r="L146" s="25">
        <v>43</v>
      </c>
      <c r="M146" s="25">
        <v>644</v>
      </c>
      <c r="N146" s="25">
        <v>0</v>
      </c>
      <c r="O146" s="25">
        <v>838</v>
      </c>
      <c r="P146" s="25">
        <v>174</v>
      </c>
      <c r="Q146" s="25">
        <v>0</v>
      </c>
      <c r="R146" s="25">
        <v>39</v>
      </c>
      <c r="S146" s="25">
        <v>289</v>
      </c>
      <c r="T146" s="25">
        <v>0</v>
      </c>
      <c r="U146" s="25">
        <v>379</v>
      </c>
      <c r="V146" s="25">
        <v>782</v>
      </c>
      <c r="W146" s="25">
        <v>6965</v>
      </c>
      <c r="X146" s="25">
        <v>653</v>
      </c>
      <c r="Y146" s="25">
        <v>123</v>
      </c>
      <c r="Z146" s="25">
        <v>145</v>
      </c>
      <c r="AA146" s="25">
        <v>0</v>
      </c>
      <c r="AB146" s="25">
        <v>0</v>
      </c>
      <c r="AC146" s="25">
        <v>0</v>
      </c>
      <c r="AD146" s="25">
        <v>167</v>
      </c>
      <c r="AE146" s="25">
        <v>988</v>
      </c>
      <c r="AF146" s="25">
        <v>332</v>
      </c>
      <c r="AG146" s="25">
        <v>46</v>
      </c>
      <c r="AH146" s="25">
        <v>1913</v>
      </c>
      <c r="AI146" s="25">
        <v>97</v>
      </c>
      <c r="AJ146" s="25">
        <v>0</v>
      </c>
      <c r="AK146" s="25">
        <v>444</v>
      </c>
      <c r="AL146" s="25">
        <v>119</v>
      </c>
      <c r="AM146" s="25">
        <v>0</v>
      </c>
      <c r="AN146" s="25">
        <v>377</v>
      </c>
      <c r="AO146" s="25" t="s">
        <v>61</v>
      </c>
      <c r="AP146" s="25">
        <v>154</v>
      </c>
      <c r="AQ146" s="25">
        <v>0</v>
      </c>
      <c r="AR146" s="25">
        <v>805</v>
      </c>
      <c r="AS146" s="25">
        <v>975</v>
      </c>
      <c r="AT146" s="25">
        <v>0</v>
      </c>
      <c r="AU146" s="25">
        <v>227</v>
      </c>
      <c r="AV146" s="25">
        <v>1543</v>
      </c>
      <c r="AW146" s="25">
        <v>220</v>
      </c>
      <c r="AX146" s="25">
        <v>238</v>
      </c>
      <c r="AY146" s="25">
        <v>0</v>
      </c>
      <c r="AZ146" s="25">
        <v>0</v>
      </c>
      <c r="BA146" s="25">
        <v>684</v>
      </c>
      <c r="BB146">
        <v>2010</v>
      </c>
      <c r="BC146">
        <v>2010</v>
      </c>
      <c r="BD146" t="str">
        <f>CONCATENATE(A146,BC146)</f>
        <v>Rhode Island2010</v>
      </c>
      <c r="BE146" t="str">
        <f t="shared" si="2"/>
        <v xml:space="preserve"> Rhode Island2010</v>
      </c>
      <c r="BF146">
        <f>IFERROR(VLOOKUP('Data Table'!A146,'GDP per State'!$A$4:$I$54,7,FALSE),"NA")</f>
        <v>1</v>
      </c>
      <c r="BG146" s="165">
        <f>IFERROR(VLOOKUP(A146,'GDP per Capita'!$A$5:$H$55,8,FALSE)*100,"NA")</f>
        <v>3.8086999505684629</v>
      </c>
      <c r="BH146" s="152">
        <v>50.1</v>
      </c>
      <c r="BI146">
        <f>VLOOKUP($BD146,'Health Ranking'!$C$2:$E$157,2,FALSE)</f>
        <v>10</v>
      </c>
      <c r="BJ146">
        <f>VLOOKUP($BD146,'Health Ranking'!$C$2:$E$157,3,FALSE)</f>
        <v>0</v>
      </c>
    </row>
    <row r="147" spans="1:62" x14ac:dyDescent="0.25">
      <c r="A147" s="48" t="s">
        <v>48</v>
      </c>
      <c r="B147" s="25">
        <v>2368</v>
      </c>
      <c r="C147" s="25">
        <v>121</v>
      </c>
      <c r="D147" s="25">
        <v>2310</v>
      </c>
      <c r="E147" s="25">
        <v>1496</v>
      </c>
      <c r="F147" s="25">
        <v>5016</v>
      </c>
      <c r="G147" s="25">
        <v>1231</v>
      </c>
      <c r="H147" s="25">
        <v>1140</v>
      </c>
      <c r="I147" s="25">
        <v>195</v>
      </c>
      <c r="J147" s="25">
        <v>380</v>
      </c>
      <c r="K147" s="25">
        <v>10759</v>
      </c>
      <c r="L147" s="25">
        <v>15562</v>
      </c>
      <c r="M147" s="25">
        <v>322</v>
      </c>
      <c r="N147" s="25">
        <v>0</v>
      </c>
      <c r="O147" s="25">
        <v>1565</v>
      </c>
      <c r="P147" s="25">
        <v>584</v>
      </c>
      <c r="Q147" s="25">
        <v>591</v>
      </c>
      <c r="R147" s="25">
        <v>137</v>
      </c>
      <c r="S147" s="25">
        <v>1286</v>
      </c>
      <c r="T147" s="25">
        <v>1130</v>
      </c>
      <c r="U147" s="25">
        <v>148</v>
      </c>
      <c r="V147" s="25">
        <v>1710</v>
      </c>
      <c r="W147" s="25">
        <v>1659</v>
      </c>
      <c r="X147" s="25">
        <v>1446</v>
      </c>
      <c r="Y147" s="25">
        <v>1597</v>
      </c>
      <c r="Z147" s="25">
        <v>1860</v>
      </c>
      <c r="AA147" s="25">
        <v>954</v>
      </c>
      <c r="AB147" s="25">
        <v>110</v>
      </c>
      <c r="AC147" s="25">
        <v>65</v>
      </c>
      <c r="AD147" s="25">
        <v>312</v>
      </c>
      <c r="AE147" s="25">
        <v>51</v>
      </c>
      <c r="AF147" s="25">
        <v>1134</v>
      </c>
      <c r="AG147" s="25">
        <v>152</v>
      </c>
      <c r="AH147" s="25">
        <v>7161</v>
      </c>
      <c r="AI147" s="25">
        <v>23196</v>
      </c>
      <c r="AJ147" s="25">
        <v>0</v>
      </c>
      <c r="AK147" s="25">
        <v>2479</v>
      </c>
      <c r="AL147" s="25">
        <v>596</v>
      </c>
      <c r="AM147" s="25">
        <v>989</v>
      </c>
      <c r="AN147" s="25">
        <v>1315</v>
      </c>
      <c r="AO147" s="25">
        <v>61</v>
      </c>
      <c r="AP147" s="25" t="s">
        <v>61</v>
      </c>
      <c r="AQ147" s="25">
        <v>0</v>
      </c>
      <c r="AR147" s="25">
        <v>4765</v>
      </c>
      <c r="AS147" s="25">
        <v>5249</v>
      </c>
      <c r="AT147" s="25">
        <v>838</v>
      </c>
      <c r="AU147" s="25">
        <v>134</v>
      </c>
      <c r="AV147" s="25">
        <v>8339</v>
      </c>
      <c r="AW147" s="25">
        <v>3047</v>
      </c>
      <c r="AX147" s="25">
        <v>647</v>
      </c>
      <c r="AY147" s="25">
        <v>1142</v>
      </c>
      <c r="AZ147" s="25">
        <v>220</v>
      </c>
      <c r="BA147" s="25">
        <v>109</v>
      </c>
      <c r="BB147">
        <v>2010</v>
      </c>
      <c r="BC147">
        <v>2010</v>
      </c>
      <c r="BD147" t="str">
        <f>CONCATENATE(A147,BC147)</f>
        <v>South Carolina2010</v>
      </c>
      <c r="BE147" t="str">
        <f t="shared" si="2"/>
        <v xml:space="preserve"> South Carolina2010</v>
      </c>
      <c r="BF147">
        <f>IFERROR(VLOOKUP('Data Table'!A147,'GDP per State'!$A$4:$I$54,7,FALSE),"NA")</f>
        <v>2.5</v>
      </c>
      <c r="BG147" s="165">
        <f>IFERROR(VLOOKUP(A147,'GDP per Capita'!$A$5:$H$55,8,FALSE)*100,"NA")</f>
        <v>2.3689900788603406</v>
      </c>
      <c r="BH147" s="153">
        <v>62.4</v>
      </c>
      <c r="BI147">
        <f>VLOOKUP($BD147,'Health Ranking'!$C$2:$E$157,2,FALSE)</f>
        <v>41</v>
      </c>
      <c r="BJ147">
        <f>VLOOKUP($BD147,'Health Ranking'!$C$2:$E$157,3,FALSE)</f>
        <v>5</v>
      </c>
    </row>
    <row r="148" spans="1:62" x14ac:dyDescent="0.25">
      <c r="A148" s="48" t="s">
        <v>49</v>
      </c>
      <c r="B148" s="25">
        <v>31</v>
      </c>
      <c r="C148" s="25">
        <v>531</v>
      </c>
      <c r="D148" s="25">
        <v>1351</v>
      </c>
      <c r="E148" s="25">
        <v>243</v>
      </c>
      <c r="F148" s="25">
        <v>1604</v>
      </c>
      <c r="G148" s="25">
        <v>1847</v>
      </c>
      <c r="H148" s="25">
        <v>0</v>
      </c>
      <c r="I148" s="25">
        <v>0</v>
      </c>
      <c r="J148" s="25">
        <v>0</v>
      </c>
      <c r="K148" s="25">
        <v>430</v>
      </c>
      <c r="L148" s="25">
        <v>557</v>
      </c>
      <c r="M148" s="25">
        <v>267</v>
      </c>
      <c r="N148" s="25">
        <v>296</v>
      </c>
      <c r="O148" s="25">
        <v>292</v>
      </c>
      <c r="P148" s="25">
        <v>216</v>
      </c>
      <c r="Q148" s="25">
        <v>1992</v>
      </c>
      <c r="R148" s="25">
        <v>352</v>
      </c>
      <c r="S148" s="25">
        <v>163</v>
      </c>
      <c r="T148" s="25">
        <v>0</v>
      </c>
      <c r="U148" s="25">
        <v>0</v>
      </c>
      <c r="V148" s="25">
        <v>49</v>
      </c>
      <c r="W148" s="25">
        <v>0</v>
      </c>
      <c r="X148" s="25">
        <v>706</v>
      </c>
      <c r="Y148" s="25">
        <v>3237</v>
      </c>
      <c r="Z148" s="25">
        <v>56</v>
      </c>
      <c r="AA148" s="25">
        <v>512</v>
      </c>
      <c r="AB148" s="25">
        <v>295</v>
      </c>
      <c r="AC148" s="25">
        <v>2936</v>
      </c>
      <c r="AD148" s="25">
        <v>1203</v>
      </c>
      <c r="AE148" s="25">
        <v>0</v>
      </c>
      <c r="AF148" s="25">
        <v>0</v>
      </c>
      <c r="AG148" s="25">
        <v>204</v>
      </c>
      <c r="AH148" s="25">
        <v>521</v>
      </c>
      <c r="AI148" s="25">
        <v>362</v>
      </c>
      <c r="AJ148" s="25">
        <v>1038</v>
      </c>
      <c r="AK148" s="25">
        <v>207</v>
      </c>
      <c r="AL148" s="25">
        <v>83</v>
      </c>
      <c r="AM148" s="25">
        <v>741</v>
      </c>
      <c r="AN148" s="25">
        <v>966</v>
      </c>
      <c r="AO148" s="25">
        <v>48</v>
      </c>
      <c r="AP148" s="25">
        <v>95</v>
      </c>
      <c r="AQ148" s="25" t="s">
        <v>61</v>
      </c>
      <c r="AR148" s="25">
        <v>63</v>
      </c>
      <c r="AS148" s="25">
        <v>1936</v>
      </c>
      <c r="AT148" s="25">
        <v>875</v>
      </c>
      <c r="AU148" s="25">
        <v>153</v>
      </c>
      <c r="AV148" s="25">
        <v>98</v>
      </c>
      <c r="AW148" s="25">
        <v>866</v>
      </c>
      <c r="AX148" s="25">
        <v>0</v>
      </c>
      <c r="AY148" s="25">
        <v>235</v>
      </c>
      <c r="AZ148" s="25">
        <v>258</v>
      </c>
      <c r="BA148" s="25">
        <v>0</v>
      </c>
      <c r="BB148">
        <v>2010</v>
      </c>
      <c r="BC148">
        <v>2010</v>
      </c>
      <c r="BD148" t="str">
        <f>CONCATENATE(A148,BC148)</f>
        <v>South Dakota2010</v>
      </c>
      <c r="BE148" t="str">
        <f t="shared" si="2"/>
        <v xml:space="preserve"> South Dakota2010</v>
      </c>
      <c r="BF148">
        <f>IFERROR(VLOOKUP('Data Table'!A148,'GDP per State'!$A$4:$I$54,7,FALSE),"NA")</f>
        <v>0</v>
      </c>
      <c r="BG148" s="165">
        <f>IFERROR(VLOOKUP(A148,'GDP per Capita'!$A$5:$H$55,8,FALSE)*100,"NA")</f>
        <v>3.6988491886649015</v>
      </c>
      <c r="BH148" s="152">
        <v>45.2</v>
      </c>
      <c r="BI148">
        <f>VLOOKUP($BD148,'Health Ranking'!$C$2:$E$157,2,FALSE)</f>
        <v>20</v>
      </c>
      <c r="BJ148">
        <f>VLOOKUP($BD148,'Health Ranking'!$C$2:$E$157,3,FALSE)</f>
        <v>0</v>
      </c>
    </row>
    <row r="149" spans="1:62" x14ac:dyDescent="0.25">
      <c r="A149" s="48" t="s">
        <v>50</v>
      </c>
      <c r="B149" s="25">
        <v>7409</v>
      </c>
      <c r="C149" s="25">
        <v>477</v>
      </c>
      <c r="D149" s="25">
        <v>3061</v>
      </c>
      <c r="E149" s="25">
        <v>2653</v>
      </c>
      <c r="F149" s="25">
        <v>4349</v>
      </c>
      <c r="G149" s="25">
        <v>1628</v>
      </c>
      <c r="H149" s="25">
        <v>430</v>
      </c>
      <c r="I149" s="25">
        <v>146</v>
      </c>
      <c r="J149" s="25">
        <v>591</v>
      </c>
      <c r="K149" s="25">
        <v>12882</v>
      </c>
      <c r="L149" s="25">
        <v>14445</v>
      </c>
      <c r="M149" s="25">
        <v>142</v>
      </c>
      <c r="N149" s="25">
        <v>1153</v>
      </c>
      <c r="O149" s="25">
        <v>3999</v>
      </c>
      <c r="P149" s="25">
        <v>3093</v>
      </c>
      <c r="Q149" s="25">
        <v>1617</v>
      </c>
      <c r="R149" s="25">
        <v>1152</v>
      </c>
      <c r="S149" s="25">
        <v>11153</v>
      </c>
      <c r="T149" s="25">
        <v>1853</v>
      </c>
      <c r="U149" s="25">
        <v>249</v>
      </c>
      <c r="V149" s="25">
        <v>2669</v>
      </c>
      <c r="W149" s="25">
        <v>918</v>
      </c>
      <c r="X149" s="25">
        <v>4453</v>
      </c>
      <c r="Y149" s="25">
        <v>1155</v>
      </c>
      <c r="Z149" s="25">
        <v>8158</v>
      </c>
      <c r="AA149" s="25">
        <v>3311</v>
      </c>
      <c r="AB149" s="25">
        <v>111</v>
      </c>
      <c r="AC149" s="25">
        <v>77</v>
      </c>
      <c r="AD149" s="25">
        <v>706</v>
      </c>
      <c r="AE149" s="25">
        <v>372</v>
      </c>
      <c r="AF149" s="25">
        <v>852</v>
      </c>
      <c r="AG149" s="25">
        <v>1269</v>
      </c>
      <c r="AH149" s="25">
        <v>1730</v>
      </c>
      <c r="AI149" s="25">
        <v>8685</v>
      </c>
      <c r="AJ149" s="25">
        <v>273</v>
      </c>
      <c r="AK149" s="25">
        <v>4987</v>
      </c>
      <c r="AL149" s="25">
        <v>1872</v>
      </c>
      <c r="AM149" s="25">
        <v>787</v>
      </c>
      <c r="AN149" s="25">
        <v>1611</v>
      </c>
      <c r="AO149" s="25">
        <v>71</v>
      </c>
      <c r="AP149" s="25">
        <v>3816</v>
      </c>
      <c r="AQ149" s="25">
        <v>0</v>
      </c>
      <c r="AR149" s="25" t="s">
        <v>61</v>
      </c>
      <c r="AS149" s="25">
        <v>13044</v>
      </c>
      <c r="AT149" s="25">
        <v>459</v>
      </c>
      <c r="AU149" s="25">
        <v>125</v>
      </c>
      <c r="AV149" s="25">
        <v>5842</v>
      </c>
      <c r="AW149" s="25">
        <v>789</v>
      </c>
      <c r="AX149" s="25">
        <v>1160</v>
      </c>
      <c r="AY149" s="25">
        <v>856</v>
      </c>
      <c r="AZ149" s="25">
        <v>495</v>
      </c>
      <c r="BA149" s="25">
        <v>30</v>
      </c>
      <c r="BB149">
        <v>2010</v>
      </c>
      <c r="BC149">
        <v>2010</v>
      </c>
      <c r="BD149" t="str">
        <f>CONCATENATE(A149,BC149)</f>
        <v>Tennessee2010</v>
      </c>
      <c r="BE149" t="str">
        <f t="shared" si="2"/>
        <v xml:space="preserve"> Tennessee2010</v>
      </c>
      <c r="BF149">
        <f>IFERROR(VLOOKUP('Data Table'!A149,'GDP per State'!$A$4:$I$54,7,FALSE),"NA")</f>
        <v>2.5</v>
      </c>
      <c r="BG149" s="165">
        <f>IFERROR(VLOOKUP(A149,'GDP per Capita'!$A$5:$H$55,8,FALSE)*100,"NA")</f>
        <v>4.129215982913589</v>
      </c>
      <c r="BH149" s="153">
        <v>57.6</v>
      </c>
      <c r="BI149">
        <f>VLOOKUP($BD149,'Health Ranking'!$C$2:$E$157,2,FALSE)</f>
        <v>42</v>
      </c>
      <c r="BJ149">
        <f>VLOOKUP($BD149,'Health Ranking'!$C$2:$E$157,3,FALSE)</f>
        <v>2</v>
      </c>
    </row>
    <row r="150" spans="1:62" x14ac:dyDescent="0.25">
      <c r="A150" s="48" t="s">
        <v>51</v>
      </c>
      <c r="B150" s="25">
        <v>6500</v>
      </c>
      <c r="C150" s="25">
        <v>4123</v>
      </c>
      <c r="D150" s="25">
        <v>14705</v>
      </c>
      <c r="E150" s="25">
        <v>13707</v>
      </c>
      <c r="F150" s="25">
        <v>36582</v>
      </c>
      <c r="G150" s="25">
        <v>22253</v>
      </c>
      <c r="H150" s="25">
        <v>1887</v>
      </c>
      <c r="I150" s="25">
        <v>178</v>
      </c>
      <c r="J150" s="25">
        <v>1180</v>
      </c>
      <c r="K150" s="25">
        <v>24039</v>
      </c>
      <c r="L150" s="25">
        <v>11424</v>
      </c>
      <c r="M150" s="25">
        <v>6694</v>
      </c>
      <c r="N150" s="25">
        <v>1746</v>
      </c>
      <c r="O150" s="25">
        <v>12245</v>
      </c>
      <c r="P150" s="25">
        <v>6335</v>
      </c>
      <c r="Q150" s="25">
        <v>4131</v>
      </c>
      <c r="R150" s="25">
        <v>9217</v>
      </c>
      <c r="S150" s="25">
        <v>5758</v>
      </c>
      <c r="T150" s="25">
        <v>26134</v>
      </c>
      <c r="U150" s="25">
        <v>458</v>
      </c>
      <c r="V150" s="25">
        <v>5883</v>
      </c>
      <c r="W150" s="25">
        <v>7073</v>
      </c>
      <c r="X150" s="25">
        <v>7184</v>
      </c>
      <c r="Y150" s="25">
        <v>2619</v>
      </c>
      <c r="Z150" s="25">
        <v>5755</v>
      </c>
      <c r="AA150" s="25">
        <v>12884</v>
      </c>
      <c r="AB150" s="25">
        <v>2101</v>
      </c>
      <c r="AC150" s="25">
        <v>4445</v>
      </c>
      <c r="AD150" s="25">
        <v>5224</v>
      </c>
      <c r="AE150" s="25">
        <v>1570</v>
      </c>
      <c r="AF150" s="25">
        <v>3434</v>
      </c>
      <c r="AG150" s="25">
        <v>18511</v>
      </c>
      <c r="AH150" s="25">
        <v>9692</v>
      </c>
      <c r="AI150" s="25">
        <v>14329</v>
      </c>
      <c r="AJ150" s="25">
        <v>2513</v>
      </c>
      <c r="AK150" s="25">
        <v>7465</v>
      </c>
      <c r="AL150" s="25">
        <v>28238</v>
      </c>
      <c r="AM150" s="25">
        <v>3826</v>
      </c>
      <c r="AN150" s="25">
        <v>7778</v>
      </c>
      <c r="AO150" s="25">
        <v>678</v>
      </c>
      <c r="AP150" s="25">
        <v>4965</v>
      </c>
      <c r="AQ150" s="25">
        <v>1334</v>
      </c>
      <c r="AR150" s="25">
        <v>8701</v>
      </c>
      <c r="AS150" s="25" t="s">
        <v>61</v>
      </c>
      <c r="AT150" s="25">
        <v>5305</v>
      </c>
      <c r="AU150" s="25">
        <v>565</v>
      </c>
      <c r="AV150" s="25">
        <v>12938</v>
      </c>
      <c r="AW150" s="25">
        <v>11338</v>
      </c>
      <c r="AX150" s="25">
        <v>968</v>
      </c>
      <c r="AY150" s="25">
        <v>3039</v>
      </c>
      <c r="AZ150" s="25">
        <v>1990</v>
      </c>
      <c r="BA150" s="25">
        <v>977</v>
      </c>
      <c r="BB150">
        <v>2010</v>
      </c>
      <c r="BC150">
        <v>2010</v>
      </c>
      <c r="BD150" t="str">
        <f>CONCATENATE(A150,BC150)</f>
        <v>Texas2010</v>
      </c>
      <c r="BE150" t="str">
        <f t="shared" si="2"/>
        <v xml:space="preserve"> Texas2010</v>
      </c>
      <c r="BF150">
        <f>IFERROR(VLOOKUP('Data Table'!A150,'GDP per State'!$A$4:$I$54,7,FALSE),"NA")</f>
        <v>4.0999999999999996</v>
      </c>
      <c r="BG150" s="165">
        <f>IFERROR(VLOOKUP(A150,'GDP per Capita'!$A$5:$H$55,8,FALSE)*100,"NA")</f>
        <v>4.445962563191693</v>
      </c>
      <c r="BH150" s="152">
        <v>64.8</v>
      </c>
      <c r="BI150">
        <f>VLOOKUP($BD150,'Health Ranking'!$C$2:$E$157,2,FALSE)</f>
        <v>40</v>
      </c>
      <c r="BJ150">
        <f>VLOOKUP($BD150,'Health Ranking'!$C$2:$E$157,3,FALSE)</f>
        <v>-1</v>
      </c>
    </row>
    <row r="151" spans="1:62" x14ac:dyDescent="0.25">
      <c r="A151" s="48" t="s">
        <v>52</v>
      </c>
      <c r="B151" s="25">
        <v>1336</v>
      </c>
      <c r="C151" s="25">
        <v>1274</v>
      </c>
      <c r="D151" s="25">
        <v>7164</v>
      </c>
      <c r="E151" s="25">
        <v>361</v>
      </c>
      <c r="F151" s="25">
        <v>10653</v>
      </c>
      <c r="G151" s="25">
        <v>4748</v>
      </c>
      <c r="H151" s="25">
        <v>0</v>
      </c>
      <c r="I151" s="25">
        <v>0</v>
      </c>
      <c r="J151" s="25">
        <v>0</v>
      </c>
      <c r="K151" s="25">
        <v>2833</v>
      </c>
      <c r="L151" s="25">
        <v>380</v>
      </c>
      <c r="M151" s="25">
        <v>467</v>
      </c>
      <c r="N151" s="25">
        <v>8014</v>
      </c>
      <c r="O151" s="25">
        <v>658</v>
      </c>
      <c r="P151" s="25">
        <v>444</v>
      </c>
      <c r="Q151" s="25">
        <v>146</v>
      </c>
      <c r="R151" s="25">
        <v>238</v>
      </c>
      <c r="S151" s="25">
        <v>905</v>
      </c>
      <c r="T151" s="25">
        <v>473</v>
      </c>
      <c r="U151" s="25">
        <v>390</v>
      </c>
      <c r="V151" s="25">
        <v>655</v>
      </c>
      <c r="W151" s="25">
        <v>207</v>
      </c>
      <c r="X151" s="25">
        <v>545</v>
      </c>
      <c r="Y151" s="25">
        <v>1013</v>
      </c>
      <c r="Z151" s="25">
        <v>232</v>
      </c>
      <c r="AA151" s="25">
        <v>1319</v>
      </c>
      <c r="AB151" s="25">
        <v>964</v>
      </c>
      <c r="AC151" s="25">
        <v>537</v>
      </c>
      <c r="AD151" s="25">
        <v>4500</v>
      </c>
      <c r="AE151" s="25">
        <v>279</v>
      </c>
      <c r="AF151" s="25">
        <v>178</v>
      </c>
      <c r="AG151" s="25">
        <v>1601</v>
      </c>
      <c r="AH151" s="25">
        <v>910</v>
      </c>
      <c r="AI151" s="25">
        <v>790</v>
      </c>
      <c r="AJ151" s="25">
        <v>462</v>
      </c>
      <c r="AK151" s="25">
        <v>485</v>
      </c>
      <c r="AL151" s="25">
        <v>428</v>
      </c>
      <c r="AM151" s="25">
        <v>2879</v>
      </c>
      <c r="AN151" s="25">
        <v>1048</v>
      </c>
      <c r="AO151" s="25">
        <v>0</v>
      </c>
      <c r="AP151" s="25">
        <v>455</v>
      </c>
      <c r="AQ151" s="25">
        <v>0</v>
      </c>
      <c r="AR151" s="25">
        <v>2062</v>
      </c>
      <c r="AS151" s="25">
        <v>4123</v>
      </c>
      <c r="AT151" s="25" t="s">
        <v>61</v>
      </c>
      <c r="AU151" s="25">
        <v>0</v>
      </c>
      <c r="AV151" s="25">
        <v>1551</v>
      </c>
      <c r="AW151" s="25">
        <v>4020</v>
      </c>
      <c r="AX151" s="25">
        <v>112</v>
      </c>
      <c r="AY151" s="25">
        <v>476</v>
      </c>
      <c r="AZ151" s="25">
        <v>3226</v>
      </c>
      <c r="BA151" s="25">
        <v>882</v>
      </c>
      <c r="BB151">
        <v>2010</v>
      </c>
      <c r="BC151">
        <v>2010</v>
      </c>
      <c r="BD151" t="str">
        <f>CONCATENATE(A151,BC151)</f>
        <v>Utah2010</v>
      </c>
      <c r="BE151" t="str">
        <f t="shared" si="2"/>
        <v xml:space="preserve"> Utah2010</v>
      </c>
      <c r="BF151">
        <f>IFERROR(VLOOKUP('Data Table'!A151,'GDP per State'!$A$4:$I$54,7,FALSE),"NA")</f>
        <v>2.2999999999999998</v>
      </c>
      <c r="BG151" s="165">
        <f>IFERROR(VLOOKUP(A151,'GDP per Capita'!$A$5:$H$55,8,FALSE)*100,"NA")</f>
        <v>1.0793630813770534</v>
      </c>
      <c r="BH151" s="153">
        <v>48.6</v>
      </c>
      <c r="BI151">
        <f>VLOOKUP($BD151,'Health Ranking'!$C$2:$E$157,2,FALSE)</f>
        <v>7</v>
      </c>
      <c r="BJ151">
        <f>VLOOKUP($BD151,'Health Ranking'!$C$2:$E$157,3,FALSE)</f>
        <v>-5</v>
      </c>
    </row>
    <row r="152" spans="1:62" x14ac:dyDescent="0.25">
      <c r="A152" s="48" t="s">
        <v>53</v>
      </c>
      <c r="B152" s="25">
        <v>0</v>
      </c>
      <c r="C152" s="25">
        <v>353</v>
      </c>
      <c r="D152" s="25">
        <v>664</v>
      </c>
      <c r="E152" s="25">
        <v>0</v>
      </c>
      <c r="F152" s="25">
        <v>525</v>
      </c>
      <c r="G152" s="25">
        <v>350</v>
      </c>
      <c r="H152" s="25">
        <v>458</v>
      </c>
      <c r="I152" s="25">
        <v>0</v>
      </c>
      <c r="J152" s="25">
        <v>199</v>
      </c>
      <c r="K152" s="25">
        <v>1442</v>
      </c>
      <c r="L152" s="25">
        <v>361</v>
      </c>
      <c r="M152" s="25">
        <v>0</v>
      </c>
      <c r="N152" s="25">
        <v>0</v>
      </c>
      <c r="O152" s="25">
        <v>260</v>
      </c>
      <c r="P152" s="25">
        <v>45</v>
      </c>
      <c r="Q152" s="25">
        <v>45</v>
      </c>
      <c r="R152" s="25">
        <v>75</v>
      </c>
      <c r="S152" s="25">
        <v>525</v>
      </c>
      <c r="T152" s="25">
        <v>0</v>
      </c>
      <c r="U152" s="25">
        <v>420</v>
      </c>
      <c r="V152" s="25">
        <v>350</v>
      </c>
      <c r="W152" s="25">
        <v>1526</v>
      </c>
      <c r="X152" s="25">
        <v>45</v>
      </c>
      <c r="Y152" s="25">
        <v>0</v>
      </c>
      <c r="Z152" s="25">
        <v>0</v>
      </c>
      <c r="AA152" s="25">
        <v>498</v>
      </c>
      <c r="AB152" s="25">
        <v>0</v>
      </c>
      <c r="AC152" s="25">
        <v>0</v>
      </c>
      <c r="AD152" s="25">
        <v>197</v>
      </c>
      <c r="AE152" s="25">
        <v>2566</v>
      </c>
      <c r="AF152" s="25">
        <v>57</v>
      </c>
      <c r="AG152" s="25">
        <v>309</v>
      </c>
      <c r="AH152" s="25">
        <v>2900</v>
      </c>
      <c r="AI152" s="25">
        <v>350</v>
      </c>
      <c r="AJ152" s="25">
        <v>0</v>
      </c>
      <c r="AK152" s="25">
        <v>182</v>
      </c>
      <c r="AL152" s="25">
        <v>93</v>
      </c>
      <c r="AM152" s="25">
        <v>456</v>
      </c>
      <c r="AN152" s="25">
        <v>215</v>
      </c>
      <c r="AO152" s="25">
        <v>72</v>
      </c>
      <c r="AP152" s="25">
        <v>478</v>
      </c>
      <c r="AQ152" s="25">
        <v>0</v>
      </c>
      <c r="AR152" s="25">
        <v>0</v>
      </c>
      <c r="AS152" s="25">
        <v>52</v>
      </c>
      <c r="AT152" s="25">
        <v>297</v>
      </c>
      <c r="AU152" s="25" t="s">
        <v>61</v>
      </c>
      <c r="AV152" s="25">
        <v>676</v>
      </c>
      <c r="AW152" s="25">
        <v>981</v>
      </c>
      <c r="AX152" s="25">
        <v>208</v>
      </c>
      <c r="AY152" s="25">
        <v>75</v>
      </c>
      <c r="AZ152" s="25">
        <v>75</v>
      </c>
      <c r="BA152" s="25">
        <v>0</v>
      </c>
      <c r="BB152">
        <v>2010</v>
      </c>
      <c r="BC152">
        <v>2010</v>
      </c>
      <c r="BD152" t="str">
        <f>CONCATENATE(A152,BC152)</f>
        <v>Vermont2010</v>
      </c>
      <c r="BE152" t="str">
        <f t="shared" si="2"/>
        <v xml:space="preserve"> Vermont2010</v>
      </c>
      <c r="BF152">
        <f>IFERROR(VLOOKUP('Data Table'!A152,'GDP per State'!$A$4:$I$54,7,FALSE),"NA")</f>
        <v>5.6</v>
      </c>
      <c r="BG152" s="165">
        <f>IFERROR(VLOOKUP(A152,'GDP per Capita'!$A$5:$H$55,8,FALSE)*100,"NA")</f>
        <v>3.1300285491824549</v>
      </c>
      <c r="BH152" s="152">
        <v>42.9</v>
      </c>
      <c r="BI152">
        <f>VLOOKUP($BD152,'Health Ranking'!$C$2:$E$157,2,FALSE)</f>
        <v>1</v>
      </c>
      <c r="BJ152">
        <f>VLOOKUP($BD152,'Health Ranking'!$C$2:$E$157,3,FALSE)</f>
        <v>0</v>
      </c>
    </row>
    <row r="153" spans="1:62" x14ac:dyDescent="0.25">
      <c r="A153" s="48" t="s">
        <v>54</v>
      </c>
      <c r="B153" s="25">
        <v>2490</v>
      </c>
      <c r="C153" s="25">
        <v>714</v>
      </c>
      <c r="D153" s="25">
        <v>3413</v>
      </c>
      <c r="E153" s="25">
        <v>494</v>
      </c>
      <c r="F153" s="25">
        <v>14232</v>
      </c>
      <c r="G153" s="25">
        <v>2739</v>
      </c>
      <c r="H153" s="25">
        <v>1735</v>
      </c>
      <c r="I153" s="25">
        <v>1051</v>
      </c>
      <c r="J153" s="25">
        <v>7915</v>
      </c>
      <c r="K153" s="25">
        <v>20080</v>
      </c>
      <c r="L153" s="25">
        <v>8393</v>
      </c>
      <c r="M153" s="25">
        <v>2644</v>
      </c>
      <c r="N153" s="25">
        <v>611</v>
      </c>
      <c r="O153" s="25">
        <v>3831</v>
      </c>
      <c r="P153" s="25">
        <v>3673</v>
      </c>
      <c r="Q153" s="25">
        <v>303</v>
      </c>
      <c r="R153" s="25">
        <v>1648</v>
      </c>
      <c r="S153" s="25">
        <v>3671</v>
      </c>
      <c r="T153" s="25">
        <v>1278</v>
      </c>
      <c r="U153" s="25">
        <v>654</v>
      </c>
      <c r="V153" s="25">
        <v>24765</v>
      </c>
      <c r="W153" s="25">
        <v>4542</v>
      </c>
      <c r="X153" s="25">
        <v>2073</v>
      </c>
      <c r="Y153" s="25">
        <v>2371</v>
      </c>
      <c r="Z153" s="25">
        <v>572</v>
      </c>
      <c r="AA153" s="25">
        <v>3206</v>
      </c>
      <c r="AB153" s="25">
        <v>497</v>
      </c>
      <c r="AC153" s="25">
        <v>772</v>
      </c>
      <c r="AD153" s="25">
        <v>1832</v>
      </c>
      <c r="AE153" s="25">
        <v>745</v>
      </c>
      <c r="AF153" s="25">
        <v>2670</v>
      </c>
      <c r="AG153" s="25">
        <v>290</v>
      </c>
      <c r="AH153" s="25">
        <v>8881</v>
      </c>
      <c r="AI153" s="25">
        <v>25662</v>
      </c>
      <c r="AJ153" s="25">
        <v>25</v>
      </c>
      <c r="AK153" s="25">
        <v>6769</v>
      </c>
      <c r="AL153" s="25">
        <v>2286</v>
      </c>
      <c r="AM153" s="25">
        <v>1124</v>
      </c>
      <c r="AN153" s="25">
        <v>10558</v>
      </c>
      <c r="AO153" s="25">
        <v>1399</v>
      </c>
      <c r="AP153" s="25">
        <v>9786</v>
      </c>
      <c r="AQ153" s="25">
        <v>224</v>
      </c>
      <c r="AR153" s="25">
        <v>8650</v>
      </c>
      <c r="AS153" s="25">
        <v>13713</v>
      </c>
      <c r="AT153" s="25">
        <v>3005</v>
      </c>
      <c r="AU153" s="25">
        <v>400</v>
      </c>
      <c r="AV153" s="25" t="s">
        <v>61</v>
      </c>
      <c r="AW153" s="25">
        <v>7266</v>
      </c>
      <c r="AX153" s="25">
        <v>4999</v>
      </c>
      <c r="AY153" s="25">
        <v>771</v>
      </c>
      <c r="AZ153" s="25">
        <v>580</v>
      </c>
      <c r="BA153" s="25">
        <v>392</v>
      </c>
      <c r="BB153">
        <v>2010</v>
      </c>
      <c r="BC153">
        <v>2010</v>
      </c>
      <c r="BD153" t="str">
        <f>CONCATENATE(A153,BC153)</f>
        <v>Virginia2010</v>
      </c>
      <c r="BE153" t="str">
        <f t="shared" si="2"/>
        <v xml:space="preserve"> Virginia2010</v>
      </c>
      <c r="BF153">
        <f>IFERROR(VLOOKUP('Data Table'!A153,'GDP per State'!$A$4:$I$54,7,FALSE),"NA")</f>
        <v>3.8</v>
      </c>
      <c r="BG153" s="165">
        <f>IFERROR(VLOOKUP(A153,'GDP per Capita'!$A$5:$H$55,8,FALSE)*100,"NA")</f>
        <v>2.8069603298469565</v>
      </c>
      <c r="BH153" s="153">
        <v>55.1</v>
      </c>
      <c r="BI153">
        <f>VLOOKUP($BD153,'Health Ranking'!$C$2:$E$157,2,FALSE)</f>
        <v>22</v>
      </c>
      <c r="BJ153">
        <f>VLOOKUP($BD153,'Health Ranking'!$C$2:$E$157,3,FALSE)</f>
        <v>-1</v>
      </c>
    </row>
    <row r="154" spans="1:62" x14ac:dyDescent="0.25">
      <c r="A154" s="48" t="s">
        <v>55</v>
      </c>
      <c r="B154" s="25">
        <v>1171</v>
      </c>
      <c r="C154" s="25">
        <v>2421</v>
      </c>
      <c r="D154" s="25">
        <v>12645</v>
      </c>
      <c r="E154" s="25">
        <v>264</v>
      </c>
      <c r="F154" s="25">
        <v>30544</v>
      </c>
      <c r="G154" s="25">
        <v>7583</v>
      </c>
      <c r="H154" s="25">
        <v>2084</v>
      </c>
      <c r="I154" s="25">
        <v>377</v>
      </c>
      <c r="J154" s="25">
        <v>284</v>
      </c>
      <c r="K154" s="25">
        <v>3573</v>
      </c>
      <c r="L154" s="25">
        <v>4495</v>
      </c>
      <c r="M154" s="25">
        <v>2705</v>
      </c>
      <c r="N154" s="25">
        <v>10876</v>
      </c>
      <c r="O154" s="25">
        <v>1642</v>
      </c>
      <c r="P154" s="25">
        <v>571</v>
      </c>
      <c r="Q154" s="25">
        <v>538</v>
      </c>
      <c r="R154" s="25">
        <v>1175</v>
      </c>
      <c r="S154" s="25">
        <v>716</v>
      </c>
      <c r="T154" s="25">
        <v>1509</v>
      </c>
      <c r="U154" s="25">
        <v>381</v>
      </c>
      <c r="V154" s="25">
        <v>1542</v>
      </c>
      <c r="W154" s="25">
        <v>1627</v>
      </c>
      <c r="X154" s="25">
        <v>1427</v>
      </c>
      <c r="Y154" s="25">
        <v>1328</v>
      </c>
      <c r="Z154" s="25">
        <v>508</v>
      </c>
      <c r="AA154" s="25">
        <v>1107</v>
      </c>
      <c r="AB154" s="25">
        <v>3250</v>
      </c>
      <c r="AC154" s="25">
        <v>1230</v>
      </c>
      <c r="AD154" s="25">
        <v>3290</v>
      </c>
      <c r="AE154" s="25">
        <v>261</v>
      </c>
      <c r="AF154" s="25">
        <v>964</v>
      </c>
      <c r="AG154" s="25">
        <v>3004</v>
      </c>
      <c r="AH154" s="25">
        <v>2503</v>
      </c>
      <c r="AI154" s="25">
        <v>2874</v>
      </c>
      <c r="AJ154" s="25">
        <v>696</v>
      </c>
      <c r="AK154" s="25">
        <v>2567</v>
      </c>
      <c r="AL154" s="25">
        <v>2035</v>
      </c>
      <c r="AM154" s="25">
        <v>22793</v>
      </c>
      <c r="AN154" s="25">
        <v>2495</v>
      </c>
      <c r="AO154" s="25">
        <v>160</v>
      </c>
      <c r="AP154" s="25">
        <v>3070</v>
      </c>
      <c r="AQ154" s="25">
        <v>1564</v>
      </c>
      <c r="AR154" s="25">
        <v>1412</v>
      </c>
      <c r="AS154" s="25">
        <v>8847</v>
      </c>
      <c r="AT154" s="25">
        <v>3792</v>
      </c>
      <c r="AU154" s="25">
        <v>128</v>
      </c>
      <c r="AV154" s="25">
        <v>4373</v>
      </c>
      <c r="AW154" s="25" t="s">
        <v>61</v>
      </c>
      <c r="AX154" s="25">
        <v>192</v>
      </c>
      <c r="AY154" s="25">
        <v>1013</v>
      </c>
      <c r="AZ154" s="25">
        <v>556</v>
      </c>
      <c r="BA154" s="25">
        <v>0</v>
      </c>
      <c r="BB154">
        <v>2010</v>
      </c>
      <c r="BC154">
        <v>2010</v>
      </c>
      <c r="BD154" t="str">
        <f>CONCATENATE(A154,BC154)</f>
        <v>Washington2010</v>
      </c>
      <c r="BE154" t="str">
        <f t="shared" si="2"/>
        <v xml:space="preserve"> Washington2010</v>
      </c>
      <c r="BF154">
        <f>IFERROR(VLOOKUP('Data Table'!A154,'GDP per State'!$A$4:$I$54,7,FALSE),"NA")</f>
        <v>2.2999999999999998</v>
      </c>
      <c r="BG154" s="165">
        <f>IFERROR(VLOOKUP(A154,'GDP per Capita'!$A$5:$H$55,8,FALSE)*100,"NA")</f>
        <v>1.2528912875867386</v>
      </c>
      <c r="BH154" s="152">
        <v>48.3</v>
      </c>
      <c r="BI154">
        <f>VLOOKUP($BD154,'Health Ranking'!$C$2:$E$157,2,FALSE)</f>
        <v>11</v>
      </c>
      <c r="BJ154">
        <f>VLOOKUP($BD154,'Health Ranking'!$C$2:$E$157,3,FALSE)</f>
        <v>0</v>
      </c>
    </row>
    <row r="155" spans="1:62" x14ac:dyDescent="0.25">
      <c r="A155" s="48" t="s">
        <v>56</v>
      </c>
      <c r="B155" s="25">
        <v>41</v>
      </c>
      <c r="C155" s="25">
        <v>0</v>
      </c>
      <c r="D155" s="25">
        <v>595</v>
      </c>
      <c r="E155" s="25">
        <v>0</v>
      </c>
      <c r="F155" s="25">
        <v>1446</v>
      </c>
      <c r="G155" s="25">
        <v>623</v>
      </c>
      <c r="H155" s="25">
        <v>442</v>
      </c>
      <c r="I155" s="25">
        <v>0</v>
      </c>
      <c r="J155" s="25">
        <v>860</v>
      </c>
      <c r="K155" s="25">
        <v>5634</v>
      </c>
      <c r="L155" s="25">
        <v>358</v>
      </c>
      <c r="M155" s="25">
        <v>483</v>
      </c>
      <c r="N155" s="25">
        <v>133</v>
      </c>
      <c r="O155" s="25">
        <v>812</v>
      </c>
      <c r="P155" s="25">
        <v>669</v>
      </c>
      <c r="Q155" s="25">
        <v>0</v>
      </c>
      <c r="R155" s="25">
        <v>0</v>
      </c>
      <c r="S155" s="25">
        <v>2297</v>
      </c>
      <c r="T155" s="25">
        <v>210</v>
      </c>
      <c r="U155" s="25">
        <v>0</v>
      </c>
      <c r="V155" s="25">
        <v>4363</v>
      </c>
      <c r="W155" s="25">
        <v>0</v>
      </c>
      <c r="X155" s="25">
        <v>446</v>
      </c>
      <c r="Y155" s="25">
        <v>200</v>
      </c>
      <c r="Z155" s="25">
        <v>94</v>
      </c>
      <c r="AA155" s="25">
        <v>177</v>
      </c>
      <c r="AB155" s="25">
        <v>0</v>
      </c>
      <c r="AC155" s="25">
        <v>73</v>
      </c>
      <c r="AD155" s="25">
        <v>56</v>
      </c>
      <c r="AE155" s="25">
        <v>0</v>
      </c>
      <c r="AF155" s="25">
        <v>358</v>
      </c>
      <c r="AG155" s="25">
        <v>0</v>
      </c>
      <c r="AH155" s="25">
        <v>444</v>
      </c>
      <c r="AI155" s="25">
        <v>3025</v>
      </c>
      <c r="AJ155" s="25">
        <v>0</v>
      </c>
      <c r="AK155" s="25">
        <v>7814</v>
      </c>
      <c r="AL155" s="25">
        <v>221</v>
      </c>
      <c r="AM155" s="25">
        <v>358</v>
      </c>
      <c r="AN155" s="25">
        <v>4258</v>
      </c>
      <c r="AO155" s="25">
        <v>150</v>
      </c>
      <c r="AP155" s="25">
        <v>1190</v>
      </c>
      <c r="AQ155" s="25">
        <v>0</v>
      </c>
      <c r="AR155" s="25">
        <v>2201</v>
      </c>
      <c r="AS155" s="25">
        <v>2221</v>
      </c>
      <c r="AT155" s="25">
        <v>0</v>
      </c>
      <c r="AU155" s="25">
        <v>0</v>
      </c>
      <c r="AV155" s="25">
        <v>6779</v>
      </c>
      <c r="AW155" s="25">
        <v>62</v>
      </c>
      <c r="AX155" s="25" t="s">
        <v>61</v>
      </c>
      <c r="AY155" s="25">
        <v>256</v>
      </c>
      <c r="AZ155" s="25">
        <v>0</v>
      </c>
      <c r="BA155" s="25">
        <v>141</v>
      </c>
      <c r="BB155">
        <v>2010</v>
      </c>
      <c r="BC155">
        <v>2010</v>
      </c>
      <c r="BD155" t="str">
        <f>CONCATENATE(A155,BC155)</f>
        <v>West Virginia2010</v>
      </c>
      <c r="BE155" t="str">
        <f t="shared" si="2"/>
        <v xml:space="preserve"> West Virginia2010</v>
      </c>
      <c r="BF155">
        <f>IFERROR(VLOOKUP('Data Table'!A155,'GDP per State'!$A$4:$I$54,7,FALSE),"NA")</f>
        <v>3.3</v>
      </c>
      <c r="BG155" s="165">
        <f>IFERROR(VLOOKUP(A155,'GDP per Capita'!$A$5:$H$55,8,FALSE)*100,"NA")</f>
        <v>2.7060191165073624</v>
      </c>
      <c r="BH155" s="153">
        <v>51.8</v>
      </c>
      <c r="BI155">
        <f>VLOOKUP($BD155,'Health Ranking'!$C$2:$E$157,2,FALSE)</f>
        <v>43</v>
      </c>
      <c r="BJ155">
        <f>VLOOKUP($BD155,'Health Ranking'!$C$2:$E$157,3,FALSE)</f>
        <v>-1</v>
      </c>
    </row>
    <row r="156" spans="1:62" x14ac:dyDescent="0.25">
      <c r="A156" s="48" t="s">
        <v>57</v>
      </c>
      <c r="B156" s="25">
        <v>1155</v>
      </c>
      <c r="C156" s="25">
        <v>158</v>
      </c>
      <c r="D156" s="25">
        <v>5556</v>
      </c>
      <c r="E156" s="25">
        <v>821</v>
      </c>
      <c r="F156" s="25">
        <v>6031</v>
      </c>
      <c r="G156" s="25">
        <v>2499</v>
      </c>
      <c r="H156" s="25">
        <v>1092</v>
      </c>
      <c r="I156" s="25">
        <v>0</v>
      </c>
      <c r="J156" s="25">
        <v>391</v>
      </c>
      <c r="K156" s="25">
        <v>8081</v>
      </c>
      <c r="L156" s="25">
        <v>3416</v>
      </c>
      <c r="M156" s="25">
        <v>1168</v>
      </c>
      <c r="N156" s="25">
        <v>233</v>
      </c>
      <c r="O156" s="25">
        <v>15364</v>
      </c>
      <c r="P156" s="25">
        <v>1762</v>
      </c>
      <c r="Q156" s="25">
        <v>2705</v>
      </c>
      <c r="R156" s="25">
        <v>1233</v>
      </c>
      <c r="S156" s="25">
        <v>1993</v>
      </c>
      <c r="T156" s="25">
        <v>237</v>
      </c>
      <c r="U156" s="25">
        <v>0</v>
      </c>
      <c r="V156" s="25">
        <v>324</v>
      </c>
      <c r="W156" s="25">
        <v>546</v>
      </c>
      <c r="X156" s="25">
        <v>6291</v>
      </c>
      <c r="Y156" s="25">
        <v>17929</v>
      </c>
      <c r="Z156" s="25">
        <v>879</v>
      </c>
      <c r="AA156" s="25">
        <v>1331</v>
      </c>
      <c r="AB156" s="25">
        <v>357</v>
      </c>
      <c r="AC156" s="25">
        <v>1046</v>
      </c>
      <c r="AD156" s="25">
        <v>419</v>
      </c>
      <c r="AE156" s="25">
        <v>268</v>
      </c>
      <c r="AF156" s="25">
        <v>586</v>
      </c>
      <c r="AG156" s="25">
        <v>407</v>
      </c>
      <c r="AH156" s="25">
        <v>2354</v>
      </c>
      <c r="AI156" s="25">
        <v>2012</v>
      </c>
      <c r="AJ156" s="25">
        <v>749</v>
      </c>
      <c r="AK156" s="25">
        <v>1771</v>
      </c>
      <c r="AL156" s="25">
        <v>551</v>
      </c>
      <c r="AM156" s="25">
        <v>1981</v>
      </c>
      <c r="AN156" s="25">
        <v>1300</v>
      </c>
      <c r="AO156" s="25">
        <v>0</v>
      </c>
      <c r="AP156" s="25">
        <v>1057</v>
      </c>
      <c r="AQ156" s="25">
        <v>736</v>
      </c>
      <c r="AR156" s="25">
        <v>2831</v>
      </c>
      <c r="AS156" s="25">
        <v>5927</v>
      </c>
      <c r="AT156" s="25">
        <v>338</v>
      </c>
      <c r="AU156" s="25">
        <v>377</v>
      </c>
      <c r="AV156" s="25">
        <v>2648</v>
      </c>
      <c r="AW156" s="25">
        <v>2180</v>
      </c>
      <c r="AX156" s="25">
        <v>150</v>
      </c>
      <c r="AY156" s="25" t="s">
        <v>61</v>
      </c>
      <c r="AZ156" s="25">
        <v>0</v>
      </c>
      <c r="BA156" s="25">
        <v>585</v>
      </c>
      <c r="BB156">
        <v>2010</v>
      </c>
      <c r="BC156">
        <v>2010</v>
      </c>
      <c r="BD156" t="str">
        <f>CONCATENATE(A156,BC156)</f>
        <v>Wisconsin2010</v>
      </c>
      <c r="BE156" t="str">
        <f t="shared" si="2"/>
        <v xml:space="preserve"> Wisconsin2010</v>
      </c>
      <c r="BF156">
        <f>IFERROR(VLOOKUP('Data Table'!A156,'GDP per State'!$A$4:$I$54,7,FALSE),"NA")</f>
        <v>3.1</v>
      </c>
      <c r="BG156" s="165">
        <f>IFERROR(VLOOKUP(A156,'GDP per Capita'!$A$5:$H$55,8,FALSE)*100,"NA")</f>
        <v>3.1227108711576546</v>
      </c>
      <c r="BH156" s="152">
        <v>43.1</v>
      </c>
      <c r="BI156">
        <f>VLOOKUP($BD156,'Health Ranking'!$C$2:$E$157,2,FALSE)</f>
        <v>18</v>
      </c>
      <c r="BJ156">
        <f>VLOOKUP($BD156,'Health Ranking'!$C$2:$E$157,3,FALSE)</f>
        <v>-6</v>
      </c>
    </row>
    <row r="157" spans="1:62" ht="15.75" thickBot="1" x14ac:dyDescent="0.3">
      <c r="A157" s="48" t="s">
        <v>58</v>
      </c>
      <c r="B157" s="25">
        <v>27</v>
      </c>
      <c r="C157" s="25">
        <v>81</v>
      </c>
      <c r="D157" s="25">
        <v>593</v>
      </c>
      <c r="E157" s="25">
        <v>443</v>
      </c>
      <c r="F157" s="25">
        <v>1336</v>
      </c>
      <c r="G157" s="25">
        <v>4418</v>
      </c>
      <c r="H157" s="25">
        <v>47</v>
      </c>
      <c r="I157" s="25">
        <v>0</v>
      </c>
      <c r="J157" s="25">
        <v>0</v>
      </c>
      <c r="K157" s="25">
        <v>191</v>
      </c>
      <c r="L157" s="25">
        <v>102</v>
      </c>
      <c r="M157" s="25">
        <v>18</v>
      </c>
      <c r="N157" s="25">
        <v>1410</v>
      </c>
      <c r="O157" s="25">
        <v>586</v>
      </c>
      <c r="P157" s="25">
        <v>413</v>
      </c>
      <c r="Q157" s="25">
        <v>111</v>
      </c>
      <c r="R157" s="25">
        <v>573</v>
      </c>
      <c r="S157" s="25">
        <v>292</v>
      </c>
      <c r="T157" s="25">
        <v>31</v>
      </c>
      <c r="U157" s="25">
        <v>500</v>
      </c>
      <c r="V157" s="25">
        <v>230</v>
      </c>
      <c r="W157" s="25">
        <v>0</v>
      </c>
      <c r="X157" s="25">
        <v>568</v>
      </c>
      <c r="Y157" s="25">
        <v>343</v>
      </c>
      <c r="Z157" s="25">
        <v>490</v>
      </c>
      <c r="AA157" s="25">
        <v>359</v>
      </c>
      <c r="AB157" s="25">
        <v>1689</v>
      </c>
      <c r="AC157" s="25">
        <v>1478</v>
      </c>
      <c r="AD157" s="25">
        <v>144</v>
      </c>
      <c r="AE157" s="25">
        <v>0</v>
      </c>
      <c r="AF157" s="25">
        <v>0</v>
      </c>
      <c r="AG157" s="25">
        <v>752</v>
      </c>
      <c r="AH157" s="25">
        <v>151</v>
      </c>
      <c r="AI157" s="25">
        <v>870</v>
      </c>
      <c r="AJ157" s="25">
        <v>219</v>
      </c>
      <c r="AK157" s="25">
        <v>144</v>
      </c>
      <c r="AL157" s="25">
        <v>1713</v>
      </c>
      <c r="AM157" s="25">
        <v>523</v>
      </c>
      <c r="AN157" s="25">
        <v>1069</v>
      </c>
      <c r="AO157" s="25">
        <v>0</v>
      </c>
      <c r="AP157" s="25">
        <v>382</v>
      </c>
      <c r="AQ157" s="25">
        <v>648</v>
      </c>
      <c r="AR157" s="25">
        <v>0</v>
      </c>
      <c r="AS157" s="25">
        <v>1874</v>
      </c>
      <c r="AT157" s="25">
        <v>2126</v>
      </c>
      <c r="AU157" s="25">
        <v>52</v>
      </c>
      <c r="AV157" s="25">
        <v>423</v>
      </c>
      <c r="AW157" s="25">
        <v>638</v>
      </c>
      <c r="AX157" s="25">
        <v>0</v>
      </c>
      <c r="AY157" s="25">
        <v>129</v>
      </c>
      <c r="AZ157" s="25" t="s">
        <v>61</v>
      </c>
      <c r="BA157" s="25">
        <v>0</v>
      </c>
      <c r="BB157">
        <v>2010</v>
      </c>
      <c r="BC157">
        <v>2010</v>
      </c>
      <c r="BD157" t="str">
        <f>CONCATENATE(A157,BC157)</f>
        <v>Wyoming2010</v>
      </c>
      <c r="BE157" t="str">
        <f t="shared" si="2"/>
        <v xml:space="preserve"> Wyoming2010</v>
      </c>
      <c r="BF157">
        <f>IFERROR(VLOOKUP('Data Table'!A157,'GDP per State'!$A$4:$I$54,7,FALSE),"NA")</f>
        <v>-1.3</v>
      </c>
      <c r="BG157" s="165">
        <f>IFERROR(VLOOKUP(A157,'GDP per Capita'!$A$5:$H$55,8,FALSE)*100,"NA")</f>
        <v>5.895675726160456</v>
      </c>
      <c r="BH157" s="154">
        <v>42</v>
      </c>
      <c r="BI157">
        <f>VLOOKUP($BD157,'Health Ranking'!$C$2:$E$157,2,FALSE)</f>
        <v>19</v>
      </c>
      <c r="BJ157">
        <f>VLOOKUP($BD157,'Health Ranking'!$C$2:$E$157,3,FALSE)</f>
        <v>0</v>
      </c>
    </row>
    <row r="158" spans="1:62" x14ac:dyDescent="0.25">
      <c r="A158" s="48" t="s">
        <v>62</v>
      </c>
      <c r="B158" s="25">
        <v>228</v>
      </c>
      <c r="C158" s="25">
        <v>19</v>
      </c>
      <c r="D158" s="25">
        <v>599</v>
      </c>
      <c r="E158" s="25">
        <v>87</v>
      </c>
      <c r="F158" s="25">
        <v>1223</v>
      </c>
      <c r="G158" s="25">
        <v>874</v>
      </c>
      <c r="H158" s="25">
        <v>2027</v>
      </c>
      <c r="I158" s="25">
        <v>954</v>
      </c>
      <c r="J158" s="25">
        <v>0</v>
      </c>
      <c r="K158" s="25">
        <v>12968</v>
      </c>
      <c r="L158" s="25">
        <v>1010</v>
      </c>
      <c r="M158" s="25">
        <v>0</v>
      </c>
      <c r="N158" s="25">
        <v>233</v>
      </c>
      <c r="O158" s="25">
        <v>2055</v>
      </c>
      <c r="P158" s="25">
        <v>572</v>
      </c>
      <c r="Q158" s="25">
        <v>149</v>
      </c>
      <c r="R158" s="25">
        <v>68</v>
      </c>
      <c r="S158" s="25">
        <v>179</v>
      </c>
      <c r="T158" s="25">
        <v>402</v>
      </c>
      <c r="U158" s="25">
        <v>204</v>
      </c>
      <c r="V158" s="25">
        <v>612</v>
      </c>
      <c r="W158" s="25">
        <v>3085</v>
      </c>
      <c r="X158" s="25">
        <v>1432</v>
      </c>
      <c r="Y158" s="25">
        <v>39</v>
      </c>
      <c r="Z158" s="25">
        <v>814</v>
      </c>
      <c r="AA158" s="25">
        <v>867</v>
      </c>
      <c r="AB158" s="25">
        <v>11</v>
      </c>
      <c r="AC158" s="25">
        <v>0</v>
      </c>
      <c r="AD158" s="25">
        <v>502</v>
      </c>
      <c r="AE158" s="25">
        <v>56</v>
      </c>
      <c r="AF158" s="25">
        <v>2732</v>
      </c>
      <c r="AG158" s="25">
        <v>632</v>
      </c>
      <c r="AH158" s="25">
        <v>6740</v>
      </c>
      <c r="AI158" s="25">
        <v>1950</v>
      </c>
      <c r="AJ158" s="25">
        <v>0</v>
      </c>
      <c r="AK158" s="25">
        <v>2140</v>
      </c>
      <c r="AL158" s="25">
        <v>209</v>
      </c>
      <c r="AM158" s="25">
        <v>821</v>
      </c>
      <c r="AN158" s="25">
        <v>6275</v>
      </c>
      <c r="AO158" s="25">
        <v>276</v>
      </c>
      <c r="AP158" s="25">
        <v>269</v>
      </c>
      <c r="AQ158" s="25">
        <v>0</v>
      </c>
      <c r="AR158" s="25">
        <v>0</v>
      </c>
      <c r="AS158" s="25">
        <v>4180</v>
      </c>
      <c r="AT158" s="25">
        <v>383</v>
      </c>
      <c r="AU158" s="25">
        <v>0</v>
      </c>
      <c r="AV158" s="25">
        <v>1306</v>
      </c>
      <c r="AW158" s="25">
        <v>0</v>
      </c>
      <c r="AX158" s="25">
        <v>182</v>
      </c>
      <c r="AY158" s="25">
        <v>521</v>
      </c>
      <c r="AZ158" s="25">
        <v>0</v>
      </c>
      <c r="BA158" s="25" t="s">
        <v>61</v>
      </c>
      <c r="BB158">
        <v>2010</v>
      </c>
      <c r="BC158">
        <v>2010</v>
      </c>
      <c r="BD158" t="str">
        <f>CONCATENATE(A158,BC158)</f>
        <v>Puerto Rico2010</v>
      </c>
      <c r="BE158" t="str">
        <f t="shared" si="2"/>
        <v xml:space="preserve"> Puerto Rico2010</v>
      </c>
      <c r="BF158" t="str">
        <f>IFERROR(VLOOKUP('Data Table'!A158,'GDP per State'!$A$4:$I$54,7,FALSE),"NA")</f>
        <v>NA</v>
      </c>
      <c r="BG158" s="165" t="str">
        <f>IFERROR(VLOOKUP(A158,'GDP per Capita'!$A$5:$H$55,8,FALSE)*100,"NA")</f>
        <v>NA</v>
      </c>
      <c r="BH158" t="s">
        <v>192</v>
      </c>
      <c r="BI158" t="str">
        <f>VLOOKUP($BD158,'Health Ranking'!$C$2:$E$157,2,FALSE)</f>
        <v>NA</v>
      </c>
      <c r="BJ158" t="str">
        <f>VLOOKUP($BD158,'Health Ranking'!$C$2:$E$157,3,FALSE)</f>
        <v>NA</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7"/>
  <sheetViews>
    <sheetView workbookViewId="0">
      <selection activeCell="A13" sqref="A13"/>
    </sheetView>
  </sheetViews>
  <sheetFormatPr defaultRowHeight="15" x14ac:dyDescent="0.25"/>
  <cols>
    <col min="1" max="1" width="24.7109375" customWidth="1"/>
    <col min="2" max="5" width="12.7109375" customWidth="1"/>
    <col min="257" max="257" width="24.7109375" customWidth="1"/>
    <col min="258" max="261" width="12.7109375" customWidth="1"/>
    <col min="513" max="513" width="24.7109375" customWidth="1"/>
    <col min="514" max="517" width="12.7109375" customWidth="1"/>
    <col min="769" max="769" width="24.7109375" customWidth="1"/>
    <col min="770" max="773" width="12.7109375" customWidth="1"/>
    <col min="1025" max="1025" width="24.7109375" customWidth="1"/>
    <col min="1026" max="1029" width="12.7109375" customWidth="1"/>
    <col min="1281" max="1281" width="24.7109375" customWidth="1"/>
    <col min="1282" max="1285" width="12.7109375" customWidth="1"/>
    <col min="1537" max="1537" width="24.7109375" customWidth="1"/>
    <col min="1538" max="1541" width="12.7109375" customWidth="1"/>
    <col min="1793" max="1793" width="24.7109375" customWidth="1"/>
    <col min="1794" max="1797" width="12.7109375" customWidth="1"/>
    <col min="2049" max="2049" width="24.7109375" customWidth="1"/>
    <col min="2050" max="2053" width="12.7109375" customWidth="1"/>
    <col min="2305" max="2305" width="24.7109375" customWidth="1"/>
    <col min="2306" max="2309" width="12.7109375" customWidth="1"/>
    <col min="2561" max="2561" width="24.7109375" customWidth="1"/>
    <col min="2562" max="2565" width="12.7109375" customWidth="1"/>
    <col min="2817" max="2817" width="24.7109375" customWidth="1"/>
    <col min="2818" max="2821" width="12.7109375" customWidth="1"/>
    <col min="3073" max="3073" width="24.7109375" customWidth="1"/>
    <col min="3074" max="3077" width="12.7109375" customWidth="1"/>
    <col min="3329" max="3329" width="24.7109375" customWidth="1"/>
    <col min="3330" max="3333" width="12.7109375" customWidth="1"/>
    <col min="3585" max="3585" width="24.7109375" customWidth="1"/>
    <col min="3586" max="3589" width="12.7109375" customWidth="1"/>
    <col min="3841" max="3841" width="24.7109375" customWidth="1"/>
    <col min="3842" max="3845" width="12.7109375" customWidth="1"/>
    <col min="4097" max="4097" width="24.7109375" customWidth="1"/>
    <col min="4098" max="4101" width="12.7109375" customWidth="1"/>
    <col min="4353" max="4353" width="24.7109375" customWidth="1"/>
    <col min="4354" max="4357" width="12.7109375" customWidth="1"/>
    <col min="4609" max="4609" width="24.7109375" customWidth="1"/>
    <col min="4610" max="4613" width="12.7109375" customWidth="1"/>
    <col min="4865" max="4865" width="24.7109375" customWidth="1"/>
    <col min="4866" max="4869" width="12.7109375" customWidth="1"/>
    <col min="5121" max="5121" width="24.7109375" customWidth="1"/>
    <col min="5122" max="5125" width="12.7109375" customWidth="1"/>
    <col min="5377" max="5377" width="24.7109375" customWidth="1"/>
    <col min="5378" max="5381" width="12.7109375" customWidth="1"/>
    <col min="5633" max="5633" width="24.7109375" customWidth="1"/>
    <col min="5634" max="5637" width="12.7109375" customWidth="1"/>
    <col min="5889" max="5889" width="24.7109375" customWidth="1"/>
    <col min="5890" max="5893" width="12.7109375" customWidth="1"/>
    <col min="6145" max="6145" width="24.7109375" customWidth="1"/>
    <col min="6146" max="6149" width="12.7109375" customWidth="1"/>
    <col min="6401" max="6401" width="24.7109375" customWidth="1"/>
    <col min="6402" max="6405" width="12.7109375" customWidth="1"/>
    <col min="6657" max="6657" width="24.7109375" customWidth="1"/>
    <col min="6658" max="6661" width="12.7109375" customWidth="1"/>
    <col min="6913" max="6913" width="24.7109375" customWidth="1"/>
    <col min="6914" max="6917" width="12.7109375" customWidth="1"/>
    <col min="7169" max="7169" width="24.7109375" customWidth="1"/>
    <col min="7170" max="7173" width="12.7109375" customWidth="1"/>
    <col min="7425" max="7425" width="24.7109375" customWidth="1"/>
    <col min="7426" max="7429" width="12.7109375" customWidth="1"/>
    <col min="7681" max="7681" width="24.7109375" customWidth="1"/>
    <col min="7682" max="7685" width="12.7109375" customWidth="1"/>
    <col min="7937" max="7937" width="24.7109375" customWidth="1"/>
    <col min="7938" max="7941" width="12.7109375" customWidth="1"/>
    <col min="8193" max="8193" width="24.7109375" customWidth="1"/>
    <col min="8194" max="8197" width="12.7109375" customWidth="1"/>
    <col min="8449" max="8449" width="24.7109375" customWidth="1"/>
    <col min="8450" max="8453" width="12.7109375" customWidth="1"/>
    <col min="8705" max="8705" width="24.7109375" customWidth="1"/>
    <col min="8706" max="8709" width="12.7109375" customWidth="1"/>
    <col min="8961" max="8961" width="24.7109375" customWidth="1"/>
    <col min="8962" max="8965" width="12.7109375" customWidth="1"/>
    <col min="9217" max="9217" width="24.7109375" customWidth="1"/>
    <col min="9218" max="9221" width="12.7109375" customWidth="1"/>
    <col min="9473" max="9473" width="24.7109375" customWidth="1"/>
    <col min="9474" max="9477" width="12.7109375" customWidth="1"/>
    <col min="9729" max="9729" width="24.7109375" customWidth="1"/>
    <col min="9730" max="9733" width="12.7109375" customWidth="1"/>
    <col min="9985" max="9985" width="24.7109375" customWidth="1"/>
    <col min="9986" max="9989" width="12.7109375" customWidth="1"/>
    <col min="10241" max="10241" width="24.7109375" customWidth="1"/>
    <col min="10242" max="10245" width="12.7109375" customWidth="1"/>
    <col min="10497" max="10497" width="24.7109375" customWidth="1"/>
    <col min="10498" max="10501" width="12.7109375" customWidth="1"/>
    <col min="10753" max="10753" width="24.7109375" customWidth="1"/>
    <col min="10754" max="10757" width="12.7109375" customWidth="1"/>
    <col min="11009" max="11009" width="24.7109375" customWidth="1"/>
    <col min="11010" max="11013" width="12.7109375" customWidth="1"/>
    <col min="11265" max="11265" width="24.7109375" customWidth="1"/>
    <col min="11266" max="11269" width="12.7109375" customWidth="1"/>
    <col min="11521" max="11521" width="24.7109375" customWidth="1"/>
    <col min="11522" max="11525" width="12.7109375" customWidth="1"/>
    <col min="11777" max="11777" width="24.7109375" customWidth="1"/>
    <col min="11778" max="11781" width="12.7109375" customWidth="1"/>
    <col min="12033" max="12033" width="24.7109375" customWidth="1"/>
    <col min="12034" max="12037" width="12.7109375" customWidth="1"/>
    <col min="12289" max="12289" width="24.7109375" customWidth="1"/>
    <col min="12290" max="12293" width="12.7109375" customWidth="1"/>
    <col min="12545" max="12545" width="24.7109375" customWidth="1"/>
    <col min="12546" max="12549" width="12.7109375" customWidth="1"/>
    <col min="12801" max="12801" width="24.7109375" customWidth="1"/>
    <col min="12802" max="12805" width="12.7109375" customWidth="1"/>
    <col min="13057" max="13057" width="24.7109375" customWidth="1"/>
    <col min="13058" max="13061" width="12.7109375" customWidth="1"/>
    <col min="13313" max="13313" width="24.7109375" customWidth="1"/>
    <col min="13314" max="13317" width="12.7109375" customWidth="1"/>
    <col min="13569" max="13569" width="24.7109375" customWidth="1"/>
    <col min="13570" max="13573" width="12.7109375" customWidth="1"/>
    <col min="13825" max="13825" width="24.7109375" customWidth="1"/>
    <col min="13826" max="13829" width="12.7109375" customWidth="1"/>
    <col min="14081" max="14081" width="24.7109375" customWidth="1"/>
    <col min="14082" max="14085" width="12.7109375" customWidth="1"/>
    <col min="14337" max="14337" width="24.7109375" customWidth="1"/>
    <col min="14338" max="14341" width="12.7109375" customWidth="1"/>
    <col min="14593" max="14593" width="24.7109375" customWidth="1"/>
    <col min="14594" max="14597" width="12.7109375" customWidth="1"/>
    <col min="14849" max="14849" width="24.7109375" customWidth="1"/>
    <col min="14850" max="14853" width="12.7109375" customWidth="1"/>
    <col min="15105" max="15105" width="24.7109375" customWidth="1"/>
    <col min="15106" max="15109" width="12.7109375" customWidth="1"/>
    <col min="15361" max="15361" width="24.7109375" customWidth="1"/>
    <col min="15362" max="15365" width="12.7109375" customWidth="1"/>
    <col min="15617" max="15617" width="24.7109375" customWidth="1"/>
    <col min="15618" max="15621" width="12.7109375" customWidth="1"/>
    <col min="15873" max="15873" width="24.7109375" customWidth="1"/>
    <col min="15874" max="15877" width="12.7109375" customWidth="1"/>
    <col min="16129" max="16129" width="24.7109375" customWidth="1"/>
    <col min="16130" max="16133" width="12.7109375" customWidth="1"/>
  </cols>
  <sheetData>
    <row r="1" spans="1:12" x14ac:dyDescent="0.25">
      <c r="A1" s="86" t="s">
        <v>173</v>
      </c>
      <c r="B1" s="86"/>
      <c r="C1" s="86"/>
      <c r="D1" s="86"/>
      <c r="E1" s="86"/>
      <c r="F1" s="86"/>
      <c r="G1" s="86"/>
      <c r="H1" s="86"/>
      <c r="I1" s="86"/>
      <c r="J1" s="86"/>
    </row>
    <row r="2" spans="1:12" x14ac:dyDescent="0.25">
      <c r="A2" s="64"/>
      <c r="B2" s="87" t="s">
        <v>174</v>
      </c>
      <c r="C2" s="88"/>
      <c r="D2" s="88"/>
      <c r="E2" s="89"/>
      <c r="F2" s="88" t="s">
        <v>175</v>
      </c>
      <c r="G2" s="88"/>
      <c r="H2" s="88"/>
      <c r="I2" s="88"/>
      <c r="J2" s="88"/>
      <c r="L2" t="s">
        <v>182</v>
      </c>
    </row>
    <row r="3" spans="1:12" x14ac:dyDescent="0.25">
      <c r="A3" s="65"/>
      <c r="B3" s="66">
        <v>2009</v>
      </c>
      <c r="C3" s="66">
        <v>2010</v>
      </c>
      <c r="D3" s="66">
        <v>2011</v>
      </c>
      <c r="E3" s="66" t="s">
        <v>176</v>
      </c>
      <c r="F3" s="66">
        <v>2009</v>
      </c>
      <c r="G3" s="66">
        <v>2010</v>
      </c>
      <c r="H3" s="66">
        <v>2011</v>
      </c>
      <c r="I3" s="66" t="s">
        <v>176</v>
      </c>
      <c r="J3" s="67" t="s">
        <v>177</v>
      </c>
    </row>
    <row r="4" spans="1:12" x14ac:dyDescent="0.25">
      <c r="A4" s="69" t="s">
        <v>8</v>
      </c>
      <c r="B4" s="70">
        <v>149843</v>
      </c>
      <c r="C4" s="70">
        <v>153839</v>
      </c>
      <c r="D4" s="70">
        <v>155390</v>
      </c>
      <c r="E4" s="70">
        <v>157272</v>
      </c>
      <c r="F4" s="71">
        <v>-3.9</v>
      </c>
      <c r="G4" s="71">
        <v>2.7</v>
      </c>
      <c r="H4" s="71">
        <v>1</v>
      </c>
      <c r="I4" s="72">
        <v>1.2</v>
      </c>
      <c r="J4" s="73">
        <v>39</v>
      </c>
    </row>
    <row r="5" spans="1:12" x14ac:dyDescent="0.25">
      <c r="A5" s="69" t="s">
        <v>9</v>
      </c>
      <c r="B5" s="70">
        <v>44215</v>
      </c>
      <c r="C5" s="70">
        <v>43472</v>
      </c>
      <c r="D5" s="70">
        <v>44232</v>
      </c>
      <c r="E5" s="70">
        <v>44732</v>
      </c>
      <c r="F5" s="71">
        <v>7.7</v>
      </c>
      <c r="G5" s="71">
        <v>-1.7</v>
      </c>
      <c r="H5" s="71">
        <v>1.7</v>
      </c>
      <c r="I5" s="72">
        <v>1.1000000000000001</v>
      </c>
      <c r="J5" s="73">
        <v>41</v>
      </c>
    </row>
    <row r="6" spans="1:12" x14ac:dyDescent="0.25">
      <c r="A6" s="69" t="s">
        <v>10</v>
      </c>
      <c r="B6" s="70">
        <v>221405</v>
      </c>
      <c r="C6" s="70">
        <v>221016</v>
      </c>
      <c r="D6" s="70">
        <v>224787</v>
      </c>
      <c r="E6" s="70">
        <v>230641</v>
      </c>
      <c r="F6" s="71">
        <v>-8.1999999999999993</v>
      </c>
      <c r="G6" s="71">
        <v>-0.2</v>
      </c>
      <c r="H6" s="71">
        <v>1.7</v>
      </c>
      <c r="I6" s="72">
        <v>2.6</v>
      </c>
      <c r="J6" s="73">
        <v>13</v>
      </c>
    </row>
    <row r="7" spans="1:12" x14ac:dyDescent="0.25">
      <c r="A7" s="69" t="s">
        <v>11</v>
      </c>
      <c r="B7" s="70">
        <v>89776</v>
      </c>
      <c r="C7" s="70">
        <v>92075</v>
      </c>
      <c r="D7" s="70">
        <v>92684</v>
      </c>
      <c r="E7" s="70">
        <v>93892</v>
      </c>
      <c r="F7" s="71">
        <v>-2</v>
      </c>
      <c r="G7" s="71">
        <v>2.6</v>
      </c>
      <c r="H7" s="71">
        <v>0.7</v>
      </c>
      <c r="I7" s="72">
        <v>1.3</v>
      </c>
      <c r="J7" s="73">
        <v>38</v>
      </c>
    </row>
    <row r="8" spans="1:12" x14ac:dyDescent="0.25">
      <c r="A8" s="69" t="s">
        <v>12</v>
      </c>
      <c r="B8" s="70">
        <v>1667152</v>
      </c>
      <c r="C8" s="70">
        <v>1672473</v>
      </c>
      <c r="D8" s="70">
        <v>1692301</v>
      </c>
      <c r="E8" s="70">
        <v>1751002</v>
      </c>
      <c r="F8" s="71">
        <v>-5.0999999999999996</v>
      </c>
      <c r="G8" s="71">
        <v>0.3</v>
      </c>
      <c r="H8" s="71">
        <v>1.2</v>
      </c>
      <c r="I8" s="72">
        <v>3.5</v>
      </c>
      <c r="J8" s="73">
        <v>6</v>
      </c>
    </row>
    <row r="9" spans="1:12" x14ac:dyDescent="0.25">
      <c r="A9" s="69" t="s">
        <v>13</v>
      </c>
      <c r="B9" s="70">
        <v>225984</v>
      </c>
      <c r="C9" s="70">
        <v>230976</v>
      </c>
      <c r="D9" s="70">
        <v>234929</v>
      </c>
      <c r="E9" s="70">
        <v>239884</v>
      </c>
      <c r="F9" s="71">
        <v>-2.2000000000000002</v>
      </c>
      <c r="G9" s="71">
        <v>2.2000000000000002</v>
      </c>
      <c r="H9" s="71">
        <v>1.7</v>
      </c>
      <c r="I9" s="72">
        <v>2.1</v>
      </c>
      <c r="J9" s="73">
        <v>22</v>
      </c>
    </row>
    <row r="10" spans="1:12" x14ac:dyDescent="0.25">
      <c r="A10" s="69" t="s">
        <v>14</v>
      </c>
      <c r="B10" s="70">
        <v>195237</v>
      </c>
      <c r="C10" s="70">
        <v>197613</v>
      </c>
      <c r="D10" s="70">
        <v>197452</v>
      </c>
      <c r="E10" s="70">
        <v>197202</v>
      </c>
      <c r="F10" s="71">
        <v>-3.6</v>
      </c>
      <c r="G10" s="71">
        <v>1.2</v>
      </c>
      <c r="H10" s="71">
        <v>-0.1</v>
      </c>
      <c r="I10" s="72">
        <v>-0.1</v>
      </c>
      <c r="J10" s="73">
        <v>50</v>
      </c>
    </row>
    <row r="11" spans="1:12" x14ac:dyDescent="0.25">
      <c r="A11" s="69" t="s">
        <v>15</v>
      </c>
      <c r="B11" s="70">
        <v>55352</v>
      </c>
      <c r="C11" s="70">
        <v>55496</v>
      </c>
      <c r="D11" s="70">
        <v>56004</v>
      </c>
      <c r="E11" s="70">
        <v>56110</v>
      </c>
      <c r="F11" s="71">
        <v>3.1</v>
      </c>
      <c r="G11" s="71">
        <v>0.3</v>
      </c>
      <c r="H11" s="71">
        <v>0.9</v>
      </c>
      <c r="I11" s="72">
        <v>0.2</v>
      </c>
      <c r="J11" s="73">
        <v>49</v>
      </c>
    </row>
    <row r="12" spans="1:12" x14ac:dyDescent="0.25">
      <c r="A12" s="69" t="s">
        <v>16</v>
      </c>
      <c r="B12" s="70">
        <v>87172</v>
      </c>
      <c r="C12" s="70">
        <v>89968</v>
      </c>
      <c r="D12" s="70">
        <v>91442</v>
      </c>
      <c r="E12" s="70">
        <v>92106</v>
      </c>
      <c r="F12" s="71">
        <v>-0.7</v>
      </c>
      <c r="G12" s="71">
        <v>3.2</v>
      </c>
      <c r="H12" s="71">
        <v>1.6</v>
      </c>
      <c r="I12" s="72">
        <v>0.7</v>
      </c>
      <c r="J12" s="68" t="s">
        <v>178</v>
      </c>
    </row>
    <row r="13" spans="1:12" x14ac:dyDescent="0.25">
      <c r="A13" s="69" t="s">
        <v>17</v>
      </c>
      <c r="B13" s="70">
        <v>648642</v>
      </c>
      <c r="C13" s="70">
        <v>650291</v>
      </c>
      <c r="D13" s="70">
        <v>656346</v>
      </c>
      <c r="E13" s="70">
        <v>672287</v>
      </c>
      <c r="F13" s="71">
        <v>-5.9</v>
      </c>
      <c r="G13" s="71">
        <v>0.3</v>
      </c>
      <c r="H13" s="71">
        <v>0.9</v>
      </c>
      <c r="I13" s="72">
        <v>2.4</v>
      </c>
      <c r="J13" s="73">
        <v>14</v>
      </c>
    </row>
    <row r="14" spans="1:12" x14ac:dyDescent="0.25">
      <c r="A14" s="69" t="s">
        <v>18</v>
      </c>
      <c r="B14" s="70">
        <v>353817</v>
      </c>
      <c r="C14" s="70">
        <v>358843</v>
      </c>
      <c r="D14" s="70">
        <v>366342</v>
      </c>
      <c r="E14" s="70">
        <v>374000</v>
      </c>
      <c r="F14" s="71">
        <v>-5.4</v>
      </c>
      <c r="G14" s="71">
        <v>1.4</v>
      </c>
      <c r="H14" s="71">
        <v>2.1</v>
      </c>
      <c r="I14" s="72">
        <v>2.1</v>
      </c>
      <c r="J14" s="73">
        <v>24</v>
      </c>
    </row>
    <row r="15" spans="1:12" x14ac:dyDescent="0.25">
      <c r="A15" s="69" t="s">
        <v>19</v>
      </c>
      <c r="B15" s="70">
        <v>57902</v>
      </c>
      <c r="C15" s="70">
        <v>59673</v>
      </c>
      <c r="D15" s="70">
        <v>60899</v>
      </c>
      <c r="E15" s="70">
        <v>61877</v>
      </c>
      <c r="F15" s="71">
        <v>-3.7</v>
      </c>
      <c r="G15" s="71">
        <v>3.1</v>
      </c>
      <c r="H15" s="71">
        <v>2.1</v>
      </c>
      <c r="I15" s="72">
        <v>1.6</v>
      </c>
      <c r="J15" s="73">
        <v>28</v>
      </c>
    </row>
    <row r="16" spans="1:12" x14ac:dyDescent="0.25">
      <c r="A16" s="69" t="s">
        <v>20</v>
      </c>
      <c r="B16" s="70">
        <v>49949</v>
      </c>
      <c r="C16" s="70">
        <v>50734</v>
      </c>
      <c r="D16" s="70">
        <v>50759</v>
      </c>
      <c r="E16" s="70">
        <v>50976</v>
      </c>
      <c r="F16" s="71">
        <v>-2.8</v>
      </c>
      <c r="G16" s="71">
        <v>1.6</v>
      </c>
      <c r="H16" s="71">
        <v>0</v>
      </c>
      <c r="I16" s="72">
        <v>0.4</v>
      </c>
      <c r="J16" s="73">
        <v>45</v>
      </c>
    </row>
    <row r="17" spans="1:10" x14ac:dyDescent="0.25">
      <c r="A17" s="69" t="s">
        <v>21</v>
      </c>
      <c r="B17" s="70">
        <v>561154</v>
      </c>
      <c r="C17" s="70">
        <v>571228</v>
      </c>
      <c r="D17" s="70">
        <v>583055</v>
      </c>
      <c r="E17" s="70">
        <v>594201</v>
      </c>
      <c r="F17" s="71">
        <v>-3.4</v>
      </c>
      <c r="G17" s="71">
        <v>1.8</v>
      </c>
      <c r="H17" s="71">
        <v>2.1</v>
      </c>
      <c r="I17" s="72">
        <v>1.9</v>
      </c>
      <c r="J17" s="73">
        <v>26</v>
      </c>
    </row>
    <row r="18" spans="1:10" x14ac:dyDescent="0.25">
      <c r="A18" s="69" t="s">
        <v>22</v>
      </c>
      <c r="B18" s="70">
        <v>227383</v>
      </c>
      <c r="C18" s="70">
        <v>241927</v>
      </c>
      <c r="D18" s="70">
        <v>247222</v>
      </c>
      <c r="E18" s="70">
        <v>255380</v>
      </c>
      <c r="F18" s="71">
        <v>-6</v>
      </c>
      <c r="G18" s="71">
        <v>6.4</v>
      </c>
      <c r="H18" s="71">
        <v>2.2000000000000002</v>
      </c>
      <c r="I18" s="72">
        <v>3.3</v>
      </c>
      <c r="J18" s="73">
        <v>8</v>
      </c>
    </row>
    <row r="19" spans="1:10" x14ac:dyDescent="0.25">
      <c r="A19" s="69" t="s">
        <v>23</v>
      </c>
      <c r="B19" s="70">
        <v>121742</v>
      </c>
      <c r="C19" s="70">
        <v>124011</v>
      </c>
      <c r="D19" s="70">
        <v>126792</v>
      </c>
      <c r="E19" s="70">
        <v>129799</v>
      </c>
      <c r="F19" s="71">
        <v>-1.6</v>
      </c>
      <c r="G19" s="71">
        <v>1.9</v>
      </c>
      <c r="H19" s="71">
        <v>2.2000000000000002</v>
      </c>
      <c r="I19" s="72">
        <v>2.4</v>
      </c>
      <c r="J19" s="73">
        <v>16</v>
      </c>
    </row>
    <row r="20" spans="1:10" x14ac:dyDescent="0.25">
      <c r="A20" s="69" t="s">
        <v>24</v>
      </c>
      <c r="B20" s="70">
        <v>110420</v>
      </c>
      <c r="C20" s="70">
        <v>113324</v>
      </c>
      <c r="D20" s="70">
        <v>116907</v>
      </c>
      <c r="E20" s="70">
        <v>118523</v>
      </c>
      <c r="F20" s="71">
        <v>-3.2</v>
      </c>
      <c r="G20" s="71">
        <v>2.6</v>
      </c>
      <c r="H20" s="71">
        <v>3.2</v>
      </c>
      <c r="I20" s="72">
        <v>1.4</v>
      </c>
      <c r="J20" s="73">
        <v>35</v>
      </c>
    </row>
    <row r="21" spans="1:10" x14ac:dyDescent="0.25">
      <c r="A21" s="69" t="s">
        <v>25</v>
      </c>
      <c r="B21" s="70">
        <v>135180</v>
      </c>
      <c r="C21" s="70">
        <v>141977</v>
      </c>
      <c r="D21" s="70">
        <v>144779</v>
      </c>
      <c r="E21" s="70">
        <v>146829</v>
      </c>
      <c r="F21" s="71">
        <v>-3.9</v>
      </c>
      <c r="G21" s="71">
        <v>5</v>
      </c>
      <c r="H21" s="71">
        <v>2</v>
      </c>
      <c r="I21" s="72">
        <v>1.4</v>
      </c>
      <c r="J21" s="73">
        <v>33</v>
      </c>
    </row>
    <row r="22" spans="1:10" x14ac:dyDescent="0.25">
      <c r="A22" s="69" t="s">
        <v>26</v>
      </c>
      <c r="B22" s="70">
        <v>189853</v>
      </c>
      <c r="C22" s="70">
        <v>200944</v>
      </c>
      <c r="D22" s="70">
        <v>195640</v>
      </c>
      <c r="E22" s="70">
        <v>198548</v>
      </c>
      <c r="F22" s="71">
        <v>3.2</v>
      </c>
      <c r="G22" s="71">
        <v>5.8</v>
      </c>
      <c r="H22" s="71">
        <v>-2.6</v>
      </c>
      <c r="I22" s="72">
        <v>1.5</v>
      </c>
      <c r="J22" s="73">
        <v>30</v>
      </c>
    </row>
    <row r="23" spans="1:10" x14ac:dyDescent="0.25">
      <c r="A23" s="69" t="s">
        <v>27</v>
      </c>
      <c r="B23" s="70">
        <v>44770</v>
      </c>
      <c r="C23" s="70">
        <v>45564</v>
      </c>
      <c r="D23" s="70">
        <v>45763</v>
      </c>
      <c r="E23" s="70">
        <v>45986</v>
      </c>
      <c r="F23" s="71">
        <v>-1.8</v>
      </c>
      <c r="G23" s="71">
        <v>1.8</v>
      </c>
      <c r="H23" s="71">
        <v>0.4</v>
      </c>
      <c r="I23" s="72">
        <v>0.5</v>
      </c>
      <c r="J23" s="73">
        <v>44</v>
      </c>
    </row>
    <row r="24" spans="1:10" x14ac:dyDescent="0.25">
      <c r="A24" s="69" t="s">
        <v>28</v>
      </c>
      <c r="B24" s="70">
        <v>255757</v>
      </c>
      <c r="C24" s="70">
        <v>264321</v>
      </c>
      <c r="D24" s="70">
        <v>268418</v>
      </c>
      <c r="E24" s="70">
        <v>274930</v>
      </c>
      <c r="F24" s="71">
        <v>-1.1000000000000001</v>
      </c>
      <c r="G24" s="71">
        <v>3.3</v>
      </c>
      <c r="H24" s="71">
        <v>1.6</v>
      </c>
      <c r="I24" s="72">
        <v>2.4</v>
      </c>
      <c r="J24" s="73">
        <v>15</v>
      </c>
    </row>
    <row r="25" spans="1:10" x14ac:dyDescent="0.25">
      <c r="A25" s="69" t="s">
        <v>29</v>
      </c>
      <c r="B25" s="70">
        <v>327739</v>
      </c>
      <c r="C25" s="70">
        <v>340159</v>
      </c>
      <c r="D25" s="70">
        <v>345961</v>
      </c>
      <c r="E25" s="70">
        <v>353717</v>
      </c>
      <c r="F25" s="71">
        <v>-2.4</v>
      </c>
      <c r="G25" s="71">
        <v>3.8</v>
      </c>
      <c r="H25" s="71">
        <v>1.7</v>
      </c>
      <c r="I25" s="72">
        <v>2.2000000000000002</v>
      </c>
      <c r="J25" s="73">
        <v>19</v>
      </c>
    </row>
    <row r="26" spans="1:10" x14ac:dyDescent="0.25">
      <c r="A26" s="69" t="s">
        <v>30</v>
      </c>
      <c r="B26" s="70">
        <v>314260</v>
      </c>
      <c r="C26" s="70">
        <v>329812</v>
      </c>
      <c r="D26" s="70">
        <v>341194</v>
      </c>
      <c r="E26" s="70">
        <v>348867</v>
      </c>
      <c r="F26" s="71">
        <v>-9.1</v>
      </c>
      <c r="G26" s="71">
        <v>4.9000000000000004</v>
      </c>
      <c r="H26" s="71">
        <v>3.5</v>
      </c>
      <c r="I26" s="72">
        <v>2.2000000000000002</v>
      </c>
      <c r="J26" s="73">
        <v>18</v>
      </c>
    </row>
    <row r="27" spans="1:10" x14ac:dyDescent="0.25">
      <c r="A27" s="69" t="s">
        <v>31</v>
      </c>
      <c r="B27" s="70">
        <v>233758</v>
      </c>
      <c r="C27" s="70">
        <v>240418</v>
      </c>
      <c r="D27" s="70">
        <v>244305</v>
      </c>
      <c r="E27" s="70">
        <v>252971</v>
      </c>
      <c r="F27" s="71">
        <v>-3.5</v>
      </c>
      <c r="G27" s="71">
        <v>2.8</v>
      </c>
      <c r="H27" s="71">
        <v>1.6</v>
      </c>
      <c r="I27" s="72">
        <v>3.5</v>
      </c>
      <c r="J27" s="73">
        <v>5</v>
      </c>
    </row>
    <row r="28" spans="1:10" x14ac:dyDescent="0.25">
      <c r="A28" s="69" t="s">
        <v>32</v>
      </c>
      <c r="B28" s="70">
        <v>83702</v>
      </c>
      <c r="C28" s="70">
        <v>85363</v>
      </c>
      <c r="D28" s="70">
        <v>84402</v>
      </c>
      <c r="E28" s="70">
        <v>86396</v>
      </c>
      <c r="F28" s="71">
        <v>-3.9</v>
      </c>
      <c r="G28" s="71">
        <v>2</v>
      </c>
      <c r="H28" s="71">
        <v>-1.1000000000000001</v>
      </c>
      <c r="I28" s="72">
        <v>2.4</v>
      </c>
      <c r="J28" s="73">
        <v>17</v>
      </c>
    </row>
    <row r="29" spans="1:10" x14ac:dyDescent="0.25">
      <c r="A29" s="69" t="s">
        <v>33</v>
      </c>
      <c r="B29" s="70">
        <v>212591</v>
      </c>
      <c r="C29" s="70">
        <v>216681</v>
      </c>
      <c r="D29" s="70">
        <v>217401</v>
      </c>
      <c r="E29" s="70">
        <v>221702</v>
      </c>
      <c r="F29" s="71">
        <v>-4.3</v>
      </c>
      <c r="G29" s="71">
        <v>1.9</v>
      </c>
      <c r="H29" s="71">
        <v>0.3</v>
      </c>
      <c r="I29" s="72">
        <v>2</v>
      </c>
      <c r="J29" s="73">
        <v>25</v>
      </c>
    </row>
    <row r="30" spans="1:10" x14ac:dyDescent="0.25">
      <c r="A30" s="69" t="s">
        <v>34</v>
      </c>
      <c r="B30" s="70">
        <v>31271</v>
      </c>
      <c r="C30" s="70">
        <v>31918</v>
      </c>
      <c r="D30" s="70">
        <v>32683</v>
      </c>
      <c r="E30" s="70">
        <v>33374</v>
      </c>
      <c r="F30" s="71">
        <v>-2.1</v>
      </c>
      <c r="G30" s="71">
        <v>2.1</v>
      </c>
      <c r="H30" s="71">
        <v>2.4</v>
      </c>
      <c r="I30" s="72">
        <v>2.1</v>
      </c>
      <c r="J30" s="73">
        <v>21</v>
      </c>
    </row>
    <row r="31" spans="1:10" x14ac:dyDescent="0.25">
      <c r="A31" s="69" t="s">
        <v>35</v>
      </c>
      <c r="B31" s="70">
        <v>77625</v>
      </c>
      <c r="C31" s="70">
        <v>80638</v>
      </c>
      <c r="D31" s="70">
        <v>82172</v>
      </c>
      <c r="E31" s="70">
        <v>83393</v>
      </c>
      <c r="F31" s="71">
        <v>-0.1</v>
      </c>
      <c r="G31" s="71">
        <v>3.9</v>
      </c>
      <c r="H31" s="71">
        <v>1.9</v>
      </c>
      <c r="I31" s="72">
        <v>1.5</v>
      </c>
      <c r="J31" s="73">
        <v>29</v>
      </c>
    </row>
    <row r="32" spans="1:10" x14ac:dyDescent="0.25">
      <c r="A32" s="69" t="s">
        <v>36</v>
      </c>
      <c r="B32" s="70">
        <v>110001</v>
      </c>
      <c r="C32" s="70">
        <v>109610</v>
      </c>
      <c r="D32" s="70">
        <v>111574</v>
      </c>
      <c r="E32" s="70">
        <v>113197</v>
      </c>
      <c r="F32" s="71">
        <v>-8.1999999999999993</v>
      </c>
      <c r="G32" s="71">
        <v>-0.4</v>
      </c>
      <c r="H32" s="71">
        <v>1.8</v>
      </c>
      <c r="I32" s="72">
        <v>1.5</v>
      </c>
      <c r="J32" s="73">
        <v>31</v>
      </c>
    </row>
    <row r="33" spans="1:10" x14ac:dyDescent="0.25">
      <c r="A33" s="69" t="s">
        <v>37</v>
      </c>
      <c r="B33" s="70">
        <v>53475</v>
      </c>
      <c r="C33" s="70">
        <v>55242</v>
      </c>
      <c r="D33" s="70">
        <v>56443</v>
      </c>
      <c r="E33" s="70">
        <v>56735</v>
      </c>
      <c r="F33" s="71">
        <v>-1.8</v>
      </c>
      <c r="G33" s="71">
        <v>3.3</v>
      </c>
      <c r="H33" s="71">
        <v>2.2000000000000002</v>
      </c>
      <c r="I33" s="72">
        <v>0.5</v>
      </c>
      <c r="J33" s="73">
        <v>43</v>
      </c>
    </row>
    <row r="34" spans="1:10" x14ac:dyDescent="0.25">
      <c r="A34" s="69" t="s">
        <v>38</v>
      </c>
      <c r="B34" s="70">
        <v>424871</v>
      </c>
      <c r="C34" s="70">
        <v>431409</v>
      </c>
      <c r="D34" s="70">
        <v>432415</v>
      </c>
      <c r="E34" s="70">
        <v>438173</v>
      </c>
      <c r="F34" s="71">
        <v>-4.3</v>
      </c>
      <c r="G34" s="71">
        <v>1.5</v>
      </c>
      <c r="H34" s="71">
        <v>0.2</v>
      </c>
      <c r="I34" s="72">
        <v>1.3</v>
      </c>
      <c r="J34" s="73">
        <v>36</v>
      </c>
    </row>
    <row r="35" spans="1:10" x14ac:dyDescent="0.25">
      <c r="A35" s="69" t="s">
        <v>39</v>
      </c>
      <c r="B35" s="70">
        <v>70239</v>
      </c>
      <c r="C35" s="70">
        <v>70785</v>
      </c>
      <c r="D35" s="70">
        <v>70529</v>
      </c>
      <c r="E35" s="70">
        <v>70699</v>
      </c>
      <c r="F35" s="71">
        <v>1.7</v>
      </c>
      <c r="G35" s="71">
        <v>0.8</v>
      </c>
      <c r="H35" s="71">
        <v>-0.4</v>
      </c>
      <c r="I35" s="72">
        <v>0.2</v>
      </c>
      <c r="J35" s="73">
        <v>47</v>
      </c>
    </row>
    <row r="36" spans="1:10" x14ac:dyDescent="0.25">
      <c r="A36" s="69" t="s">
        <v>40</v>
      </c>
      <c r="B36" s="70">
        <v>974078</v>
      </c>
      <c r="C36" s="70">
        <v>1013251</v>
      </c>
      <c r="D36" s="70">
        <v>1024985</v>
      </c>
      <c r="E36" s="70">
        <v>1038541</v>
      </c>
      <c r="F36" s="71">
        <v>-1.4</v>
      </c>
      <c r="G36" s="71">
        <v>4</v>
      </c>
      <c r="H36" s="71">
        <v>1.2</v>
      </c>
      <c r="I36" s="72">
        <v>1.3</v>
      </c>
      <c r="J36" s="73">
        <v>37</v>
      </c>
    </row>
    <row r="37" spans="1:10" x14ac:dyDescent="0.25">
      <c r="A37" s="69" t="s">
        <v>41</v>
      </c>
      <c r="B37" s="70">
        <v>372219</v>
      </c>
      <c r="C37" s="70">
        <v>380693</v>
      </c>
      <c r="D37" s="70">
        <v>382655</v>
      </c>
      <c r="E37" s="70">
        <v>392905</v>
      </c>
      <c r="F37" s="71">
        <v>-1.5</v>
      </c>
      <c r="G37" s="71">
        <v>2.2999999999999998</v>
      </c>
      <c r="H37" s="71">
        <v>0.5</v>
      </c>
      <c r="I37" s="72">
        <v>2.7</v>
      </c>
      <c r="J37" s="73">
        <v>11</v>
      </c>
    </row>
    <row r="38" spans="1:10" x14ac:dyDescent="0.25">
      <c r="A38" s="69" t="s">
        <v>42</v>
      </c>
      <c r="B38" s="70">
        <v>29497</v>
      </c>
      <c r="C38" s="70">
        <v>31618</v>
      </c>
      <c r="D38" s="70">
        <v>34092</v>
      </c>
      <c r="E38" s="70">
        <v>38654</v>
      </c>
      <c r="F38" s="71">
        <v>3</v>
      </c>
      <c r="G38" s="71">
        <v>7.2</v>
      </c>
      <c r="H38" s="71">
        <v>7.8</v>
      </c>
      <c r="I38" s="72">
        <v>13.4</v>
      </c>
      <c r="J38" s="73">
        <v>1</v>
      </c>
    </row>
    <row r="39" spans="1:10" x14ac:dyDescent="0.25">
      <c r="A39" s="69" t="s">
        <v>43</v>
      </c>
      <c r="B39" s="70">
        <v>405483</v>
      </c>
      <c r="C39" s="70">
        <v>413991</v>
      </c>
      <c r="D39" s="70">
        <v>425913</v>
      </c>
      <c r="E39" s="70">
        <v>435104</v>
      </c>
      <c r="F39" s="71">
        <v>-5.7</v>
      </c>
      <c r="G39" s="71">
        <v>2.1</v>
      </c>
      <c r="H39" s="71">
        <v>2.9</v>
      </c>
      <c r="I39" s="72">
        <v>2.2000000000000002</v>
      </c>
      <c r="J39" s="73">
        <v>20</v>
      </c>
    </row>
    <row r="40" spans="1:10" x14ac:dyDescent="0.25">
      <c r="A40" s="69" t="s">
        <v>44</v>
      </c>
      <c r="B40" s="70">
        <v>132059</v>
      </c>
      <c r="C40" s="70">
        <v>132917</v>
      </c>
      <c r="D40" s="70">
        <v>135454</v>
      </c>
      <c r="E40" s="70">
        <v>138296</v>
      </c>
      <c r="F40" s="71">
        <v>-1.7</v>
      </c>
      <c r="G40" s="71">
        <v>0.6</v>
      </c>
      <c r="H40" s="71">
        <v>1.9</v>
      </c>
      <c r="I40" s="72">
        <v>2.1</v>
      </c>
      <c r="J40" s="73">
        <v>23</v>
      </c>
    </row>
    <row r="41" spans="1:10" x14ac:dyDescent="0.25">
      <c r="A41" s="69" t="s">
        <v>45</v>
      </c>
      <c r="B41" s="70">
        <v>164711</v>
      </c>
      <c r="C41" s="70">
        <v>174165</v>
      </c>
      <c r="D41" s="70">
        <v>180326</v>
      </c>
      <c r="E41" s="70">
        <v>187440</v>
      </c>
      <c r="F41" s="71">
        <v>-3.2</v>
      </c>
      <c r="G41" s="71">
        <v>5.7</v>
      </c>
      <c r="H41" s="71">
        <v>3.5</v>
      </c>
      <c r="I41" s="72">
        <v>3.9</v>
      </c>
      <c r="J41" s="73">
        <v>3</v>
      </c>
    </row>
    <row r="42" spans="1:10" x14ac:dyDescent="0.25">
      <c r="A42" s="69" t="s">
        <v>46</v>
      </c>
      <c r="B42" s="70">
        <v>482665</v>
      </c>
      <c r="C42" s="70">
        <v>493530</v>
      </c>
      <c r="D42" s="70">
        <v>502769</v>
      </c>
      <c r="E42" s="70">
        <v>511345</v>
      </c>
      <c r="F42" s="71">
        <v>-3.1</v>
      </c>
      <c r="G42" s="71">
        <v>2.2999999999999998</v>
      </c>
      <c r="H42" s="71">
        <v>1.9</v>
      </c>
      <c r="I42" s="72">
        <v>1.7</v>
      </c>
      <c r="J42" s="73">
        <v>27</v>
      </c>
    </row>
    <row r="43" spans="1:10" x14ac:dyDescent="0.25">
      <c r="A43" s="69" t="s">
        <v>47</v>
      </c>
      <c r="B43" s="70">
        <v>42741</v>
      </c>
      <c r="C43" s="70">
        <v>43153</v>
      </c>
      <c r="D43" s="70">
        <v>43168</v>
      </c>
      <c r="E43" s="70">
        <v>43774</v>
      </c>
      <c r="F43" s="71">
        <v>-1.6</v>
      </c>
      <c r="G43" s="71">
        <v>1</v>
      </c>
      <c r="H43" s="71">
        <v>0</v>
      </c>
      <c r="I43" s="72">
        <v>1.4</v>
      </c>
      <c r="J43" s="73">
        <v>34</v>
      </c>
    </row>
    <row r="44" spans="1:10" x14ac:dyDescent="0.25">
      <c r="A44" s="69" t="s">
        <v>48</v>
      </c>
      <c r="B44" s="70">
        <v>139913</v>
      </c>
      <c r="C44" s="70">
        <v>143407</v>
      </c>
      <c r="D44" s="70">
        <v>146669</v>
      </c>
      <c r="E44" s="70">
        <v>150596</v>
      </c>
      <c r="F44" s="71">
        <v>-4.3</v>
      </c>
      <c r="G44" s="71">
        <v>2.5</v>
      </c>
      <c r="H44" s="71">
        <v>2.2999999999999998</v>
      </c>
      <c r="I44" s="72">
        <v>2.7</v>
      </c>
      <c r="J44" s="73">
        <v>12</v>
      </c>
    </row>
    <row r="45" spans="1:10" x14ac:dyDescent="0.25">
      <c r="A45" s="69" t="s">
        <v>49</v>
      </c>
      <c r="B45" s="70">
        <v>34354</v>
      </c>
      <c r="C45" s="70">
        <v>34371</v>
      </c>
      <c r="D45" s="70">
        <v>35898</v>
      </c>
      <c r="E45" s="70">
        <v>35985</v>
      </c>
      <c r="F45" s="71">
        <v>0.2</v>
      </c>
      <c r="G45" s="71">
        <v>0</v>
      </c>
      <c r="H45" s="71">
        <v>4.4000000000000004</v>
      </c>
      <c r="I45" s="72">
        <v>0.2</v>
      </c>
      <c r="J45" s="73">
        <v>46</v>
      </c>
    </row>
    <row r="46" spans="1:10" x14ac:dyDescent="0.25">
      <c r="A46" s="69" t="s">
        <v>50</v>
      </c>
      <c r="B46" s="70">
        <v>221902</v>
      </c>
      <c r="C46" s="70">
        <v>227360</v>
      </c>
      <c r="D46" s="70">
        <v>232891</v>
      </c>
      <c r="E46" s="70">
        <v>240523</v>
      </c>
      <c r="F46" s="71">
        <v>-3.9</v>
      </c>
      <c r="G46" s="71">
        <v>2.5</v>
      </c>
      <c r="H46" s="71">
        <v>2.4</v>
      </c>
      <c r="I46" s="72">
        <v>3.3</v>
      </c>
      <c r="J46" s="73">
        <v>9</v>
      </c>
    </row>
    <row r="47" spans="1:10" x14ac:dyDescent="0.25">
      <c r="A47" s="69" t="s">
        <v>51</v>
      </c>
      <c r="B47" s="70">
        <v>1071959</v>
      </c>
      <c r="C47" s="70">
        <v>1116268</v>
      </c>
      <c r="D47" s="70">
        <v>1156013</v>
      </c>
      <c r="E47" s="70">
        <v>1211692</v>
      </c>
      <c r="F47" s="71">
        <v>-0.5</v>
      </c>
      <c r="G47" s="71">
        <v>4.0999999999999996</v>
      </c>
      <c r="H47" s="71">
        <v>3.6</v>
      </c>
      <c r="I47" s="72">
        <v>4.8</v>
      </c>
      <c r="J47" s="73">
        <v>2</v>
      </c>
    </row>
    <row r="48" spans="1:10" x14ac:dyDescent="0.25">
      <c r="A48" s="69" t="s">
        <v>52</v>
      </c>
      <c r="B48" s="70">
        <v>102863</v>
      </c>
      <c r="C48" s="70">
        <v>105199</v>
      </c>
      <c r="D48" s="70">
        <v>108106</v>
      </c>
      <c r="E48" s="70">
        <v>111808</v>
      </c>
      <c r="F48" s="71">
        <v>-1</v>
      </c>
      <c r="G48" s="71">
        <v>2.2999999999999998</v>
      </c>
      <c r="H48" s="71">
        <v>2.8</v>
      </c>
      <c r="I48" s="72">
        <v>3.4</v>
      </c>
      <c r="J48" s="73">
        <v>7</v>
      </c>
    </row>
    <row r="49" spans="1:10" x14ac:dyDescent="0.25">
      <c r="A49" s="69" t="s">
        <v>53</v>
      </c>
      <c r="B49" s="70">
        <v>22108</v>
      </c>
      <c r="C49" s="70">
        <v>23341</v>
      </c>
      <c r="D49" s="70">
        <v>23639</v>
      </c>
      <c r="E49" s="70">
        <v>23912</v>
      </c>
      <c r="F49" s="71">
        <v>-2.9</v>
      </c>
      <c r="G49" s="71">
        <v>5.6</v>
      </c>
      <c r="H49" s="71">
        <v>1.3</v>
      </c>
      <c r="I49" s="72">
        <v>1.2</v>
      </c>
      <c r="J49" s="73">
        <v>40</v>
      </c>
    </row>
    <row r="50" spans="1:10" x14ac:dyDescent="0.25">
      <c r="A50" s="69" t="s">
        <v>54</v>
      </c>
      <c r="B50" s="70">
        <v>363730</v>
      </c>
      <c r="C50" s="70">
        <v>377466</v>
      </c>
      <c r="D50" s="70">
        <v>381493</v>
      </c>
      <c r="E50" s="70">
        <v>385772</v>
      </c>
      <c r="F50" s="71">
        <v>-0.7</v>
      </c>
      <c r="G50" s="71">
        <v>3.8</v>
      </c>
      <c r="H50" s="71">
        <v>1.1000000000000001</v>
      </c>
      <c r="I50" s="72">
        <v>1.1000000000000001</v>
      </c>
      <c r="J50" s="73">
        <v>42</v>
      </c>
    </row>
    <row r="51" spans="1:10" x14ac:dyDescent="0.25">
      <c r="A51" s="69" t="s">
        <v>55</v>
      </c>
      <c r="B51" s="70">
        <v>300785</v>
      </c>
      <c r="C51" s="70">
        <v>307685</v>
      </c>
      <c r="D51" s="70">
        <v>313783</v>
      </c>
      <c r="E51" s="70">
        <v>325165</v>
      </c>
      <c r="F51" s="71">
        <v>-2.4</v>
      </c>
      <c r="G51" s="71">
        <v>2.2999999999999998</v>
      </c>
      <c r="H51" s="71">
        <v>2</v>
      </c>
      <c r="I51" s="72">
        <v>3.6</v>
      </c>
      <c r="J51" s="73">
        <v>4</v>
      </c>
    </row>
    <row r="52" spans="1:10" x14ac:dyDescent="0.25">
      <c r="A52" s="69" t="s">
        <v>56</v>
      </c>
      <c r="B52" s="70">
        <v>51881</v>
      </c>
      <c r="C52" s="70">
        <v>53575</v>
      </c>
      <c r="D52" s="70">
        <v>54597</v>
      </c>
      <c r="E52" s="70">
        <v>56384</v>
      </c>
      <c r="F52" s="71">
        <v>0.6</v>
      </c>
      <c r="G52" s="71">
        <v>3.3</v>
      </c>
      <c r="H52" s="71">
        <v>1.9</v>
      </c>
      <c r="I52" s="72">
        <v>3.3</v>
      </c>
      <c r="J52" s="73">
        <v>10</v>
      </c>
    </row>
    <row r="53" spans="1:10" x14ac:dyDescent="0.25">
      <c r="A53" s="69" t="s">
        <v>57</v>
      </c>
      <c r="B53" s="70">
        <v>212592</v>
      </c>
      <c r="C53" s="70">
        <v>219080</v>
      </c>
      <c r="D53" s="70">
        <v>221874</v>
      </c>
      <c r="E53" s="70">
        <v>225094</v>
      </c>
      <c r="F53" s="71">
        <v>-2.8</v>
      </c>
      <c r="G53" s="71">
        <v>3.1</v>
      </c>
      <c r="H53" s="71">
        <v>1.3</v>
      </c>
      <c r="I53" s="72">
        <v>1.5</v>
      </c>
      <c r="J53" s="73">
        <v>32</v>
      </c>
    </row>
    <row r="54" spans="1:10" x14ac:dyDescent="0.25">
      <c r="A54" s="74" t="s">
        <v>58</v>
      </c>
      <c r="B54" s="75">
        <v>32439</v>
      </c>
      <c r="C54" s="75">
        <v>32004</v>
      </c>
      <c r="D54" s="75">
        <v>31231</v>
      </c>
      <c r="E54" s="75">
        <v>31302</v>
      </c>
      <c r="F54" s="76">
        <v>3.4</v>
      </c>
      <c r="G54" s="76">
        <v>-1.3</v>
      </c>
      <c r="H54" s="76">
        <v>-2.4</v>
      </c>
      <c r="I54" s="77">
        <v>0.2</v>
      </c>
      <c r="J54" s="78">
        <v>48</v>
      </c>
    </row>
    <row r="55" spans="1:10" x14ac:dyDescent="0.25">
      <c r="A55" s="64" t="s">
        <v>179</v>
      </c>
      <c r="B55" s="64"/>
      <c r="C55" s="64"/>
      <c r="D55" s="64"/>
      <c r="E55" s="64"/>
      <c r="F55" s="64"/>
      <c r="G55" s="64"/>
      <c r="H55" s="64"/>
      <c r="I55" s="64"/>
      <c r="J55" s="64"/>
    </row>
    <row r="56" spans="1:10" ht="33" customHeight="1" x14ac:dyDescent="0.25">
      <c r="A56" s="90" t="s">
        <v>180</v>
      </c>
      <c r="B56" s="90"/>
      <c r="C56" s="90"/>
      <c r="D56" s="90"/>
      <c r="E56" s="90"/>
      <c r="F56" s="90"/>
      <c r="G56" s="90"/>
      <c r="H56" s="90"/>
      <c r="I56" s="90"/>
      <c r="J56" s="90"/>
    </row>
    <row r="57" spans="1:10" x14ac:dyDescent="0.25">
      <c r="A57" s="64" t="s">
        <v>181</v>
      </c>
      <c r="B57" s="79"/>
      <c r="C57" s="79"/>
      <c r="D57" s="79"/>
      <c r="E57" s="79"/>
      <c r="F57" s="79"/>
      <c r="G57" s="79"/>
      <c r="H57" s="79"/>
      <c r="I57" s="79"/>
      <c r="J57" s="79"/>
    </row>
  </sheetData>
  <sortState ref="A4:J54">
    <sortCondition ref="A4"/>
  </sortState>
  <mergeCells count="4">
    <mergeCell ref="A1:J1"/>
    <mergeCell ref="B2:E2"/>
    <mergeCell ref="F2:J2"/>
    <mergeCell ref="A56:J56"/>
  </mergeCells>
  <pageMargins left="0.7" right="0.7"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I5" sqref="I5"/>
    </sheetView>
  </sheetViews>
  <sheetFormatPr defaultRowHeight="15" x14ac:dyDescent="0.25"/>
  <sheetData>
    <row r="1" spans="1:9" x14ac:dyDescent="0.25">
      <c r="A1" s="162" t="s">
        <v>188</v>
      </c>
      <c r="B1" s="162"/>
      <c r="C1" s="162"/>
      <c r="D1" s="156"/>
      <c r="E1" s="156"/>
    </row>
    <row r="2" spans="1:9" x14ac:dyDescent="0.25">
      <c r="A2" s="157"/>
      <c r="B2" s="157"/>
      <c r="C2" s="157"/>
      <c r="D2" s="157"/>
      <c r="E2" s="157"/>
    </row>
    <row r="3" spans="1:9" x14ac:dyDescent="0.25">
      <c r="A3" s="155"/>
      <c r="B3" s="158" t="s">
        <v>189</v>
      </c>
      <c r="C3" s="158">
        <v>2011</v>
      </c>
      <c r="D3" s="158">
        <v>2010</v>
      </c>
      <c r="E3" s="158">
        <v>2009</v>
      </c>
    </row>
    <row r="4" spans="1:9" x14ac:dyDescent="0.25">
      <c r="A4" s="156" t="s">
        <v>190</v>
      </c>
      <c r="B4" s="159" t="s">
        <v>191</v>
      </c>
      <c r="C4" s="159" t="s">
        <v>191</v>
      </c>
      <c r="D4" s="159" t="s">
        <v>191</v>
      </c>
      <c r="E4" s="159" t="s">
        <v>191</v>
      </c>
      <c r="F4" s="163" t="s">
        <v>194</v>
      </c>
      <c r="G4" s="163" t="s">
        <v>195</v>
      </c>
      <c r="H4" s="163" t="s">
        <v>193</v>
      </c>
    </row>
    <row r="5" spans="1:9" x14ac:dyDescent="0.25">
      <c r="A5" s="157" t="s">
        <v>8</v>
      </c>
      <c r="B5" s="160">
        <v>35625</v>
      </c>
      <c r="C5" s="160">
        <v>34880</v>
      </c>
      <c r="D5" s="160">
        <v>33710</v>
      </c>
      <c r="E5" s="160">
        <v>32406</v>
      </c>
      <c r="F5" s="164">
        <f t="shared" ref="F5:F55" si="0">(B5-C5)/C5</f>
        <v>2.1358944954128441E-2</v>
      </c>
      <c r="G5" s="164">
        <f t="shared" ref="G5:G55" si="1">(C5-D5)/D5</f>
        <v>3.4707801839216852E-2</v>
      </c>
      <c r="H5" s="164">
        <f t="shared" ref="H5:H55" si="2">(D5-E5)/E5</f>
        <v>4.023946182805653E-2</v>
      </c>
      <c r="I5" s="186"/>
    </row>
    <row r="6" spans="1:9" x14ac:dyDescent="0.25">
      <c r="A6" s="157" t="s">
        <v>9</v>
      </c>
      <c r="B6" s="160">
        <v>46778</v>
      </c>
      <c r="C6" s="160">
        <v>45665</v>
      </c>
      <c r="D6" s="160">
        <v>43749</v>
      </c>
      <c r="E6" s="160">
        <v>42713</v>
      </c>
      <c r="F6" s="164">
        <f t="shared" si="0"/>
        <v>2.4373152304828644E-2</v>
      </c>
      <c r="G6" s="164">
        <f t="shared" si="1"/>
        <v>4.3795286749411418E-2</v>
      </c>
      <c r="H6" s="164">
        <f t="shared" si="2"/>
        <v>2.4254910682930255E-2</v>
      </c>
    </row>
    <row r="7" spans="1:9" x14ac:dyDescent="0.25">
      <c r="A7" s="157" t="s">
        <v>10</v>
      </c>
      <c r="B7" s="160">
        <v>35979</v>
      </c>
      <c r="C7" s="160">
        <v>35062</v>
      </c>
      <c r="D7" s="160">
        <v>33773</v>
      </c>
      <c r="E7" s="160">
        <v>33560</v>
      </c>
      <c r="F7" s="164">
        <f t="shared" si="0"/>
        <v>2.6153670640579545E-2</v>
      </c>
      <c r="G7" s="164">
        <f t="shared" si="1"/>
        <v>3.8166582773221214E-2</v>
      </c>
      <c r="H7" s="164">
        <f t="shared" si="2"/>
        <v>6.3468414779499407E-3</v>
      </c>
    </row>
    <row r="8" spans="1:9" x14ac:dyDescent="0.25">
      <c r="A8" s="157" t="s">
        <v>11</v>
      </c>
      <c r="B8" s="160">
        <v>34723</v>
      </c>
      <c r="C8" s="160">
        <v>33740</v>
      </c>
      <c r="D8" s="160">
        <v>32373</v>
      </c>
      <c r="E8" s="160">
        <v>31688</v>
      </c>
      <c r="F8" s="164">
        <f t="shared" si="0"/>
        <v>2.9134558387670421E-2</v>
      </c>
      <c r="G8" s="164">
        <f t="shared" si="1"/>
        <v>4.2226546813702776E-2</v>
      </c>
      <c r="H8" s="164">
        <f t="shared" si="2"/>
        <v>2.1617015905074477E-2</v>
      </c>
    </row>
    <row r="9" spans="1:9" x14ac:dyDescent="0.25">
      <c r="A9" s="157" t="s">
        <v>12</v>
      </c>
      <c r="B9" s="160">
        <v>44980</v>
      </c>
      <c r="C9" s="160">
        <v>43647</v>
      </c>
      <c r="D9" s="160">
        <v>41893</v>
      </c>
      <c r="E9" s="160">
        <v>41034</v>
      </c>
      <c r="F9" s="164">
        <f t="shared" si="0"/>
        <v>3.0540472426512703E-2</v>
      </c>
      <c r="G9" s="164">
        <f t="shared" si="1"/>
        <v>4.1868569928150287E-2</v>
      </c>
      <c r="H9" s="164">
        <f t="shared" si="2"/>
        <v>2.0933859726080813E-2</v>
      </c>
    </row>
    <row r="10" spans="1:9" x14ac:dyDescent="0.25">
      <c r="A10" s="157" t="s">
        <v>13</v>
      </c>
      <c r="B10" s="160">
        <v>45135</v>
      </c>
      <c r="C10" s="160">
        <v>44053</v>
      </c>
      <c r="D10" s="160">
        <v>42107</v>
      </c>
      <c r="E10" s="160">
        <v>41154</v>
      </c>
      <c r="F10" s="164">
        <f t="shared" si="0"/>
        <v>2.4561323859896036E-2</v>
      </c>
      <c r="G10" s="164">
        <f t="shared" si="1"/>
        <v>4.6215593606763722E-2</v>
      </c>
      <c r="H10" s="164">
        <f t="shared" si="2"/>
        <v>2.3156922777858774E-2</v>
      </c>
    </row>
    <row r="11" spans="1:9" x14ac:dyDescent="0.25">
      <c r="A11" s="157" t="s">
        <v>14</v>
      </c>
      <c r="B11" s="160">
        <v>58908</v>
      </c>
      <c r="C11" s="160">
        <v>57902</v>
      </c>
      <c r="D11" s="160">
        <v>55427</v>
      </c>
      <c r="E11" s="160">
        <v>52900</v>
      </c>
      <c r="F11" s="164">
        <f t="shared" si="0"/>
        <v>1.7374183966011536E-2</v>
      </c>
      <c r="G11" s="164">
        <f t="shared" si="1"/>
        <v>4.4653327800530426E-2</v>
      </c>
      <c r="H11" s="164">
        <f t="shared" si="2"/>
        <v>4.7769376181474484E-2</v>
      </c>
    </row>
    <row r="12" spans="1:9" x14ac:dyDescent="0.25">
      <c r="A12" s="157" t="s">
        <v>15</v>
      </c>
      <c r="B12" s="160">
        <v>41940</v>
      </c>
      <c r="C12" s="160">
        <v>41449</v>
      </c>
      <c r="D12" s="160">
        <v>39425</v>
      </c>
      <c r="E12" s="160">
        <v>38695</v>
      </c>
      <c r="F12" s="164">
        <f t="shared" si="0"/>
        <v>1.1845882892229005E-2</v>
      </c>
      <c r="G12" s="164">
        <f t="shared" si="1"/>
        <v>5.1337983512999369E-2</v>
      </c>
      <c r="H12" s="164">
        <f t="shared" si="2"/>
        <v>1.8865486496963433E-2</v>
      </c>
    </row>
    <row r="13" spans="1:9" x14ac:dyDescent="0.25">
      <c r="A13" s="157" t="s">
        <v>16</v>
      </c>
      <c r="B13" s="160">
        <v>74710</v>
      </c>
      <c r="C13" s="160">
        <v>73783</v>
      </c>
      <c r="D13" s="160">
        <v>71220</v>
      </c>
      <c r="E13" s="160">
        <v>68093</v>
      </c>
      <c r="F13" s="164">
        <f t="shared" si="0"/>
        <v>1.2563869726088665E-2</v>
      </c>
      <c r="G13" s="164">
        <f t="shared" si="1"/>
        <v>3.5987082280258355E-2</v>
      </c>
      <c r="H13" s="164">
        <f t="shared" si="2"/>
        <v>4.5922488361505587E-2</v>
      </c>
    </row>
    <row r="14" spans="1:9" x14ac:dyDescent="0.25">
      <c r="A14" s="157" t="s">
        <v>17</v>
      </c>
      <c r="B14" s="160">
        <v>40344</v>
      </c>
      <c r="C14" s="160">
        <v>39636</v>
      </c>
      <c r="D14" s="160">
        <v>38345</v>
      </c>
      <c r="E14" s="160">
        <v>36849</v>
      </c>
      <c r="F14" s="164">
        <f t="shared" si="0"/>
        <v>1.786254919769906E-2</v>
      </c>
      <c r="G14" s="164">
        <f t="shared" si="1"/>
        <v>3.3668014082670492E-2</v>
      </c>
      <c r="H14" s="164">
        <f t="shared" si="2"/>
        <v>4.0598116638171998E-2</v>
      </c>
    </row>
    <row r="15" spans="1:9" x14ac:dyDescent="0.25">
      <c r="A15" s="157" t="s">
        <v>18</v>
      </c>
      <c r="B15" s="160">
        <v>36869</v>
      </c>
      <c r="C15" s="160">
        <v>35979</v>
      </c>
      <c r="D15" s="160">
        <v>34531</v>
      </c>
      <c r="E15" s="160">
        <v>33887</v>
      </c>
      <c r="F15" s="164">
        <f t="shared" si="0"/>
        <v>2.4736651935851468E-2</v>
      </c>
      <c r="G15" s="164">
        <f t="shared" si="1"/>
        <v>4.1933335263965713E-2</v>
      </c>
      <c r="H15" s="164">
        <f t="shared" si="2"/>
        <v>1.9004337946705228E-2</v>
      </c>
    </row>
    <row r="16" spans="1:9" x14ac:dyDescent="0.25">
      <c r="A16" s="157" t="s">
        <v>19</v>
      </c>
      <c r="B16" s="160">
        <v>44024</v>
      </c>
      <c r="C16" s="160">
        <v>42925</v>
      </c>
      <c r="D16" s="160">
        <v>40952</v>
      </c>
      <c r="E16" s="160">
        <v>40242</v>
      </c>
      <c r="F16" s="164">
        <f t="shared" si="0"/>
        <v>2.5602795573675015E-2</v>
      </c>
      <c r="G16" s="164">
        <f t="shared" si="1"/>
        <v>4.8178355147489742E-2</v>
      </c>
      <c r="H16" s="164">
        <f t="shared" si="2"/>
        <v>1.7643258287361463E-2</v>
      </c>
    </row>
    <row r="17" spans="1:8" x14ac:dyDescent="0.25">
      <c r="A17" s="157" t="s">
        <v>20</v>
      </c>
      <c r="B17" s="160">
        <v>33749</v>
      </c>
      <c r="C17" s="160">
        <v>32881</v>
      </c>
      <c r="D17" s="160">
        <v>31556</v>
      </c>
      <c r="E17" s="160">
        <v>30809</v>
      </c>
      <c r="F17" s="164">
        <f t="shared" si="0"/>
        <v>2.6398223898299929E-2</v>
      </c>
      <c r="G17" s="164">
        <f t="shared" si="1"/>
        <v>4.1988845227532004E-2</v>
      </c>
      <c r="H17" s="164">
        <f t="shared" si="2"/>
        <v>2.4246161835827194E-2</v>
      </c>
    </row>
    <row r="18" spans="1:8" x14ac:dyDescent="0.25">
      <c r="A18" s="157" t="s">
        <v>21</v>
      </c>
      <c r="B18" s="160">
        <v>44815</v>
      </c>
      <c r="C18" s="160">
        <v>43721</v>
      </c>
      <c r="D18" s="160">
        <v>42025</v>
      </c>
      <c r="E18" s="160">
        <v>40865</v>
      </c>
      <c r="F18" s="164">
        <f t="shared" si="0"/>
        <v>2.5022300496328996E-2</v>
      </c>
      <c r="G18" s="164">
        <f t="shared" si="1"/>
        <v>4.0356930398572279E-2</v>
      </c>
      <c r="H18" s="164">
        <f t="shared" si="2"/>
        <v>2.8386149516701334E-2</v>
      </c>
    </row>
    <row r="19" spans="1:8" x14ac:dyDescent="0.25">
      <c r="A19" s="157" t="s">
        <v>22</v>
      </c>
      <c r="B19" s="160">
        <v>36902</v>
      </c>
      <c r="C19" s="160">
        <v>35689</v>
      </c>
      <c r="D19" s="160">
        <v>34028</v>
      </c>
      <c r="E19" s="160">
        <v>33163</v>
      </c>
      <c r="F19" s="164">
        <f t="shared" si="0"/>
        <v>3.3988063548992684E-2</v>
      </c>
      <c r="G19" s="164">
        <f t="shared" si="1"/>
        <v>4.8812742447396265E-2</v>
      </c>
      <c r="H19" s="164">
        <f t="shared" si="2"/>
        <v>2.6083285589361637E-2</v>
      </c>
    </row>
    <row r="20" spans="1:8" x14ac:dyDescent="0.25">
      <c r="A20" s="157" t="s">
        <v>23</v>
      </c>
      <c r="B20" s="160">
        <v>42126</v>
      </c>
      <c r="C20" s="160">
        <v>41156</v>
      </c>
      <c r="D20" s="160">
        <v>37882</v>
      </c>
      <c r="E20" s="160">
        <v>36977</v>
      </c>
      <c r="F20" s="164">
        <f t="shared" si="0"/>
        <v>2.3568859947516764E-2</v>
      </c>
      <c r="G20" s="164">
        <f t="shared" si="1"/>
        <v>8.6426271052214773E-2</v>
      </c>
      <c r="H20" s="164">
        <f t="shared" si="2"/>
        <v>2.4474673445655407E-2</v>
      </c>
    </row>
    <row r="21" spans="1:8" x14ac:dyDescent="0.25">
      <c r="A21" s="157" t="s">
        <v>24</v>
      </c>
      <c r="B21" s="160">
        <v>41835</v>
      </c>
      <c r="C21" s="160">
        <v>40883</v>
      </c>
      <c r="D21" s="160">
        <v>38545</v>
      </c>
      <c r="E21" s="160">
        <v>37988</v>
      </c>
      <c r="F21" s="164">
        <f t="shared" si="0"/>
        <v>2.3285962380451532E-2</v>
      </c>
      <c r="G21" s="164">
        <f t="shared" si="1"/>
        <v>6.0656375664807367E-2</v>
      </c>
      <c r="H21" s="164">
        <f t="shared" si="2"/>
        <v>1.4662525007897231E-2</v>
      </c>
    </row>
    <row r="22" spans="1:8" x14ac:dyDescent="0.25">
      <c r="A22" s="157" t="s">
        <v>25</v>
      </c>
      <c r="B22" s="160">
        <v>35041</v>
      </c>
      <c r="C22" s="160">
        <v>33989</v>
      </c>
      <c r="D22" s="160">
        <v>32504</v>
      </c>
      <c r="E22" s="160">
        <v>31754</v>
      </c>
      <c r="F22" s="164">
        <f t="shared" si="0"/>
        <v>3.0951190090911764E-2</v>
      </c>
      <c r="G22" s="164">
        <f t="shared" si="1"/>
        <v>4.5686684715727295E-2</v>
      </c>
      <c r="H22" s="164">
        <f t="shared" si="2"/>
        <v>2.3619071613025129E-2</v>
      </c>
    </row>
    <row r="23" spans="1:8" x14ac:dyDescent="0.25">
      <c r="A23" s="157" t="s">
        <v>26</v>
      </c>
      <c r="B23" s="160">
        <v>39413</v>
      </c>
      <c r="C23" s="160">
        <v>38549</v>
      </c>
      <c r="D23" s="160">
        <v>37116</v>
      </c>
      <c r="E23" s="160">
        <v>36062</v>
      </c>
      <c r="F23" s="164">
        <f t="shared" si="0"/>
        <v>2.2413032763495811E-2</v>
      </c>
      <c r="G23" s="164">
        <f t="shared" si="1"/>
        <v>3.8608686280849229E-2</v>
      </c>
      <c r="H23" s="164">
        <f t="shared" si="2"/>
        <v>2.9227441628306806E-2</v>
      </c>
    </row>
    <row r="24" spans="1:8" x14ac:dyDescent="0.25">
      <c r="A24" s="157" t="s">
        <v>27</v>
      </c>
      <c r="B24" s="160">
        <v>39481</v>
      </c>
      <c r="C24" s="160">
        <v>38299</v>
      </c>
      <c r="D24" s="160">
        <v>36629</v>
      </c>
      <c r="E24" s="160">
        <v>35981</v>
      </c>
      <c r="F24" s="164">
        <f t="shared" si="0"/>
        <v>3.086242460638659E-2</v>
      </c>
      <c r="G24" s="164">
        <f t="shared" si="1"/>
        <v>4.5592290261814411E-2</v>
      </c>
      <c r="H24" s="164">
        <f t="shared" si="2"/>
        <v>1.8009505016536507E-2</v>
      </c>
    </row>
    <row r="25" spans="1:8" x14ac:dyDescent="0.25">
      <c r="A25" s="157" t="s">
        <v>28</v>
      </c>
      <c r="B25" s="160">
        <v>51971</v>
      </c>
      <c r="C25" s="160">
        <v>50656</v>
      </c>
      <c r="D25" s="160">
        <v>48621</v>
      </c>
      <c r="E25" s="160">
        <v>47419</v>
      </c>
      <c r="F25" s="164">
        <f t="shared" si="0"/>
        <v>2.59594125078964E-2</v>
      </c>
      <c r="G25" s="164">
        <f t="shared" si="1"/>
        <v>4.1854342773698608E-2</v>
      </c>
      <c r="H25" s="164">
        <f t="shared" si="2"/>
        <v>2.5348489002298656E-2</v>
      </c>
    </row>
    <row r="26" spans="1:8" x14ac:dyDescent="0.25">
      <c r="A26" s="157" t="s">
        <v>29</v>
      </c>
      <c r="B26" s="160">
        <v>54687</v>
      </c>
      <c r="C26" s="160">
        <v>53471</v>
      </c>
      <c r="D26" s="160">
        <v>51143</v>
      </c>
      <c r="E26" s="160">
        <v>49578</v>
      </c>
      <c r="F26" s="164">
        <f t="shared" si="0"/>
        <v>2.2741299021899721E-2</v>
      </c>
      <c r="G26" s="164">
        <f t="shared" si="1"/>
        <v>4.5519425923391275E-2</v>
      </c>
      <c r="H26" s="164">
        <f t="shared" si="2"/>
        <v>3.1566420589777724E-2</v>
      </c>
    </row>
    <row r="27" spans="1:8" x14ac:dyDescent="0.25">
      <c r="A27" s="157" t="s">
        <v>30</v>
      </c>
      <c r="B27" s="160">
        <v>37497</v>
      </c>
      <c r="C27" s="160">
        <v>36264</v>
      </c>
      <c r="D27" s="160">
        <v>34326</v>
      </c>
      <c r="E27" s="160">
        <v>33221</v>
      </c>
      <c r="F27" s="164">
        <f t="shared" si="0"/>
        <v>3.4000661813368631E-2</v>
      </c>
      <c r="G27" s="164">
        <f t="shared" si="1"/>
        <v>5.6458661073238943E-2</v>
      </c>
      <c r="H27" s="164">
        <f t="shared" si="2"/>
        <v>3.3262093254266878E-2</v>
      </c>
    </row>
    <row r="28" spans="1:8" x14ac:dyDescent="0.25">
      <c r="A28" s="157" t="s">
        <v>31</v>
      </c>
      <c r="B28" s="160">
        <v>46227</v>
      </c>
      <c r="C28" s="160">
        <v>44560</v>
      </c>
      <c r="D28" s="160">
        <v>42528</v>
      </c>
      <c r="E28" s="160">
        <v>40950</v>
      </c>
      <c r="F28" s="164">
        <f t="shared" si="0"/>
        <v>3.7410233393177734E-2</v>
      </c>
      <c r="G28" s="164">
        <f t="shared" si="1"/>
        <v>4.7780285929270125E-2</v>
      </c>
      <c r="H28" s="164">
        <f t="shared" si="2"/>
        <v>3.8534798534798534E-2</v>
      </c>
    </row>
    <row r="29" spans="1:8" x14ac:dyDescent="0.25">
      <c r="A29" s="157" t="s">
        <v>32</v>
      </c>
      <c r="B29" s="160">
        <v>33073</v>
      </c>
      <c r="C29" s="160">
        <v>32000</v>
      </c>
      <c r="D29" s="160">
        <v>30841</v>
      </c>
      <c r="E29" s="160">
        <v>30013</v>
      </c>
      <c r="F29" s="164">
        <f t="shared" si="0"/>
        <v>3.3531249999999999E-2</v>
      </c>
      <c r="G29" s="164">
        <f t="shared" si="1"/>
        <v>3.7579845011510654E-2</v>
      </c>
      <c r="H29" s="164">
        <f t="shared" si="2"/>
        <v>2.7588045180421818E-2</v>
      </c>
    </row>
    <row r="30" spans="1:8" x14ac:dyDescent="0.25">
      <c r="A30" s="157" t="s">
        <v>33</v>
      </c>
      <c r="B30" s="160">
        <v>39049</v>
      </c>
      <c r="C30" s="160">
        <v>37969</v>
      </c>
      <c r="D30" s="160">
        <v>36406</v>
      </c>
      <c r="E30" s="160">
        <v>35837</v>
      </c>
      <c r="F30" s="164">
        <f t="shared" si="0"/>
        <v>2.8444257157154519E-2</v>
      </c>
      <c r="G30" s="164">
        <f t="shared" si="1"/>
        <v>4.2932483656540128E-2</v>
      </c>
      <c r="H30" s="164">
        <f t="shared" si="2"/>
        <v>1.5877445098641068E-2</v>
      </c>
    </row>
    <row r="31" spans="1:8" x14ac:dyDescent="0.25">
      <c r="A31" s="157" t="s">
        <v>34</v>
      </c>
      <c r="B31" s="160">
        <v>37370</v>
      </c>
      <c r="C31" s="160">
        <v>36016</v>
      </c>
      <c r="D31" s="160">
        <v>34405</v>
      </c>
      <c r="E31" s="160">
        <v>33364</v>
      </c>
      <c r="F31" s="164">
        <f t="shared" si="0"/>
        <v>3.7594402487783209E-2</v>
      </c>
      <c r="G31" s="164">
        <f t="shared" si="1"/>
        <v>4.6824589449207962E-2</v>
      </c>
      <c r="H31" s="164">
        <f t="shared" si="2"/>
        <v>3.1201294808775926E-2</v>
      </c>
    </row>
    <row r="32" spans="1:8" x14ac:dyDescent="0.25">
      <c r="A32" s="157" t="s">
        <v>35</v>
      </c>
      <c r="B32" s="160">
        <v>43143</v>
      </c>
      <c r="C32" s="160">
        <v>42450</v>
      </c>
      <c r="D32" s="160">
        <v>39445</v>
      </c>
      <c r="E32" s="160">
        <v>38438</v>
      </c>
      <c r="F32" s="164">
        <f t="shared" si="0"/>
        <v>1.6325088339222613E-2</v>
      </c>
      <c r="G32" s="164">
        <f t="shared" si="1"/>
        <v>7.6182025605273165E-2</v>
      </c>
      <c r="H32" s="164">
        <f t="shared" si="2"/>
        <v>2.6198033196316146E-2</v>
      </c>
    </row>
    <row r="33" spans="1:8" x14ac:dyDescent="0.25">
      <c r="A33" s="157" t="s">
        <v>36</v>
      </c>
      <c r="B33" s="160">
        <v>37361</v>
      </c>
      <c r="C33" s="160">
        <v>36964</v>
      </c>
      <c r="D33" s="160">
        <v>35777</v>
      </c>
      <c r="E33" s="160">
        <v>35919</v>
      </c>
      <c r="F33" s="164">
        <f t="shared" si="0"/>
        <v>1.074017963423872E-2</v>
      </c>
      <c r="G33" s="164">
        <f t="shared" si="1"/>
        <v>3.3177739888755345E-2</v>
      </c>
      <c r="H33" s="164">
        <f t="shared" si="2"/>
        <v>-3.9533394582254517E-3</v>
      </c>
    </row>
    <row r="34" spans="1:8" x14ac:dyDescent="0.25">
      <c r="A34" s="157" t="s">
        <v>37</v>
      </c>
      <c r="B34" s="160">
        <v>47058</v>
      </c>
      <c r="C34" s="160">
        <v>45881</v>
      </c>
      <c r="D34" s="160">
        <v>43968</v>
      </c>
      <c r="E34" s="160">
        <v>42418</v>
      </c>
      <c r="F34" s="164">
        <f t="shared" si="0"/>
        <v>2.5653320546631504E-2</v>
      </c>
      <c r="G34" s="164">
        <f t="shared" si="1"/>
        <v>4.3508915574963607E-2</v>
      </c>
      <c r="H34" s="164">
        <f t="shared" si="2"/>
        <v>3.654109104625395E-2</v>
      </c>
    </row>
    <row r="35" spans="1:8" x14ac:dyDescent="0.25">
      <c r="A35" s="157" t="s">
        <v>38</v>
      </c>
      <c r="B35" s="160">
        <v>53628</v>
      </c>
      <c r="C35" s="160">
        <v>52430</v>
      </c>
      <c r="D35" s="160">
        <v>50428</v>
      </c>
      <c r="E35" s="160">
        <v>49221</v>
      </c>
      <c r="F35" s="164">
        <f t="shared" si="0"/>
        <v>2.2849513637230593E-2</v>
      </c>
      <c r="G35" s="164">
        <f t="shared" si="1"/>
        <v>3.9700166574125485E-2</v>
      </c>
      <c r="H35" s="164">
        <f t="shared" si="2"/>
        <v>2.4522053595010258E-2</v>
      </c>
    </row>
    <row r="36" spans="1:8" x14ac:dyDescent="0.25">
      <c r="A36" s="155" t="s">
        <v>39</v>
      </c>
      <c r="B36" s="161">
        <v>35079</v>
      </c>
      <c r="C36" s="161">
        <v>34133</v>
      </c>
      <c r="D36" s="161">
        <v>32940</v>
      </c>
      <c r="E36" s="161">
        <v>32200</v>
      </c>
      <c r="F36" s="164">
        <f t="shared" si="0"/>
        <v>2.7715114405414115E-2</v>
      </c>
      <c r="G36" s="164">
        <f t="shared" si="1"/>
        <v>3.6217364905889497E-2</v>
      </c>
      <c r="H36" s="164">
        <f t="shared" si="2"/>
        <v>2.2981366459627329E-2</v>
      </c>
    </row>
    <row r="37" spans="1:8" x14ac:dyDescent="0.25">
      <c r="A37" s="157" t="s">
        <v>40</v>
      </c>
      <c r="B37" s="160">
        <v>52095</v>
      </c>
      <c r="C37" s="160">
        <v>51126</v>
      </c>
      <c r="D37" s="160">
        <v>49119</v>
      </c>
      <c r="E37" s="160">
        <v>46739</v>
      </c>
      <c r="F37" s="164">
        <f t="shared" si="0"/>
        <v>1.8953174510034032E-2</v>
      </c>
      <c r="G37" s="164">
        <f t="shared" si="1"/>
        <v>4.0859952360593657E-2</v>
      </c>
      <c r="H37" s="164">
        <f t="shared" si="2"/>
        <v>5.0921072337876294E-2</v>
      </c>
    </row>
    <row r="38" spans="1:8" x14ac:dyDescent="0.25">
      <c r="A38" s="157" t="s">
        <v>41</v>
      </c>
      <c r="B38" s="160">
        <v>37049</v>
      </c>
      <c r="C38" s="160">
        <v>36028</v>
      </c>
      <c r="D38" s="160">
        <v>34604</v>
      </c>
      <c r="E38" s="160">
        <v>34001</v>
      </c>
      <c r="F38" s="164">
        <f t="shared" si="0"/>
        <v>2.8339069612523592E-2</v>
      </c>
      <c r="G38" s="164">
        <f t="shared" si="1"/>
        <v>4.1151311987053518E-2</v>
      </c>
      <c r="H38" s="164">
        <f t="shared" si="2"/>
        <v>1.773477250669098E-2</v>
      </c>
    </row>
    <row r="39" spans="1:8" x14ac:dyDescent="0.25">
      <c r="A39" s="157" t="s">
        <v>42</v>
      </c>
      <c r="B39" s="160">
        <v>51893</v>
      </c>
      <c r="C39" s="160">
        <v>47236</v>
      </c>
      <c r="D39" s="160">
        <v>42462</v>
      </c>
      <c r="E39" s="160">
        <v>39372</v>
      </c>
      <c r="F39" s="164">
        <f t="shared" si="0"/>
        <v>9.8590058430011007E-2</v>
      </c>
      <c r="G39" s="164">
        <f t="shared" si="1"/>
        <v>0.11242993735575338</v>
      </c>
      <c r="H39" s="164">
        <f t="shared" si="2"/>
        <v>7.8482170070100582E-2</v>
      </c>
    </row>
    <row r="40" spans="1:8" x14ac:dyDescent="0.25">
      <c r="A40" s="157" t="s">
        <v>43</v>
      </c>
      <c r="B40" s="160">
        <v>39289</v>
      </c>
      <c r="C40" s="160">
        <v>37836</v>
      </c>
      <c r="D40" s="160">
        <v>35931</v>
      </c>
      <c r="E40" s="160">
        <v>35001</v>
      </c>
      <c r="F40" s="164">
        <f t="shared" si="0"/>
        <v>3.8402579553864044E-2</v>
      </c>
      <c r="G40" s="164">
        <f t="shared" si="1"/>
        <v>5.3018285046338813E-2</v>
      </c>
      <c r="H40" s="164">
        <f t="shared" si="2"/>
        <v>2.6570669409445444E-2</v>
      </c>
    </row>
    <row r="41" spans="1:8" x14ac:dyDescent="0.25">
      <c r="A41" s="157" t="s">
        <v>44</v>
      </c>
      <c r="B41" s="160">
        <v>39006</v>
      </c>
      <c r="C41" s="160">
        <v>37679</v>
      </c>
      <c r="D41" s="160">
        <v>35535</v>
      </c>
      <c r="E41" s="160">
        <v>34082</v>
      </c>
      <c r="F41" s="164">
        <f t="shared" si="0"/>
        <v>3.5218556755752542E-2</v>
      </c>
      <c r="G41" s="164">
        <f t="shared" si="1"/>
        <v>6.0334881103137748E-2</v>
      </c>
      <c r="H41" s="164">
        <f t="shared" si="2"/>
        <v>4.2632474620034035E-2</v>
      </c>
    </row>
    <row r="42" spans="1:8" x14ac:dyDescent="0.25">
      <c r="A42" s="157" t="s">
        <v>45</v>
      </c>
      <c r="B42" s="160">
        <v>38786</v>
      </c>
      <c r="C42" s="160">
        <v>37527</v>
      </c>
      <c r="D42" s="160">
        <v>35906</v>
      </c>
      <c r="E42" s="160">
        <v>35159</v>
      </c>
      <c r="F42" s="164">
        <f t="shared" si="0"/>
        <v>3.3549177925227172E-2</v>
      </c>
      <c r="G42" s="164">
        <f t="shared" si="1"/>
        <v>4.5145658107280121E-2</v>
      </c>
      <c r="H42" s="164">
        <f t="shared" si="2"/>
        <v>2.1246338064222534E-2</v>
      </c>
    </row>
    <row r="43" spans="1:8" x14ac:dyDescent="0.25">
      <c r="A43" s="157" t="s">
        <v>46</v>
      </c>
      <c r="B43" s="160">
        <v>43616</v>
      </c>
      <c r="C43" s="160">
        <v>42291</v>
      </c>
      <c r="D43" s="160">
        <v>40444</v>
      </c>
      <c r="E43" s="160">
        <v>39210</v>
      </c>
      <c r="F43" s="164">
        <f t="shared" si="0"/>
        <v>3.1330543141566761E-2</v>
      </c>
      <c r="G43" s="164">
        <f t="shared" si="1"/>
        <v>4.5668084264662248E-2</v>
      </c>
      <c r="H43" s="164">
        <f t="shared" si="2"/>
        <v>3.1471563376689618E-2</v>
      </c>
    </row>
    <row r="44" spans="1:8" x14ac:dyDescent="0.25">
      <c r="A44" s="157" t="s">
        <v>47</v>
      </c>
      <c r="B44" s="160">
        <v>44990</v>
      </c>
      <c r="C44" s="160">
        <v>43875</v>
      </c>
      <c r="D44" s="160">
        <v>42001</v>
      </c>
      <c r="E44" s="160">
        <v>40460</v>
      </c>
      <c r="F44" s="164">
        <f t="shared" si="0"/>
        <v>2.5413105413105413E-2</v>
      </c>
      <c r="G44" s="164">
        <f t="shared" si="1"/>
        <v>4.4617985286064615E-2</v>
      </c>
      <c r="H44" s="164">
        <f t="shared" si="2"/>
        <v>3.8086999505684629E-2</v>
      </c>
    </row>
    <row r="45" spans="1:8" x14ac:dyDescent="0.25">
      <c r="A45" s="157" t="s">
        <v>48</v>
      </c>
      <c r="B45" s="160">
        <v>34266</v>
      </c>
      <c r="C45" s="160">
        <v>33388</v>
      </c>
      <c r="D45" s="160">
        <v>32193</v>
      </c>
      <c r="E45" s="160">
        <v>31448</v>
      </c>
      <c r="F45" s="164">
        <f t="shared" si="0"/>
        <v>2.6296873128069966E-2</v>
      </c>
      <c r="G45" s="164">
        <f t="shared" si="1"/>
        <v>3.711987077936197E-2</v>
      </c>
      <c r="H45" s="164">
        <f t="shared" si="2"/>
        <v>2.3689900788603408E-2</v>
      </c>
    </row>
    <row r="46" spans="1:8" x14ac:dyDescent="0.25">
      <c r="A46" s="157" t="s">
        <v>49</v>
      </c>
      <c r="B46" s="160">
        <v>43659</v>
      </c>
      <c r="C46" s="160">
        <v>44217</v>
      </c>
      <c r="D46" s="160">
        <v>39558</v>
      </c>
      <c r="E46" s="160">
        <v>38147</v>
      </c>
      <c r="F46" s="164">
        <f t="shared" si="0"/>
        <v>-1.261958070425402E-2</v>
      </c>
      <c r="G46" s="164">
        <f t="shared" si="1"/>
        <v>0.1177764295464887</v>
      </c>
      <c r="H46" s="164">
        <f t="shared" si="2"/>
        <v>3.6988491886649016E-2</v>
      </c>
    </row>
    <row r="47" spans="1:8" x14ac:dyDescent="0.25">
      <c r="A47" s="157" t="s">
        <v>50</v>
      </c>
      <c r="B47" s="160">
        <v>37678</v>
      </c>
      <c r="C47" s="160">
        <v>36567</v>
      </c>
      <c r="D47" s="160">
        <v>35103</v>
      </c>
      <c r="E47" s="160">
        <v>33711</v>
      </c>
      <c r="F47" s="164">
        <f t="shared" si="0"/>
        <v>3.0382585391199715E-2</v>
      </c>
      <c r="G47" s="164">
        <f t="shared" si="1"/>
        <v>4.1705837107939493E-2</v>
      </c>
      <c r="H47" s="164">
        <f t="shared" si="2"/>
        <v>4.1292159829135894E-2</v>
      </c>
    </row>
    <row r="48" spans="1:8" x14ac:dyDescent="0.25">
      <c r="A48" s="157" t="s">
        <v>51</v>
      </c>
      <c r="B48" s="160">
        <v>41471</v>
      </c>
      <c r="C48" s="160">
        <v>40147</v>
      </c>
      <c r="D48" s="160">
        <v>38222</v>
      </c>
      <c r="E48" s="160">
        <v>36595</v>
      </c>
      <c r="F48" s="164">
        <f t="shared" si="0"/>
        <v>3.2978802899344906E-2</v>
      </c>
      <c r="G48" s="164">
        <f t="shared" si="1"/>
        <v>5.036366490502852E-2</v>
      </c>
      <c r="H48" s="164">
        <f t="shared" si="2"/>
        <v>4.4459625631916931E-2</v>
      </c>
    </row>
    <row r="49" spans="1:8" x14ac:dyDescent="0.25">
      <c r="A49" s="157" t="s">
        <v>52</v>
      </c>
      <c r="B49" s="160">
        <v>34601</v>
      </c>
      <c r="C49" s="160">
        <v>33509</v>
      </c>
      <c r="D49" s="160">
        <v>32121</v>
      </c>
      <c r="E49" s="160">
        <v>31778</v>
      </c>
      <c r="F49" s="164">
        <f t="shared" si="0"/>
        <v>3.2588259870482555E-2</v>
      </c>
      <c r="G49" s="164">
        <f t="shared" si="1"/>
        <v>4.3211606114379998E-2</v>
      </c>
      <c r="H49" s="164">
        <f t="shared" si="2"/>
        <v>1.0793630813770534E-2</v>
      </c>
    </row>
    <row r="50" spans="1:8" x14ac:dyDescent="0.25">
      <c r="A50" s="157" t="s">
        <v>53</v>
      </c>
      <c r="B50" s="160">
        <v>42994</v>
      </c>
      <c r="C50" s="160">
        <v>41572</v>
      </c>
      <c r="D50" s="160">
        <v>39736</v>
      </c>
      <c r="E50" s="160">
        <v>38530</v>
      </c>
      <c r="F50" s="164">
        <f t="shared" si="0"/>
        <v>3.420571538535553E-2</v>
      </c>
      <c r="G50" s="164">
        <f t="shared" si="1"/>
        <v>4.6204952687739075E-2</v>
      </c>
      <c r="H50" s="164">
        <f t="shared" si="2"/>
        <v>3.130028549182455E-2</v>
      </c>
    </row>
    <row r="51" spans="1:8" x14ac:dyDescent="0.25">
      <c r="A51" s="157" t="s">
        <v>54</v>
      </c>
      <c r="B51" s="160">
        <v>47082</v>
      </c>
      <c r="C51" s="160">
        <v>46107</v>
      </c>
      <c r="D51" s="160">
        <v>44134</v>
      </c>
      <c r="E51" s="160">
        <v>42929</v>
      </c>
      <c r="F51" s="164">
        <f t="shared" si="0"/>
        <v>2.1146463660615525E-2</v>
      </c>
      <c r="G51" s="164">
        <f t="shared" si="1"/>
        <v>4.4704762767934017E-2</v>
      </c>
      <c r="H51" s="164">
        <f t="shared" si="2"/>
        <v>2.8069603298469567E-2</v>
      </c>
    </row>
    <row r="52" spans="1:8" x14ac:dyDescent="0.25">
      <c r="A52" s="157" t="s">
        <v>55</v>
      </c>
      <c r="B52" s="160">
        <v>45413</v>
      </c>
      <c r="C52" s="160">
        <v>43878</v>
      </c>
      <c r="D52" s="160">
        <v>42024</v>
      </c>
      <c r="E52" s="160">
        <v>41504</v>
      </c>
      <c r="F52" s="164">
        <f t="shared" si="0"/>
        <v>3.4983362960937146E-2</v>
      </c>
      <c r="G52" s="164">
        <f t="shared" si="1"/>
        <v>4.4117647058823532E-2</v>
      </c>
      <c r="H52" s="164">
        <f t="shared" si="2"/>
        <v>1.2528912875867387E-2</v>
      </c>
    </row>
    <row r="53" spans="1:8" x14ac:dyDescent="0.25">
      <c r="A53" s="157" t="s">
        <v>56</v>
      </c>
      <c r="B53" s="160">
        <v>34477</v>
      </c>
      <c r="C53" s="160">
        <v>33403</v>
      </c>
      <c r="D53" s="160">
        <v>31806</v>
      </c>
      <c r="E53" s="160">
        <v>30968</v>
      </c>
      <c r="F53" s="164">
        <f t="shared" si="0"/>
        <v>3.2152800646648508E-2</v>
      </c>
      <c r="G53" s="164">
        <f t="shared" si="1"/>
        <v>5.0210652078224234E-2</v>
      </c>
      <c r="H53" s="164">
        <f t="shared" si="2"/>
        <v>2.7060191165073626E-2</v>
      </c>
    </row>
    <row r="54" spans="1:8" x14ac:dyDescent="0.25">
      <c r="A54" s="157" t="s">
        <v>57</v>
      </c>
      <c r="B54" s="160">
        <v>40537</v>
      </c>
      <c r="C54" s="160">
        <v>39575</v>
      </c>
      <c r="D54" s="160">
        <v>38010</v>
      </c>
      <c r="E54" s="160">
        <v>36859</v>
      </c>
      <c r="F54" s="164">
        <f t="shared" si="0"/>
        <v>2.4308275426405557E-2</v>
      </c>
      <c r="G54" s="164">
        <f t="shared" si="1"/>
        <v>4.1173375427519074E-2</v>
      </c>
      <c r="H54" s="164">
        <f t="shared" si="2"/>
        <v>3.1227108711576548E-2</v>
      </c>
    </row>
    <row r="55" spans="1:8" x14ac:dyDescent="0.25">
      <c r="A55" s="157" t="s">
        <v>58</v>
      </c>
      <c r="B55" s="160">
        <v>48670</v>
      </c>
      <c r="C55" s="160">
        <v>47898</v>
      </c>
      <c r="D55" s="160">
        <v>45353</v>
      </c>
      <c r="E55" s="160">
        <v>42828</v>
      </c>
      <c r="F55" s="164">
        <f t="shared" si="0"/>
        <v>1.6117583197628294E-2</v>
      </c>
      <c r="G55" s="164">
        <f t="shared" si="1"/>
        <v>5.611536171807819E-2</v>
      </c>
      <c r="H55" s="164">
        <f t="shared" si="2"/>
        <v>5.8956757261604556E-2</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opLeftCell="B1" workbookViewId="0">
      <selection activeCell="D2" sqref="D2:D209"/>
    </sheetView>
  </sheetViews>
  <sheetFormatPr defaultRowHeight="15" x14ac:dyDescent="0.25"/>
  <cols>
    <col min="1" max="1" width="19.140625" bestFit="1" customWidth="1"/>
    <col min="2" max="3" width="19.140625" customWidth="1"/>
    <col min="4" max="4" width="11.7109375" bestFit="1" customWidth="1"/>
    <col min="5" max="5" width="21.5703125" bestFit="1" customWidth="1"/>
  </cols>
  <sheetData>
    <row r="1" spans="1:5" x14ac:dyDescent="0.25">
      <c r="D1" t="s">
        <v>202</v>
      </c>
      <c r="E1" t="s">
        <v>203</v>
      </c>
    </row>
    <row r="2" spans="1:5" x14ac:dyDescent="0.25">
      <c r="A2" t="str">
        <f>'Data Table'!A3</f>
        <v>Alabama</v>
      </c>
      <c r="B2">
        <v>2012</v>
      </c>
      <c r="C2" t="str">
        <f>CONCATENATE(A2,B2)</f>
        <v>Alabama2012</v>
      </c>
      <c r="D2" s="91">
        <v>45</v>
      </c>
      <c r="E2" s="168">
        <f>IFERROR(D54-D2,"NA")</f>
        <v>3</v>
      </c>
    </row>
    <row r="3" spans="1:5" x14ac:dyDescent="0.25">
      <c r="A3" t="str">
        <f>'Data Table'!A4</f>
        <v>Alaska</v>
      </c>
      <c r="B3">
        <v>2012</v>
      </c>
      <c r="C3" t="str">
        <f t="shared" ref="C3:C66" si="0">CONCATENATE(A3,B3)</f>
        <v>Alaska2012</v>
      </c>
      <c r="D3" s="91">
        <v>24</v>
      </c>
      <c r="E3" s="168">
        <f t="shared" ref="E3:E66" si="1">IFERROR(D55-D3,"NA")</f>
        <v>5</v>
      </c>
    </row>
    <row r="4" spans="1:5" x14ac:dyDescent="0.25">
      <c r="A4" t="str">
        <f>'Data Table'!A5</f>
        <v>Arizona</v>
      </c>
      <c r="B4">
        <v>2012</v>
      </c>
      <c r="C4" t="str">
        <f t="shared" si="0"/>
        <v>Arizona2012</v>
      </c>
      <c r="D4" s="91">
        <v>26</v>
      </c>
      <c r="E4" s="168">
        <f t="shared" si="1"/>
        <v>1</v>
      </c>
    </row>
    <row r="5" spans="1:5" x14ac:dyDescent="0.25">
      <c r="A5" t="str">
        <f>'Data Table'!A6</f>
        <v>Arkansas</v>
      </c>
      <c r="B5">
        <v>2012</v>
      </c>
      <c r="C5" t="str">
        <f t="shared" si="0"/>
        <v>Arkansas2012</v>
      </c>
      <c r="D5" s="91">
        <v>48</v>
      </c>
      <c r="E5" s="168">
        <f t="shared" si="1"/>
        <v>-1</v>
      </c>
    </row>
    <row r="6" spans="1:5" x14ac:dyDescent="0.25">
      <c r="A6" t="str">
        <f>'Data Table'!A7</f>
        <v>California</v>
      </c>
      <c r="B6">
        <v>2012</v>
      </c>
      <c r="C6" t="str">
        <f t="shared" si="0"/>
        <v>California2012</v>
      </c>
      <c r="D6" s="91">
        <v>21</v>
      </c>
      <c r="E6" s="168">
        <f t="shared" si="1"/>
        <v>1</v>
      </c>
    </row>
    <row r="7" spans="1:5" x14ac:dyDescent="0.25">
      <c r="A7" t="str">
        <f>'Data Table'!A8</f>
        <v>Colorado</v>
      </c>
      <c r="B7">
        <v>2012</v>
      </c>
      <c r="C7" t="str">
        <f t="shared" si="0"/>
        <v>Colorado2012</v>
      </c>
      <c r="D7" s="91">
        <v>9</v>
      </c>
      <c r="E7" s="168">
        <f t="shared" si="1"/>
        <v>5</v>
      </c>
    </row>
    <row r="8" spans="1:5" x14ac:dyDescent="0.25">
      <c r="A8" t="str">
        <f>'Data Table'!A9</f>
        <v>Connecticut</v>
      </c>
      <c r="B8">
        <v>2012</v>
      </c>
      <c r="C8" t="str">
        <f t="shared" si="0"/>
        <v>Connecticut2012</v>
      </c>
      <c r="D8" s="91">
        <v>7</v>
      </c>
      <c r="E8" s="168">
        <f t="shared" si="1"/>
        <v>-3</v>
      </c>
    </row>
    <row r="9" spans="1:5" x14ac:dyDescent="0.25">
      <c r="A9" t="str">
        <f>'Data Table'!A10</f>
        <v>Delaware</v>
      </c>
      <c r="B9">
        <v>2012</v>
      </c>
      <c r="C9" t="str">
        <f t="shared" si="0"/>
        <v>Delaware2012</v>
      </c>
      <c r="D9" s="91">
        <v>32</v>
      </c>
      <c r="E9" s="168">
        <f t="shared" si="1"/>
        <v>-1</v>
      </c>
    </row>
    <row r="10" spans="1:5" x14ac:dyDescent="0.25">
      <c r="A10" t="str">
        <f>'Data Table'!A11</f>
        <v xml:space="preserve">District of Columbia </v>
      </c>
      <c r="B10">
        <v>2012</v>
      </c>
      <c r="C10" t="str">
        <f t="shared" si="0"/>
        <v>District of Columbia 2012</v>
      </c>
      <c r="D10" s="91" t="s">
        <v>192</v>
      </c>
      <c r="E10" s="168" t="str">
        <f t="shared" si="1"/>
        <v>NA</v>
      </c>
    </row>
    <row r="11" spans="1:5" x14ac:dyDescent="0.25">
      <c r="A11" t="str">
        <f>'Data Table'!A12</f>
        <v>Florida</v>
      </c>
      <c r="B11">
        <v>2012</v>
      </c>
      <c r="C11" t="str">
        <f t="shared" si="0"/>
        <v>Florida2012</v>
      </c>
      <c r="D11" s="91">
        <v>31</v>
      </c>
      <c r="E11" s="168">
        <f t="shared" si="1"/>
        <v>3</v>
      </c>
    </row>
    <row r="12" spans="1:5" x14ac:dyDescent="0.25">
      <c r="A12" t="str">
        <f>'Data Table'!A13</f>
        <v>Georgia</v>
      </c>
      <c r="B12">
        <v>2012</v>
      </c>
      <c r="C12" t="str">
        <f t="shared" si="0"/>
        <v>Georgia2012</v>
      </c>
      <c r="D12" s="91">
        <v>39</v>
      </c>
      <c r="E12" s="168">
        <f t="shared" si="1"/>
        <v>-1</v>
      </c>
    </row>
    <row r="13" spans="1:5" x14ac:dyDescent="0.25">
      <c r="A13" t="str">
        <f>'Data Table'!A14</f>
        <v>Hawaii</v>
      </c>
      <c r="B13">
        <v>2012</v>
      </c>
      <c r="C13" t="str">
        <f t="shared" si="0"/>
        <v>Hawaii2012</v>
      </c>
      <c r="D13" s="91">
        <v>1</v>
      </c>
      <c r="E13" s="168">
        <f t="shared" si="1"/>
        <v>2</v>
      </c>
    </row>
    <row r="14" spans="1:5" x14ac:dyDescent="0.25">
      <c r="A14" t="str">
        <f>'Data Table'!A15</f>
        <v>Idaho</v>
      </c>
      <c r="B14">
        <v>2012</v>
      </c>
      <c r="C14" t="str">
        <f t="shared" si="0"/>
        <v>Idaho2012</v>
      </c>
      <c r="D14" s="91">
        <v>19</v>
      </c>
      <c r="E14" s="168">
        <f t="shared" si="1"/>
        <v>-4</v>
      </c>
    </row>
    <row r="15" spans="1:5" x14ac:dyDescent="0.25">
      <c r="A15" t="str">
        <f>'Data Table'!A16</f>
        <v>Illinois</v>
      </c>
      <c r="B15">
        <v>2012</v>
      </c>
      <c r="C15" t="str">
        <f t="shared" si="0"/>
        <v>Illinois2012</v>
      </c>
      <c r="D15" s="91">
        <v>30</v>
      </c>
      <c r="E15" s="168">
        <f t="shared" si="1"/>
        <v>0</v>
      </c>
    </row>
    <row r="16" spans="1:5" x14ac:dyDescent="0.25">
      <c r="A16" t="str">
        <f>'Data Table'!A17</f>
        <v>Indiana</v>
      </c>
      <c r="B16">
        <v>2012</v>
      </c>
      <c r="C16" t="str">
        <f t="shared" si="0"/>
        <v>Indiana2012</v>
      </c>
      <c r="D16" s="91">
        <v>41</v>
      </c>
      <c r="E16" s="168">
        <f t="shared" si="1"/>
        <v>-4</v>
      </c>
    </row>
    <row r="17" spans="1:5" x14ac:dyDescent="0.25">
      <c r="A17" t="str">
        <f>'Data Table'!A18</f>
        <v>Iowa</v>
      </c>
      <c r="B17">
        <v>2012</v>
      </c>
      <c r="C17" t="str">
        <f t="shared" si="0"/>
        <v>Iowa2012</v>
      </c>
      <c r="D17" s="91">
        <v>17</v>
      </c>
      <c r="E17" s="168">
        <f t="shared" si="1"/>
        <v>-1</v>
      </c>
    </row>
    <row r="18" spans="1:5" x14ac:dyDescent="0.25">
      <c r="A18" t="str">
        <f>'Data Table'!A19</f>
        <v>Kansas</v>
      </c>
      <c r="B18">
        <v>2012</v>
      </c>
      <c r="C18" t="str">
        <f t="shared" si="0"/>
        <v>Kansas2012</v>
      </c>
      <c r="D18" s="91">
        <v>27</v>
      </c>
      <c r="E18" s="168">
        <f t="shared" si="1"/>
        <v>-2</v>
      </c>
    </row>
    <row r="19" spans="1:5" x14ac:dyDescent="0.25">
      <c r="A19" t="str">
        <f>'Data Table'!A20</f>
        <v>Kentucky</v>
      </c>
      <c r="B19">
        <v>2012</v>
      </c>
      <c r="C19" t="str">
        <f t="shared" si="0"/>
        <v>Kentucky2012</v>
      </c>
      <c r="D19" s="91">
        <v>43</v>
      </c>
      <c r="E19" s="168">
        <f t="shared" si="1"/>
        <v>1</v>
      </c>
    </row>
    <row r="20" spans="1:5" x14ac:dyDescent="0.25">
      <c r="A20" t="str">
        <f>'Data Table'!A21</f>
        <v>Louisiana</v>
      </c>
      <c r="B20">
        <v>2012</v>
      </c>
      <c r="C20" t="str">
        <f t="shared" si="0"/>
        <v>Louisiana2012</v>
      </c>
      <c r="D20" s="91">
        <v>49</v>
      </c>
      <c r="E20" s="168">
        <f t="shared" si="1"/>
        <v>1</v>
      </c>
    </row>
    <row r="21" spans="1:5" x14ac:dyDescent="0.25">
      <c r="A21" t="str">
        <f>'Data Table'!A22</f>
        <v>Maine</v>
      </c>
      <c r="B21">
        <v>2012</v>
      </c>
      <c r="C21" t="str">
        <f t="shared" si="0"/>
        <v>Maine2012</v>
      </c>
      <c r="D21" s="91">
        <v>15</v>
      </c>
      <c r="E21" s="168">
        <f t="shared" si="1"/>
        <v>-5</v>
      </c>
    </row>
    <row r="22" spans="1:5" x14ac:dyDescent="0.25">
      <c r="A22" t="str">
        <f>'Data Table'!A23</f>
        <v>Maryland</v>
      </c>
      <c r="B22">
        <v>2012</v>
      </c>
      <c r="C22" t="str">
        <f t="shared" si="0"/>
        <v>Maryland2012</v>
      </c>
      <c r="D22" s="91">
        <v>20</v>
      </c>
      <c r="E22" s="168">
        <f t="shared" si="1"/>
        <v>4</v>
      </c>
    </row>
    <row r="23" spans="1:5" x14ac:dyDescent="0.25">
      <c r="A23" t="str">
        <f>'Data Table'!A24</f>
        <v>Massachusetts</v>
      </c>
      <c r="B23">
        <v>2012</v>
      </c>
      <c r="C23" t="str">
        <f t="shared" si="0"/>
        <v>Massachusetts2012</v>
      </c>
      <c r="D23" s="91">
        <v>4</v>
      </c>
      <c r="E23" s="168">
        <f t="shared" si="1"/>
        <v>3</v>
      </c>
    </row>
    <row r="24" spans="1:5" x14ac:dyDescent="0.25">
      <c r="A24" t="str">
        <f>'Data Table'!A25</f>
        <v>Michigan</v>
      </c>
      <c r="B24">
        <v>2012</v>
      </c>
      <c r="C24" t="str">
        <f t="shared" si="0"/>
        <v>Michigan2012</v>
      </c>
      <c r="D24" s="91">
        <v>38</v>
      </c>
      <c r="E24" s="168">
        <f t="shared" si="1"/>
        <v>-5</v>
      </c>
    </row>
    <row r="25" spans="1:5" x14ac:dyDescent="0.25">
      <c r="A25" t="str">
        <f>'Data Table'!A26</f>
        <v>Minnesota</v>
      </c>
      <c r="B25">
        <v>2012</v>
      </c>
      <c r="C25" t="str">
        <f t="shared" si="0"/>
        <v>Minnesota2012</v>
      </c>
      <c r="D25" s="91">
        <v>3</v>
      </c>
      <c r="E25" s="168">
        <f t="shared" si="1"/>
        <v>3</v>
      </c>
    </row>
    <row r="26" spans="1:5" x14ac:dyDescent="0.25">
      <c r="A26" t="str">
        <f>'Data Table'!A27</f>
        <v>Mississippi</v>
      </c>
      <c r="B26">
        <v>2012</v>
      </c>
      <c r="C26" t="str">
        <f t="shared" si="0"/>
        <v>Mississippi2012</v>
      </c>
      <c r="D26" s="91">
        <v>50</v>
      </c>
      <c r="E26" s="168">
        <f t="shared" si="1"/>
        <v>-1</v>
      </c>
    </row>
    <row r="27" spans="1:5" x14ac:dyDescent="0.25">
      <c r="A27" t="str">
        <f>'Data Table'!A28</f>
        <v>Missouri</v>
      </c>
      <c r="B27">
        <v>2012</v>
      </c>
      <c r="C27" t="str">
        <f t="shared" si="0"/>
        <v>Missouri2012</v>
      </c>
      <c r="D27" s="91">
        <v>40</v>
      </c>
      <c r="E27" s="168">
        <f t="shared" si="1"/>
        <v>0</v>
      </c>
    </row>
    <row r="28" spans="1:5" x14ac:dyDescent="0.25">
      <c r="A28" t="str">
        <f>'Data Table'!A29</f>
        <v>Montana</v>
      </c>
      <c r="B28">
        <v>2012</v>
      </c>
      <c r="C28" t="str">
        <f t="shared" si="0"/>
        <v>Montana2012</v>
      </c>
      <c r="D28" s="91">
        <v>28</v>
      </c>
      <c r="E28" s="168">
        <f t="shared" si="1"/>
        <v>-2</v>
      </c>
    </row>
    <row r="29" spans="1:5" x14ac:dyDescent="0.25">
      <c r="A29" t="str">
        <f>'Data Table'!A30</f>
        <v>Nebraska</v>
      </c>
      <c r="B29">
        <v>2012</v>
      </c>
      <c r="C29" t="str">
        <f t="shared" si="0"/>
        <v>Nebraska2012</v>
      </c>
      <c r="D29" s="91">
        <v>11</v>
      </c>
      <c r="E29" s="168">
        <f t="shared" si="1"/>
        <v>7</v>
      </c>
    </row>
    <row r="30" spans="1:5" x14ac:dyDescent="0.25">
      <c r="A30" t="str">
        <f>'Data Table'!A31</f>
        <v>Nevada</v>
      </c>
      <c r="B30">
        <v>2012</v>
      </c>
      <c r="C30" t="str">
        <f t="shared" si="0"/>
        <v>Nevada2012</v>
      </c>
      <c r="D30" s="91">
        <v>37</v>
      </c>
      <c r="E30" s="168">
        <f t="shared" si="1"/>
        <v>2</v>
      </c>
    </row>
    <row r="31" spans="1:5" x14ac:dyDescent="0.25">
      <c r="A31" t="str">
        <f>'Data Table'!A32</f>
        <v>New Hampshire</v>
      </c>
      <c r="B31">
        <v>2012</v>
      </c>
      <c r="C31" t="str">
        <f t="shared" si="0"/>
        <v>New Hampshire2012</v>
      </c>
      <c r="D31" s="91">
        <v>5</v>
      </c>
      <c r="E31" s="168">
        <f t="shared" si="1"/>
        <v>-3</v>
      </c>
    </row>
    <row r="32" spans="1:5" x14ac:dyDescent="0.25">
      <c r="A32" t="str">
        <f>'Data Table'!A33</f>
        <v>New Jersey</v>
      </c>
      <c r="B32">
        <v>2012</v>
      </c>
      <c r="C32" t="str">
        <f t="shared" si="0"/>
        <v>New Jersey2012</v>
      </c>
      <c r="D32" s="91">
        <v>10</v>
      </c>
      <c r="E32" s="168">
        <f t="shared" si="1"/>
        <v>7</v>
      </c>
    </row>
    <row r="33" spans="1:5" x14ac:dyDescent="0.25">
      <c r="A33" t="str">
        <f>'Data Table'!A34</f>
        <v>New Mexico</v>
      </c>
      <c r="B33">
        <v>2012</v>
      </c>
      <c r="C33" t="str">
        <f t="shared" si="0"/>
        <v>New Mexico2012</v>
      </c>
      <c r="D33" s="91">
        <v>36</v>
      </c>
      <c r="E33" s="168">
        <f t="shared" si="1"/>
        <v>-4</v>
      </c>
    </row>
    <row r="34" spans="1:5" x14ac:dyDescent="0.25">
      <c r="A34" t="str">
        <f>'Data Table'!A35</f>
        <v>New York</v>
      </c>
      <c r="B34">
        <v>2012</v>
      </c>
      <c r="C34" t="str">
        <f t="shared" si="0"/>
        <v>New York2012</v>
      </c>
      <c r="D34" s="91">
        <v>18</v>
      </c>
      <c r="E34" s="168">
        <f t="shared" si="1"/>
        <v>2</v>
      </c>
    </row>
    <row r="35" spans="1:5" x14ac:dyDescent="0.25">
      <c r="A35" t="str">
        <f>'Data Table'!A36</f>
        <v>North Carolina</v>
      </c>
      <c r="B35">
        <v>2012</v>
      </c>
      <c r="C35" t="str">
        <f t="shared" si="0"/>
        <v>North Carolina2012</v>
      </c>
      <c r="D35" s="91">
        <v>34</v>
      </c>
      <c r="E35" s="168">
        <f t="shared" si="1"/>
        <v>1</v>
      </c>
    </row>
    <row r="36" spans="1:5" x14ac:dyDescent="0.25">
      <c r="A36" t="str">
        <f>'Data Table'!A37</f>
        <v>North Dakota</v>
      </c>
      <c r="B36">
        <v>2012</v>
      </c>
      <c r="C36" t="str">
        <f t="shared" si="0"/>
        <v>North Dakota2012</v>
      </c>
      <c r="D36" s="91">
        <v>8</v>
      </c>
      <c r="E36" s="168">
        <f t="shared" si="1"/>
        <v>3</v>
      </c>
    </row>
    <row r="37" spans="1:5" x14ac:dyDescent="0.25">
      <c r="A37" t="str">
        <f>'Data Table'!A38</f>
        <v>Ohio</v>
      </c>
      <c r="B37">
        <v>2012</v>
      </c>
      <c r="C37" t="str">
        <f t="shared" si="0"/>
        <v>Ohio2012</v>
      </c>
      <c r="D37" s="91">
        <v>38</v>
      </c>
      <c r="E37" s="168">
        <f t="shared" si="1"/>
        <v>-2</v>
      </c>
    </row>
    <row r="38" spans="1:5" x14ac:dyDescent="0.25">
      <c r="A38" t="str">
        <f>'Data Table'!A39</f>
        <v>Oklahoma</v>
      </c>
      <c r="B38">
        <v>2012</v>
      </c>
      <c r="C38" t="str">
        <f t="shared" si="0"/>
        <v>Oklahoma2012</v>
      </c>
      <c r="D38" s="91">
        <v>46</v>
      </c>
      <c r="E38" s="168">
        <f t="shared" si="1"/>
        <v>0</v>
      </c>
    </row>
    <row r="39" spans="1:5" x14ac:dyDescent="0.25">
      <c r="A39" t="str">
        <f>'Data Table'!A40</f>
        <v>Oregon</v>
      </c>
      <c r="B39">
        <v>2012</v>
      </c>
      <c r="C39" t="str">
        <f t="shared" si="0"/>
        <v>Oregon2012</v>
      </c>
      <c r="D39" s="91">
        <v>14</v>
      </c>
      <c r="E39" s="168">
        <f t="shared" si="1"/>
        <v>-6</v>
      </c>
    </row>
    <row r="40" spans="1:5" x14ac:dyDescent="0.25">
      <c r="A40" t="str">
        <f>'Data Table'!A41</f>
        <v>Pennsylvania</v>
      </c>
      <c r="B40">
        <v>2012</v>
      </c>
      <c r="C40" t="str">
        <f t="shared" si="0"/>
        <v>Pennsylvania2012</v>
      </c>
      <c r="D40" s="91">
        <v>29</v>
      </c>
      <c r="E40" s="168">
        <f t="shared" si="1"/>
        <v>-1</v>
      </c>
    </row>
    <row r="41" spans="1:5" x14ac:dyDescent="0.25">
      <c r="A41" t="str">
        <f>'Data Table'!A42</f>
        <v>Rhode Island</v>
      </c>
      <c r="B41">
        <v>2012</v>
      </c>
      <c r="C41" t="str">
        <f t="shared" si="0"/>
        <v>Rhode Island2012</v>
      </c>
      <c r="D41" s="91">
        <v>16</v>
      </c>
      <c r="E41" s="168">
        <f t="shared" si="1"/>
        <v>-3</v>
      </c>
    </row>
    <row r="42" spans="1:5" x14ac:dyDescent="0.25">
      <c r="A42" t="str">
        <f>'Data Table'!A43</f>
        <v>South Carolina</v>
      </c>
      <c r="B42">
        <v>2012</v>
      </c>
      <c r="C42" t="str">
        <f t="shared" si="0"/>
        <v>South Carolina2012</v>
      </c>
      <c r="D42" s="91">
        <v>44</v>
      </c>
      <c r="E42" s="168">
        <f t="shared" si="1"/>
        <v>1</v>
      </c>
    </row>
    <row r="43" spans="1:5" x14ac:dyDescent="0.25">
      <c r="A43" t="str">
        <f>'Data Table'!A44</f>
        <v>South Dakota</v>
      </c>
      <c r="B43">
        <v>2012</v>
      </c>
      <c r="C43" t="str">
        <f t="shared" si="0"/>
        <v>South Dakota2012</v>
      </c>
      <c r="D43" s="91">
        <v>23</v>
      </c>
      <c r="E43" s="168">
        <f t="shared" si="1"/>
        <v>-4</v>
      </c>
    </row>
    <row r="44" spans="1:5" x14ac:dyDescent="0.25">
      <c r="A44" t="str">
        <f>'Data Table'!A45</f>
        <v>Tennessee</v>
      </c>
      <c r="B44">
        <v>2012</v>
      </c>
      <c r="C44" t="str">
        <f t="shared" si="0"/>
        <v>Tennessee2012</v>
      </c>
      <c r="D44" s="91">
        <v>42</v>
      </c>
      <c r="E44" s="168">
        <f t="shared" si="1"/>
        <v>-1</v>
      </c>
    </row>
    <row r="45" spans="1:5" x14ac:dyDescent="0.25">
      <c r="A45" t="str">
        <f>'Data Table'!A46</f>
        <v>Texas</v>
      </c>
      <c r="B45">
        <v>2012</v>
      </c>
      <c r="C45" t="str">
        <f t="shared" si="0"/>
        <v>Texas2012</v>
      </c>
      <c r="D45" s="91">
        <v>35</v>
      </c>
      <c r="E45" s="168">
        <f t="shared" si="1"/>
        <v>7</v>
      </c>
    </row>
    <row r="46" spans="1:5" x14ac:dyDescent="0.25">
      <c r="A46" t="str">
        <f>'Data Table'!A47</f>
        <v>Utah</v>
      </c>
      <c r="B46">
        <v>2012</v>
      </c>
      <c r="C46" t="str">
        <f t="shared" si="0"/>
        <v>Utah2012</v>
      </c>
      <c r="D46" s="91">
        <v>6</v>
      </c>
      <c r="E46" s="168">
        <f t="shared" si="1"/>
        <v>-1</v>
      </c>
    </row>
    <row r="47" spans="1:5" x14ac:dyDescent="0.25">
      <c r="A47" t="str">
        <f>'Data Table'!A48</f>
        <v>Vermont</v>
      </c>
      <c r="B47">
        <v>2012</v>
      </c>
      <c r="C47" t="str">
        <f t="shared" si="0"/>
        <v>Vermont2012</v>
      </c>
      <c r="D47" s="91">
        <v>2</v>
      </c>
      <c r="E47" s="168">
        <f t="shared" si="1"/>
        <v>-1</v>
      </c>
    </row>
    <row r="48" spans="1:5" x14ac:dyDescent="0.25">
      <c r="A48" t="str">
        <f>'Data Table'!A49</f>
        <v>Virginia</v>
      </c>
      <c r="B48">
        <v>2012</v>
      </c>
      <c r="C48" t="str">
        <f t="shared" si="0"/>
        <v>Virginia2012</v>
      </c>
      <c r="D48" s="91">
        <v>22</v>
      </c>
      <c r="E48" s="168">
        <f t="shared" si="1"/>
        <v>1</v>
      </c>
    </row>
    <row r="49" spans="1:6" x14ac:dyDescent="0.25">
      <c r="A49" t="str">
        <f>'Data Table'!A50</f>
        <v>Washington</v>
      </c>
      <c r="B49">
        <v>2012</v>
      </c>
      <c r="C49" t="str">
        <f t="shared" si="0"/>
        <v>Washington2012</v>
      </c>
      <c r="D49" s="91">
        <v>12</v>
      </c>
      <c r="E49" s="168">
        <f t="shared" si="1"/>
        <v>-3</v>
      </c>
    </row>
    <row r="50" spans="1:6" x14ac:dyDescent="0.25">
      <c r="A50" t="str">
        <f>'Data Table'!A51</f>
        <v>West Virginia</v>
      </c>
      <c r="B50">
        <v>2012</v>
      </c>
      <c r="C50" t="str">
        <f t="shared" si="0"/>
        <v>West Virginia2012</v>
      </c>
      <c r="D50" s="91">
        <v>47</v>
      </c>
      <c r="E50" s="168">
        <f t="shared" si="1"/>
        <v>-4</v>
      </c>
      <c r="F50" s="157"/>
    </row>
    <row r="51" spans="1:6" x14ac:dyDescent="0.25">
      <c r="A51" t="str">
        <f>'Data Table'!A52</f>
        <v>Wisconsin</v>
      </c>
      <c r="B51">
        <v>2012</v>
      </c>
      <c r="C51" t="str">
        <f t="shared" si="0"/>
        <v>Wisconsin2012</v>
      </c>
      <c r="D51" s="91">
        <v>13</v>
      </c>
      <c r="E51" s="168">
        <f t="shared" si="1"/>
        <v>-1</v>
      </c>
    </row>
    <row r="52" spans="1:6" x14ac:dyDescent="0.25">
      <c r="A52" t="str">
        <f>'Data Table'!A53</f>
        <v>Wyoming</v>
      </c>
      <c r="B52">
        <v>2012</v>
      </c>
      <c r="C52" t="str">
        <f t="shared" si="0"/>
        <v>Wyoming2012</v>
      </c>
      <c r="D52" s="91">
        <v>25</v>
      </c>
      <c r="E52" s="168">
        <f t="shared" si="1"/>
        <v>-4</v>
      </c>
    </row>
    <row r="53" spans="1:6" x14ac:dyDescent="0.25">
      <c r="A53" t="str">
        <f>'Data Table'!A54</f>
        <v>Puerto Rico</v>
      </c>
      <c r="B53">
        <v>2012</v>
      </c>
      <c r="C53" t="str">
        <f t="shared" si="0"/>
        <v>Puerto Rico2012</v>
      </c>
      <c r="D53" s="91" t="s">
        <v>192</v>
      </c>
      <c r="E53" s="168" t="str">
        <f t="shared" si="1"/>
        <v>NA</v>
      </c>
    </row>
    <row r="54" spans="1:6" x14ac:dyDescent="0.25">
      <c r="A54" t="str">
        <f>'Data Table'!A3</f>
        <v>Alabama</v>
      </c>
      <c r="B54">
        <v>2011</v>
      </c>
      <c r="C54" t="str">
        <f t="shared" si="0"/>
        <v>Alabama2011</v>
      </c>
      <c r="D54" s="168">
        <v>48</v>
      </c>
      <c r="E54" s="168">
        <f t="shared" si="1"/>
        <v>-3</v>
      </c>
    </row>
    <row r="55" spans="1:6" x14ac:dyDescent="0.25">
      <c r="A55" t="str">
        <f>'Data Table'!A4</f>
        <v>Alaska</v>
      </c>
      <c r="B55">
        <v>2011</v>
      </c>
      <c r="C55" t="str">
        <f t="shared" si="0"/>
        <v>Alaska2011</v>
      </c>
      <c r="D55" s="168">
        <v>29</v>
      </c>
      <c r="E55" s="168">
        <f t="shared" si="1"/>
        <v>1</v>
      </c>
    </row>
    <row r="56" spans="1:6" x14ac:dyDescent="0.25">
      <c r="A56" t="str">
        <f>'Data Table'!A5</f>
        <v>Arizona</v>
      </c>
      <c r="B56">
        <v>2011</v>
      </c>
      <c r="C56" t="str">
        <f t="shared" si="0"/>
        <v>Arizona2011</v>
      </c>
      <c r="D56" s="168">
        <v>27</v>
      </c>
      <c r="E56" s="168">
        <f t="shared" si="1"/>
        <v>4</v>
      </c>
    </row>
    <row r="57" spans="1:6" x14ac:dyDescent="0.25">
      <c r="A57" t="str">
        <f>'Data Table'!A6</f>
        <v>Arkansas</v>
      </c>
      <c r="B57">
        <v>2011</v>
      </c>
      <c r="C57" t="str">
        <f t="shared" si="0"/>
        <v>Arkansas2011</v>
      </c>
      <c r="D57" s="168">
        <v>47</v>
      </c>
      <c r="E57" s="168">
        <f t="shared" si="1"/>
        <v>1</v>
      </c>
    </row>
    <row r="58" spans="1:6" x14ac:dyDescent="0.25">
      <c r="A58" t="str">
        <f>'Data Table'!A7</f>
        <v>California</v>
      </c>
      <c r="B58">
        <v>2011</v>
      </c>
      <c r="C58" t="str">
        <f t="shared" si="0"/>
        <v>California2011</v>
      </c>
      <c r="D58" s="168">
        <v>22</v>
      </c>
      <c r="E58" s="168">
        <f t="shared" si="1"/>
        <v>4</v>
      </c>
    </row>
    <row r="59" spans="1:6" x14ac:dyDescent="0.25">
      <c r="A59" t="str">
        <f>'Data Table'!A8</f>
        <v>Colorado</v>
      </c>
      <c r="B59">
        <v>2011</v>
      </c>
      <c r="C59" t="str">
        <f t="shared" si="0"/>
        <v>Colorado2011</v>
      </c>
      <c r="D59" s="168">
        <v>14</v>
      </c>
      <c r="E59" s="168">
        <f t="shared" si="1"/>
        <v>-1</v>
      </c>
    </row>
    <row r="60" spans="1:6" x14ac:dyDescent="0.25">
      <c r="A60" t="str">
        <f>'Data Table'!A9</f>
        <v>Connecticut</v>
      </c>
      <c r="B60">
        <v>2011</v>
      </c>
      <c r="C60" t="str">
        <f t="shared" si="0"/>
        <v>Connecticut2011</v>
      </c>
      <c r="D60" s="168">
        <v>4</v>
      </c>
      <c r="E60" s="168">
        <f t="shared" si="1"/>
        <v>0</v>
      </c>
    </row>
    <row r="61" spans="1:6" x14ac:dyDescent="0.25">
      <c r="A61" t="str">
        <f>'Data Table'!A10</f>
        <v>Delaware</v>
      </c>
      <c r="B61">
        <v>2011</v>
      </c>
      <c r="C61" t="str">
        <f t="shared" si="0"/>
        <v>Delaware2011</v>
      </c>
      <c r="D61" s="168">
        <v>31</v>
      </c>
      <c r="E61" s="168">
        <f t="shared" si="1"/>
        <v>1</v>
      </c>
    </row>
    <row r="62" spans="1:6" x14ac:dyDescent="0.25">
      <c r="A62" t="str">
        <f>'Data Table'!A11</f>
        <v xml:space="preserve">District of Columbia </v>
      </c>
      <c r="B62">
        <v>2011</v>
      </c>
      <c r="C62" t="str">
        <f t="shared" si="0"/>
        <v>District of Columbia 2011</v>
      </c>
      <c r="D62" s="169" t="s">
        <v>192</v>
      </c>
      <c r="E62" s="168" t="str">
        <f t="shared" si="1"/>
        <v>NA</v>
      </c>
    </row>
    <row r="63" spans="1:6" x14ac:dyDescent="0.25">
      <c r="A63" t="str">
        <f>'Data Table'!A12</f>
        <v>Florida</v>
      </c>
      <c r="B63">
        <v>2011</v>
      </c>
      <c r="C63" t="str">
        <f t="shared" si="0"/>
        <v>Florida2011</v>
      </c>
      <c r="D63" s="168">
        <v>34</v>
      </c>
      <c r="E63" s="168">
        <f t="shared" si="1"/>
        <v>2</v>
      </c>
    </row>
    <row r="64" spans="1:6" x14ac:dyDescent="0.25">
      <c r="A64" t="str">
        <f>'Data Table'!A13</f>
        <v>Georgia</v>
      </c>
      <c r="B64">
        <v>2011</v>
      </c>
      <c r="C64" t="str">
        <f t="shared" si="0"/>
        <v>Georgia2011</v>
      </c>
      <c r="D64" s="168">
        <v>38</v>
      </c>
      <c r="E64" s="168">
        <f t="shared" si="1"/>
        <v>-1</v>
      </c>
    </row>
    <row r="65" spans="1:5" x14ac:dyDescent="0.25">
      <c r="A65" t="str">
        <f>'Data Table'!A14</f>
        <v>Hawaii</v>
      </c>
      <c r="B65">
        <v>2011</v>
      </c>
      <c r="C65" t="str">
        <f t="shared" si="0"/>
        <v>Hawaii2011</v>
      </c>
      <c r="D65" s="168">
        <v>3</v>
      </c>
      <c r="E65" s="168">
        <f t="shared" si="1"/>
        <v>2</v>
      </c>
    </row>
    <row r="66" spans="1:5" x14ac:dyDescent="0.25">
      <c r="A66" t="str">
        <f>'Data Table'!A15</f>
        <v>Idaho</v>
      </c>
      <c r="B66">
        <v>2011</v>
      </c>
      <c r="C66" t="str">
        <f t="shared" si="0"/>
        <v>Idaho2011</v>
      </c>
      <c r="D66" s="168">
        <v>15</v>
      </c>
      <c r="E66" s="168">
        <f t="shared" si="1"/>
        <v>-6</v>
      </c>
    </row>
    <row r="67" spans="1:5" x14ac:dyDescent="0.25">
      <c r="A67" t="str">
        <f>'Data Table'!A16</f>
        <v>Illinois</v>
      </c>
      <c r="B67">
        <v>2011</v>
      </c>
      <c r="C67" t="str">
        <f t="shared" ref="C67:C130" si="2">CONCATENATE(A67,B67)</f>
        <v>Illinois2011</v>
      </c>
      <c r="D67" s="168">
        <v>30</v>
      </c>
      <c r="E67" s="168">
        <f t="shared" ref="E67:E130" si="3">IFERROR(D119-D67,"NA")</f>
        <v>-1</v>
      </c>
    </row>
    <row r="68" spans="1:5" x14ac:dyDescent="0.25">
      <c r="A68" t="str">
        <f>'Data Table'!A17</f>
        <v>Indiana</v>
      </c>
      <c r="B68">
        <v>2011</v>
      </c>
      <c r="C68" t="str">
        <f t="shared" si="2"/>
        <v>Indiana2011</v>
      </c>
      <c r="D68" s="168">
        <v>37</v>
      </c>
      <c r="E68" s="168">
        <f t="shared" si="3"/>
        <v>1</v>
      </c>
    </row>
    <row r="69" spans="1:5" x14ac:dyDescent="0.25">
      <c r="A69" t="str">
        <f>'Data Table'!A18</f>
        <v>Iowa</v>
      </c>
      <c r="B69">
        <v>2011</v>
      </c>
      <c r="C69" t="str">
        <f t="shared" si="2"/>
        <v>Iowa2011</v>
      </c>
      <c r="D69" s="168">
        <v>16</v>
      </c>
      <c r="E69" s="168">
        <f t="shared" si="3"/>
        <v>-1</v>
      </c>
    </row>
    <row r="70" spans="1:5" x14ac:dyDescent="0.25">
      <c r="A70" t="str">
        <f>'Data Table'!A19</f>
        <v>Kansas</v>
      </c>
      <c r="B70">
        <v>2011</v>
      </c>
      <c r="C70" t="str">
        <f t="shared" si="2"/>
        <v>Kansas2011</v>
      </c>
      <c r="D70" s="168">
        <v>25</v>
      </c>
      <c r="E70" s="168">
        <f t="shared" si="3"/>
        <v>-2</v>
      </c>
    </row>
    <row r="71" spans="1:5" x14ac:dyDescent="0.25">
      <c r="A71" t="str">
        <f>'Data Table'!A20</f>
        <v>Kentucky</v>
      </c>
      <c r="B71">
        <v>2011</v>
      </c>
      <c r="C71" t="str">
        <f t="shared" si="2"/>
        <v>Kentucky2011</v>
      </c>
      <c r="D71" s="168">
        <v>44</v>
      </c>
      <c r="E71" s="168">
        <f t="shared" si="3"/>
        <v>0</v>
      </c>
    </row>
    <row r="72" spans="1:5" x14ac:dyDescent="0.25">
      <c r="A72" t="str">
        <f>'Data Table'!A21</f>
        <v>Louisiana</v>
      </c>
      <c r="B72">
        <v>2011</v>
      </c>
      <c r="C72" t="str">
        <f t="shared" si="2"/>
        <v>Louisiana2011</v>
      </c>
      <c r="D72" s="168">
        <v>50</v>
      </c>
      <c r="E72" s="168">
        <f t="shared" si="3"/>
        <v>-1</v>
      </c>
    </row>
    <row r="73" spans="1:5" x14ac:dyDescent="0.25">
      <c r="A73" t="str">
        <f>'Data Table'!A22</f>
        <v>Maine</v>
      </c>
      <c r="B73">
        <v>2011</v>
      </c>
      <c r="C73" t="str">
        <f t="shared" si="2"/>
        <v>Maine2011</v>
      </c>
      <c r="D73" s="168">
        <v>10</v>
      </c>
      <c r="E73" s="168">
        <f t="shared" si="3"/>
        <v>-2</v>
      </c>
    </row>
    <row r="74" spans="1:5" x14ac:dyDescent="0.25">
      <c r="A74" t="str">
        <f>'Data Table'!A23</f>
        <v>Maryland</v>
      </c>
      <c r="B74">
        <v>2011</v>
      </c>
      <c r="C74" t="str">
        <f t="shared" si="2"/>
        <v>Maryland2011</v>
      </c>
      <c r="D74" s="168">
        <v>24</v>
      </c>
      <c r="E74" s="168">
        <f t="shared" si="3"/>
        <v>-3</v>
      </c>
    </row>
    <row r="75" spans="1:5" x14ac:dyDescent="0.25">
      <c r="A75" t="str">
        <f>'Data Table'!A24</f>
        <v>Massachusetts</v>
      </c>
      <c r="B75">
        <v>2011</v>
      </c>
      <c r="C75" t="str">
        <f t="shared" si="2"/>
        <v>Massachusetts2011</v>
      </c>
      <c r="D75" s="168">
        <v>7</v>
      </c>
      <c r="E75" s="168">
        <f t="shared" si="3"/>
        <v>-5</v>
      </c>
    </row>
    <row r="76" spans="1:5" x14ac:dyDescent="0.25">
      <c r="A76" t="str">
        <f>'Data Table'!A25</f>
        <v>Michigan</v>
      </c>
      <c r="B76">
        <v>2011</v>
      </c>
      <c r="C76" t="str">
        <f t="shared" si="2"/>
        <v>Michigan2011</v>
      </c>
      <c r="D76" s="168">
        <v>33</v>
      </c>
      <c r="E76" s="168">
        <f t="shared" si="3"/>
        <v>-5</v>
      </c>
    </row>
    <row r="77" spans="1:5" x14ac:dyDescent="0.25">
      <c r="A77" t="str">
        <f>'Data Table'!A26</f>
        <v>Minnesota</v>
      </c>
      <c r="B77">
        <v>2011</v>
      </c>
      <c r="C77" t="str">
        <f t="shared" si="2"/>
        <v>Minnesota2011</v>
      </c>
      <c r="D77" s="168">
        <v>6</v>
      </c>
      <c r="E77" s="168">
        <f t="shared" si="3"/>
        <v>0</v>
      </c>
    </row>
    <row r="78" spans="1:5" x14ac:dyDescent="0.25">
      <c r="A78" t="str">
        <f>'Data Table'!A27</f>
        <v>Mississippi</v>
      </c>
      <c r="B78">
        <v>2011</v>
      </c>
      <c r="C78" t="str">
        <f t="shared" si="2"/>
        <v>Mississippi2011</v>
      </c>
      <c r="D78" s="168">
        <v>49</v>
      </c>
      <c r="E78" s="168">
        <f t="shared" si="3"/>
        <v>1</v>
      </c>
    </row>
    <row r="79" spans="1:5" x14ac:dyDescent="0.25">
      <c r="A79" t="str">
        <f>'Data Table'!A28</f>
        <v>Missouri</v>
      </c>
      <c r="B79">
        <v>2011</v>
      </c>
      <c r="C79" t="str">
        <f t="shared" si="2"/>
        <v>Missouri2011</v>
      </c>
      <c r="D79" s="168">
        <v>40</v>
      </c>
      <c r="E79" s="168">
        <f t="shared" si="3"/>
        <v>-1</v>
      </c>
    </row>
    <row r="80" spans="1:5" x14ac:dyDescent="0.25">
      <c r="A80" t="str">
        <f>'Data Table'!A29</f>
        <v>Montana</v>
      </c>
      <c r="B80">
        <v>2011</v>
      </c>
      <c r="C80" t="str">
        <f t="shared" si="2"/>
        <v>Montana2011</v>
      </c>
      <c r="D80" s="168">
        <v>26</v>
      </c>
      <c r="E80" s="168">
        <f t="shared" si="3"/>
        <v>-1</v>
      </c>
    </row>
    <row r="81" spans="1:5" x14ac:dyDescent="0.25">
      <c r="A81" t="str">
        <f>'Data Table'!A30</f>
        <v>Nebraska</v>
      </c>
      <c r="B81">
        <v>2011</v>
      </c>
      <c r="C81" t="str">
        <f t="shared" si="2"/>
        <v>Nebraska2011</v>
      </c>
      <c r="D81" s="168">
        <v>18</v>
      </c>
      <c r="E81" s="168">
        <f t="shared" si="3"/>
        <v>-6</v>
      </c>
    </row>
    <row r="82" spans="1:5" x14ac:dyDescent="0.25">
      <c r="A82" t="str">
        <f>'Data Table'!A31</f>
        <v>Nevada</v>
      </c>
      <c r="B82">
        <v>2011</v>
      </c>
      <c r="C82" t="str">
        <f t="shared" si="2"/>
        <v>Nevada2011</v>
      </c>
      <c r="D82" s="168">
        <v>39</v>
      </c>
      <c r="E82" s="168">
        <f t="shared" si="3"/>
        <v>8</v>
      </c>
    </row>
    <row r="83" spans="1:5" x14ac:dyDescent="0.25">
      <c r="A83" t="str">
        <f>'Data Table'!A32</f>
        <v>New Hampshire</v>
      </c>
      <c r="B83">
        <v>2011</v>
      </c>
      <c r="C83" t="str">
        <f t="shared" si="2"/>
        <v>New Hampshire2011</v>
      </c>
      <c r="D83" s="168">
        <v>2</v>
      </c>
      <c r="E83" s="168">
        <f t="shared" si="3"/>
        <v>1</v>
      </c>
    </row>
    <row r="84" spans="1:5" x14ac:dyDescent="0.25">
      <c r="A84" t="str">
        <f>'Data Table'!A33</f>
        <v>New Jersey</v>
      </c>
      <c r="B84">
        <v>2011</v>
      </c>
      <c r="C84" t="str">
        <f t="shared" si="2"/>
        <v>New Jersey2011</v>
      </c>
      <c r="D84" s="168">
        <v>17</v>
      </c>
      <c r="E84" s="168">
        <f t="shared" si="3"/>
        <v>0</v>
      </c>
    </row>
    <row r="85" spans="1:5" x14ac:dyDescent="0.25">
      <c r="A85" t="str">
        <f>'Data Table'!A34</f>
        <v>New Mexico</v>
      </c>
      <c r="B85">
        <v>2011</v>
      </c>
      <c r="C85" t="str">
        <f t="shared" si="2"/>
        <v>New Mexico2011</v>
      </c>
      <c r="D85" s="168">
        <v>32</v>
      </c>
      <c r="E85" s="168">
        <f t="shared" si="3"/>
        <v>8</v>
      </c>
    </row>
    <row r="86" spans="1:5" x14ac:dyDescent="0.25">
      <c r="A86" t="str">
        <f>'Data Table'!A35</f>
        <v>New York</v>
      </c>
      <c r="B86">
        <v>2011</v>
      </c>
      <c r="C86" t="str">
        <f t="shared" si="2"/>
        <v>New York2011</v>
      </c>
      <c r="D86" s="168">
        <v>20</v>
      </c>
      <c r="E86" s="168">
        <f t="shared" si="3"/>
        <v>4</v>
      </c>
    </row>
    <row r="87" spans="1:5" x14ac:dyDescent="0.25">
      <c r="A87" t="str">
        <f>'Data Table'!A36</f>
        <v>North Carolina</v>
      </c>
      <c r="B87">
        <v>2011</v>
      </c>
      <c r="C87" t="str">
        <f t="shared" si="2"/>
        <v>North Carolina2011</v>
      </c>
      <c r="D87" s="168">
        <v>35</v>
      </c>
      <c r="E87" s="168">
        <f t="shared" si="3"/>
        <v>0</v>
      </c>
    </row>
    <row r="88" spans="1:5" x14ac:dyDescent="0.25">
      <c r="A88" t="str">
        <f>'Data Table'!A37</f>
        <v>North Dakota</v>
      </c>
      <c r="B88">
        <v>2011</v>
      </c>
      <c r="C88" t="str">
        <f t="shared" si="2"/>
        <v>North Dakota2011</v>
      </c>
      <c r="D88" s="168">
        <v>11</v>
      </c>
      <c r="E88" s="168">
        <f t="shared" si="3"/>
        <v>5</v>
      </c>
    </row>
    <row r="89" spans="1:5" x14ac:dyDescent="0.25">
      <c r="A89" t="str">
        <f>'Data Table'!A38</f>
        <v>Ohio</v>
      </c>
      <c r="B89">
        <v>2011</v>
      </c>
      <c r="C89" t="str">
        <f t="shared" si="2"/>
        <v>Ohio2011</v>
      </c>
      <c r="D89" s="168">
        <v>36</v>
      </c>
      <c r="E89" s="168">
        <f t="shared" si="3"/>
        <v>7</v>
      </c>
    </row>
    <row r="90" spans="1:5" x14ac:dyDescent="0.25">
      <c r="A90" t="str">
        <f>'Data Table'!A39</f>
        <v>Oklahoma</v>
      </c>
      <c r="B90">
        <v>2011</v>
      </c>
      <c r="C90" t="str">
        <f t="shared" si="2"/>
        <v>Oklahoma2011</v>
      </c>
      <c r="D90" s="168">
        <v>46</v>
      </c>
      <c r="E90" s="168">
        <f t="shared" si="3"/>
        <v>0</v>
      </c>
    </row>
    <row r="91" spans="1:5" x14ac:dyDescent="0.25">
      <c r="A91" t="str">
        <f>'Data Table'!A40</f>
        <v>Oregon</v>
      </c>
      <c r="B91">
        <v>2011</v>
      </c>
      <c r="C91" t="str">
        <f t="shared" si="2"/>
        <v>Oregon2011</v>
      </c>
      <c r="D91" s="168">
        <v>8</v>
      </c>
      <c r="E91" s="168">
        <f t="shared" si="3"/>
        <v>6</v>
      </c>
    </row>
    <row r="92" spans="1:5" x14ac:dyDescent="0.25">
      <c r="A92" t="str">
        <f>'Data Table'!A41</f>
        <v>Pennsylvania</v>
      </c>
      <c r="B92">
        <v>2011</v>
      </c>
      <c r="C92" t="str">
        <f t="shared" si="2"/>
        <v>Pennsylvania2011</v>
      </c>
      <c r="D92" s="168">
        <v>28</v>
      </c>
      <c r="E92" s="168">
        <f t="shared" si="3"/>
        <v>-1</v>
      </c>
    </row>
    <row r="93" spans="1:5" x14ac:dyDescent="0.25">
      <c r="A93" t="str">
        <f>'Data Table'!A42</f>
        <v>Rhode Island</v>
      </c>
      <c r="B93">
        <v>2011</v>
      </c>
      <c r="C93" t="str">
        <f t="shared" si="2"/>
        <v>Rhode Island2011</v>
      </c>
      <c r="D93" s="168">
        <v>13</v>
      </c>
      <c r="E93" s="168">
        <f t="shared" si="3"/>
        <v>-3</v>
      </c>
    </row>
    <row r="94" spans="1:5" x14ac:dyDescent="0.25">
      <c r="A94" t="str">
        <f>'Data Table'!A43</f>
        <v>South Carolina</v>
      </c>
      <c r="B94">
        <v>2011</v>
      </c>
      <c r="C94" t="str">
        <f t="shared" si="2"/>
        <v>South Carolina2011</v>
      </c>
      <c r="D94" s="168">
        <v>45</v>
      </c>
      <c r="E94" s="168">
        <f t="shared" si="3"/>
        <v>-4</v>
      </c>
    </row>
    <row r="95" spans="1:5" x14ac:dyDescent="0.25">
      <c r="A95" t="str">
        <f>'Data Table'!A44</f>
        <v>South Dakota</v>
      </c>
      <c r="B95">
        <v>2011</v>
      </c>
      <c r="C95" t="str">
        <f t="shared" si="2"/>
        <v>South Dakota2011</v>
      </c>
      <c r="D95" s="168">
        <v>19</v>
      </c>
      <c r="E95" s="168">
        <f t="shared" si="3"/>
        <v>1</v>
      </c>
    </row>
    <row r="96" spans="1:5" x14ac:dyDescent="0.25">
      <c r="A96" t="str">
        <f>'Data Table'!A45</f>
        <v>Tennessee</v>
      </c>
      <c r="B96">
        <v>2011</v>
      </c>
      <c r="C96" t="str">
        <f t="shared" si="2"/>
        <v>Tennessee2011</v>
      </c>
      <c r="D96" s="168">
        <v>41</v>
      </c>
      <c r="E96" s="168">
        <f t="shared" si="3"/>
        <v>1</v>
      </c>
    </row>
    <row r="97" spans="1:5" x14ac:dyDescent="0.25">
      <c r="A97" t="str">
        <f>'Data Table'!A46</f>
        <v>Texas</v>
      </c>
      <c r="B97">
        <v>2011</v>
      </c>
      <c r="C97" t="str">
        <f t="shared" si="2"/>
        <v>Texas2011</v>
      </c>
      <c r="D97" s="168">
        <v>42</v>
      </c>
      <c r="E97" s="168">
        <f t="shared" si="3"/>
        <v>-2</v>
      </c>
    </row>
    <row r="98" spans="1:5" x14ac:dyDescent="0.25">
      <c r="A98" t="str">
        <f>'Data Table'!A47</f>
        <v>Utah</v>
      </c>
      <c r="B98">
        <v>2011</v>
      </c>
      <c r="C98" t="str">
        <f t="shared" si="2"/>
        <v>Utah2011</v>
      </c>
      <c r="D98" s="168">
        <v>5</v>
      </c>
      <c r="E98" s="168">
        <f t="shared" si="3"/>
        <v>2</v>
      </c>
    </row>
    <row r="99" spans="1:5" x14ac:dyDescent="0.25">
      <c r="A99" t="str">
        <f>'Data Table'!A48</f>
        <v>Vermont</v>
      </c>
      <c r="B99">
        <v>2011</v>
      </c>
      <c r="C99" t="str">
        <f t="shared" si="2"/>
        <v>Vermont2011</v>
      </c>
      <c r="D99" s="168">
        <v>1</v>
      </c>
      <c r="E99" s="168">
        <f t="shared" si="3"/>
        <v>0</v>
      </c>
    </row>
    <row r="100" spans="1:5" x14ac:dyDescent="0.25">
      <c r="A100" t="str">
        <f>'Data Table'!A49</f>
        <v>Virginia</v>
      </c>
      <c r="B100">
        <v>2011</v>
      </c>
      <c r="C100" t="str">
        <f t="shared" si="2"/>
        <v>Virginia2011</v>
      </c>
      <c r="D100" s="168">
        <v>23</v>
      </c>
      <c r="E100" s="168">
        <f t="shared" si="3"/>
        <v>-1</v>
      </c>
    </row>
    <row r="101" spans="1:5" x14ac:dyDescent="0.25">
      <c r="A101" t="str">
        <f>'Data Table'!A50</f>
        <v>Washington</v>
      </c>
      <c r="B101">
        <v>2011</v>
      </c>
      <c r="C101" t="str">
        <f t="shared" si="2"/>
        <v>Washington2011</v>
      </c>
      <c r="D101" s="168">
        <v>9</v>
      </c>
      <c r="E101" s="168">
        <f t="shared" si="3"/>
        <v>2</v>
      </c>
    </row>
    <row r="102" spans="1:5" x14ac:dyDescent="0.25">
      <c r="A102" t="str">
        <f>'Data Table'!A51</f>
        <v>West Virginia</v>
      </c>
      <c r="B102">
        <v>2011</v>
      </c>
      <c r="C102" t="str">
        <f t="shared" si="2"/>
        <v>West Virginia2011</v>
      </c>
      <c r="D102" s="168">
        <v>43</v>
      </c>
      <c r="E102" s="168">
        <f t="shared" si="3"/>
        <v>0</v>
      </c>
    </row>
    <row r="103" spans="1:5" x14ac:dyDescent="0.25">
      <c r="A103" t="str">
        <f>'Data Table'!A52</f>
        <v>Wisconsin</v>
      </c>
      <c r="B103">
        <v>2011</v>
      </c>
      <c r="C103" t="str">
        <f t="shared" si="2"/>
        <v>Wisconsin2011</v>
      </c>
      <c r="D103" s="168">
        <v>12</v>
      </c>
      <c r="E103" s="168">
        <f t="shared" si="3"/>
        <v>6</v>
      </c>
    </row>
    <row r="104" spans="1:5" x14ac:dyDescent="0.25">
      <c r="A104" t="str">
        <f>'Data Table'!A53</f>
        <v>Wyoming</v>
      </c>
      <c r="B104">
        <v>2011</v>
      </c>
      <c r="C104" t="str">
        <f t="shared" si="2"/>
        <v>Wyoming2011</v>
      </c>
      <c r="D104" s="168">
        <v>21</v>
      </c>
      <c r="E104" s="168">
        <f t="shared" si="3"/>
        <v>-2</v>
      </c>
    </row>
    <row r="105" spans="1:5" x14ac:dyDescent="0.25">
      <c r="A105" t="str">
        <f>'Data Table'!A54</f>
        <v>Puerto Rico</v>
      </c>
      <c r="B105">
        <v>2011</v>
      </c>
      <c r="C105" t="str">
        <f t="shared" si="2"/>
        <v>Puerto Rico2011</v>
      </c>
      <c r="D105" s="169" t="s">
        <v>192</v>
      </c>
      <c r="E105" s="168" t="str">
        <f t="shared" si="3"/>
        <v>NA</v>
      </c>
    </row>
    <row r="106" spans="1:5" x14ac:dyDescent="0.25">
      <c r="A106" t="str">
        <f>'Data Table'!A55</f>
        <v>Alabama</v>
      </c>
      <c r="B106">
        <v>2010</v>
      </c>
      <c r="C106" t="str">
        <f t="shared" si="2"/>
        <v>Alabama2010</v>
      </c>
      <c r="D106" s="168">
        <v>45</v>
      </c>
      <c r="E106" s="168">
        <f t="shared" si="3"/>
        <v>3</v>
      </c>
    </row>
    <row r="107" spans="1:5" x14ac:dyDescent="0.25">
      <c r="A107" t="str">
        <f>'Data Table'!A56</f>
        <v>Alaska</v>
      </c>
      <c r="B107">
        <v>2010</v>
      </c>
      <c r="C107" t="str">
        <f t="shared" si="2"/>
        <v>Alaska2010</v>
      </c>
      <c r="D107" s="168">
        <v>30</v>
      </c>
      <c r="E107" s="168">
        <f t="shared" si="3"/>
        <v>4</v>
      </c>
    </row>
    <row r="108" spans="1:5" x14ac:dyDescent="0.25">
      <c r="A108" t="str">
        <f>'Data Table'!A57</f>
        <v>Arizona</v>
      </c>
      <c r="B108">
        <v>2010</v>
      </c>
      <c r="C108" t="str">
        <f t="shared" si="2"/>
        <v>Arizona2010</v>
      </c>
      <c r="D108" s="168">
        <v>31</v>
      </c>
      <c r="E108" s="168">
        <f t="shared" si="3"/>
        <v>-4</v>
      </c>
    </row>
    <row r="109" spans="1:5" x14ac:dyDescent="0.25">
      <c r="A109" t="str">
        <f>'Data Table'!A58</f>
        <v>Arkansas</v>
      </c>
      <c r="B109">
        <v>2010</v>
      </c>
      <c r="C109" t="str">
        <f t="shared" si="2"/>
        <v>Arkansas2010</v>
      </c>
      <c r="D109" s="168">
        <v>48</v>
      </c>
      <c r="E109" s="168">
        <f t="shared" si="3"/>
        <v>-8</v>
      </c>
    </row>
    <row r="110" spans="1:5" x14ac:dyDescent="0.25">
      <c r="A110" t="str">
        <f>'Data Table'!A59</f>
        <v>California</v>
      </c>
      <c r="B110">
        <v>2010</v>
      </c>
      <c r="C110" t="str">
        <f t="shared" si="2"/>
        <v>California2010</v>
      </c>
      <c r="D110" s="168">
        <v>26</v>
      </c>
      <c r="E110" s="168">
        <f t="shared" si="3"/>
        <v>-3</v>
      </c>
    </row>
    <row r="111" spans="1:5" x14ac:dyDescent="0.25">
      <c r="A111" t="str">
        <f>'Data Table'!A60</f>
        <v>Colorado</v>
      </c>
      <c r="B111">
        <v>2010</v>
      </c>
      <c r="C111" t="str">
        <f t="shared" si="2"/>
        <v>Colorado2010</v>
      </c>
      <c r="D111" s="168">
        <v>13</v>
      </c>
      <c r="E111" s="168">
        <f t="shared" si="3"/>
        <v>-5</v>
      </c>
    </row>
    <row r="112" spans="1:5" x14ac:dyDescent="0.25">
      <c r="A112" t="str">
        <f>'Data Table'!A61</f>
        <v>Connecticut</v>
      </c>
      <c r="B112">
        <v>2010</v>
      </c>
      <c r="C112" t="str">
        <f t="shared" si="2"/>
        <v>Connecticut2010</v>
      </c>
      <c r="D112" s="168">
        <v>4</v>
      </c>
      <c r="E112" s="168">
        <f t="shared" si="3"/>
        <v>3</v>
      </c>
    </row>
    <row r="113" spans="1:5" x14ac:dyDescent="0.25">
      <c r="A113" t="str">
        <f>'Data Table'!A62</f>
        <v>Delaware</v>
      </c>
      <c r="B113">
        <v>2010</v>
      </c>
      <c r="C113" t="str">
        <f t="shared" si="2"/>
        <v>Delaware2010</v>
      </c>
      <c r="D113" s="168">
        <v>32</v>
      </c>
      <c r="E113" s="168">
        <f t="shared" si="3"/>
        <v>0</v>
      </c>
    </row>
    <row r="114" spans="1:5" x14ac:dyDescent="0.25">
      <c r="A114" t="str">
        <f>'Data Table'!A63</f>
        <v xml:space="preserve">District of Columbia </v>
      </c>
      <c r="B114">
        <v>2010</v>
      </c>
      <c r="C114" t="str">
        <f t="shared" si="2"/>
        <v>District of Columbia 2010</v>
      </c>
      <c r="D114" s="169" t="s">
        <v>192</v>
      </c>
      <c r="E114" s="168" t="str">
        <f t="shared" si="3"/>
        <v>NA</v>
      </c>
    </row>
    <row r="115" spans="1:5" x14ac:dyDescent="0.25">
      <c r="A115" t="str">
        <f>'Data Table'!A64</f>
        <v>Florida</v>
      </c>
      <c r="B115">
        <v>2010</v>
      </c>
      <c r="C115" t="str">
        <f t="shared" si="2"/>
        <v>Florida2010</v>
      </c>
      <c r="D115" s="168">
        <v>36</v>
      </c>
      <c r="E115" s="168">
        <f t="shared" si="3"/>
        <v>0</v>
      </c>
    </row>
    <row r="116" spans="1:5" x14ac:dyDescent="0.25">
      <c r="A116" t="str">
        <f>'Data Table'!A65</f>
        <v>Georgia</v>
      </c>
      <c r="B116">
        <v>2010</v>
      </c>
      <c r="C116" t="str">
        <f t="shared" si="2"/>
        <v>Georgia2010</v>
      </c>
      <c r="D116" s="168">
        <v>37</v>
      </c>
      <c r="E116" s="168">
        <f t="shared" si="3"/>
        <v>6</v>
      </c>
    </row>
    <row r="117" spans="1:5" x14ac:dyDescent="0.25">
      <c r="A117" t="str">
        <f>'Data Table'!A66</f>
        <v>Hawaii</v>
      </c>
      <c r="B117">
        <v>2010</v>
      </c>
      <c r="C117" t="str">
        <f t="shared" si="2"/>
        <v>Hawaii2010</v>
      </c>
      <c r="D117" s="168">
        <v>5</v>
      </c>
      <c r="E117" s="168">
        <f t="shared" si="3"/>
        <v>-1</v>
      </c>
    </row>
    <row r="118" spans="1:5" x14ac:dyDescent="0.25">
      <c r="A118" t="str">
        <f>'Data Table'!A67</f>
        <v>Idaho</v>
      </c>
      <c r="B118">
        <v>2010</v>
      </c>
      <c r="C118" t="str">
        <f t="shared" si="2"/>
        <v>Idaho2010</v>
      </c>
      <c r="D118" s="168">
        <v>9</v>
      </c>
      <c r="E118" s="168">
        <f t="shared" si="3"/>
        <v>5</v>
      </c>
    </row>
    <row r="119" spans="1:5" x14ac:dyDescent="0.25">
      <c r="A119" t="str">
        <f>'Data Table'!A68</f>
        <v>Illinois</v>
      </c>
      <c r="B119">
        <v>2010</v>
      </c>
      <c r="C119" t="str">
        <f t="shared" si="2"/>
        <v>Illinois2010</v>
      </c>
      <c r="D119" s="168">
        <v>29</v>
      </c>
      <c r="E119" s="168">
        <f t="shared" si="3"/>
        <v>0</v>
      </c>
    </row>
    <row r="120" spans="1:5" x14ac:dyDescent="0.25">
      <c r="A120" t="str">
        <f>'Data Table'!A69</f>
        <v>Indiana</v>
      </c>
      <c r="B120">
        <v>2010</v>
      </c>
      <c r="C120" t="str">
        <f t="shared" si="2"/>
        <v>Indiana2010</v>
      </c>
      <c r="D120" s="168">
        <v>38</v>
      </c>
      <c r="E120" s="168">
        <f t="shared" si="3"/>
        <v>-3</v>
      </c>
    </row>
    <row r="121" spans="1:5" x14ac:dyDescent="0.25">
      <c r="A121" t="str">
        <f>'Data Table'!A70</f>
        <v>Iowa</v>
      </c>
      <c r="B121">
        <v>2010</v>
      </c>
      <c r="C121" t="str">
        <f t="shared" si="2"/>
        <v>Iowa2010</v>
      </c>
      <c r="D121" s="168">
        <v>15</v>
      </c>
      <c r="E121" s="168">
        <f t="shared" si="3"/>
        <v>0</v>
      </c>
    </row>
    <row r="122" spans="1:5" x14ac:dyDescent="0.25">
      <c r="A122" t="str">
        <f>'Data Table'!A71</f>
        <v>Kansas</v>
      </c>
      <c r="B122">
        <v>2010</v>
      </c>
      <c r="C122" t="str">
        <f t="shared" si="2"/>
        <v>Kansas2010</v>
      </c>
      <c r="D122" s="168">
        <v>23</v>
      </c>
      <c r="E122" s="168">
        <f t="shared" si="3"/>
        <v>1</v>
      </c>
    </row>
    <row r="123" spans="1:5" x14ac:dyDescent="0.25">
      <c r="A123" t="str">
        <f>'Data Table'!A72</f>
        <v>Kentucky</v>
      </c>
      <c r="B123">
        <v>2010</v>
      </c>
      <c r="C123" t="str">
        <f t="shared" si="2"/>
        <v>Kentucky2010</v>
      </c>
      <c r="D123" s="168">
        <v>44</v>
      </c>
      <c r="E123" s="168">
        <f t="shared" si="3"/>
        <v>-3</v>
      </c>
    </row>
    <row r="124" spans="1:5" x14ac:dyDescent="0.25">
      <c r="A124" t="str">
        <f>'Data Table'!A73</f>
        <v>Louisiana</v>
      </c>
      <c r="B124">
        <v>2010</v>
      </c>
      <c r="C124" t="str">
        <f t="shared" si="2"/>
        <v>Louisiana2010</v>
      </c>
      <c r="D124" s="168">
        <v>49</v>
      </c>
      <c r="E124" s="168">
        <f t="shared" si="3"/>
        <v>-2</v>
      </c>
    </row>
    <row r="125" spans="1:5" x14ac:dyDescent="0.25">
      <c r="A125" t="str">
        <f>'Data Table'!A74</f>
        <v>Maine</v>
      </c>
      <c r="B125">
        <v>2010</v>
      </c>
      <c r="C125" t="str">
        <f t="shared" si="2"/>
        <v>Maine2010</v>
      </c>
      <c r="D125" s="168">
        <v>8</v>
      </c>
      <c r="E125" s="168">
        <f t="shared" si="3"/>
        <v>1</v>
      </c>
    </row>
    <row r="126" spans="1:5" x14ac:dyDescent="0.25">
      <c r="A126" t="str">
        <f>'Data Table'!A75</f>
        <v>Maryland</v>
      </c>
      <c r="B126">
        <v>2010</v>
      </c>
      <c r="C126" t="str">
        <f t="shared" si="2"/>
        <v>Maryland2010</v>
      </c>
      <c r="D126" s="168">
        <v>21</v>
      </c>
      <c r="E126" s="168">
        <f t="shared" si="3"/>
        <v>0</v>
      </c>
    </row>
    <row r="127" spans="1:5" x14ac:dyDescent="0.25">
      <c r="A127" t="str">
        <f>'Data Table'!A76</f>
        <v>Massachusetts</v>
      </c>
      <c r="B127">
        <v>2010</v>
      </c>
      <c r="C127" t="str">
        <f t="shared" si="2"/>
        <v>Massachusetts2010</v>
      </c>
      <c r="D127" s="168">
        <v>2</v>
      </c>
      <c r="E127" s="168">
        <f t="shared" si="3"/>
        <v>1</v>
      </c>
    </row>
    <row r="128" spans="1:5" x14ac:dyDescent="0.25">
      <c r="A128" t="str">
        <f>'Data Table'!A77</f>
        <v>Michigan</v>
      </c>
      <c r="B128">
        <v>2010</v>
      </c>
      <c r="C128" t="str">
        <f t="shared" si="2"/>
        <v>Michigan2010</v>
      </c>
      <c r="D128" s="168">
        <v>28</v>
      </c>
      <c r="E128" s="168">
        <f t="shared" si="3"/>
        <v>2</v>
      </c>
    </row>
    <row r="129" spans="1:5" x14ac:dyDescent="0.25">
      <c r="A129" t="str">
        <f>'Data Table'!A78</f>
        <v>Minnesota</v>
      </c>
      <c r="B129">
        <v>2010</v>
      </c>
      <c r="C129" t="str">
        <f t="shared" si="2"/>
        <v>Minnesota2010</v>
      </c>
      <c r="D129" s="168">
        <v>6</v>
      </c>
      <c r="E129" s="168">
        <f t="shared" si="3"/>
        <v>0</v>
      </c>
    </row>
    <row r="130" spans="1:5" x14ac:dyDescent="0.25">
      <c r="A130" t="str">
        <f>'Data Table'!A79</f>
        <v>Mississippi</v>
      </c>
      <c r="B130">
        <v>2010</v>
      </c>
      <c r="C130" t="str">
        <f t="shared" si="2"/>
        <v>Mississippi2010</v>
      </c>
      <c r="D130" s="168">
        <v>50</v>
      </c>
      <c r="E130" s="168">
        <f t="shared" si="3"/>
        <v>0</v>
      </c>
    </row>
    <row r="131" spans="1:5" x14ac:dyDescent="0.25">
      <c r="A131" t="str">
        <f>'Data Table'!A80</f>
        <v>Missouri</v>
      </c>
      <c r="B131">
        <v>2010</v>
      </c>
      <c r="C131" t="str">
        <f t="shared" ref="C131:C194" si="4">CONCATENATE(A131,B131)</f>
        <v>Missouri2010</v>
      </c>
      <c r="D131" s="168">
        <v>39</v>
      </c>
      <c r="E131" s="168">
        <f t="shared" ref="E131:E194" si="5">IFERROR(D183-D131,"NA")</f>
        <v>-1</v>
      </c>
    </row>
    <row r="132" spans="1:5" x14ac:dyDescent="0.25">
      <c r="A132" t="str">
        <f>'Data Table'!A81</f>
        <v>Montana</v>
      </c>
      <c r="B132">
        <v>2010</v>
      </c>
      <c r="C132" t="str">
        <f t="shared" si="4"/>
        <v>Montana2010</v>
      </c>
      <c r="D132" s="168">
        <v>25</v>
      </c>
      <c r="E132" s="168">
        <f t="shared" si="5"/>
        <v>1</v>
      </c>
    </row>
    <row r="133" spans="1:5" x14ac:dyDescent="0.25">
      <c r="A133" t="str">
        <f>'Data Table'!A82</f>
        <v>Nebraska</v>
      </c>
      <c r="B133">
        <v>2010</v>
      </c>
      <c r="C133" t="str">
        <f t="shared" si="4"/>
        <v>Nebraska2010</v>
      </c>
      <c r="D133" s="168">
        <v>12</v>
      </c>
      <c r="E133" s="168">
        <f t="shared" si="5"/>
        <v>4</v>
      </c>
    </row>
    <row r="134" spans="1:5" x14ac:dyDescent="0.25">
      <c r="A134" t="str">
        <f>'Data Table'!A83</f>
        <v>Nevada</v>
      </c>
      <c r="B134">
        <v>2010</v>
      </c>
      <c r="C134" t="str">
        <f t="shared" si="4"/>
        <v>Nevada2010</v>
      </c>
      <c r="D134" s="168">
        <v>47</v>
      </c>
      <c r="E134" s="168">
        <f t="shared" si="5"/>
        <v>-2</v>
      </c>
    </row>
    <row r="135" spans="1:5" x14ac:dyDescent="0.25">
      <c r="A135" t="str">
        <f>'Data Table'!A84</f>
        <v>New Hampshire</v>
      </c>
      <c r="B135">
        <v>2010</v>
      </c>
      <c r="C135" t="str">
        <f t="shared" si="4"/>
        <v>New Hampshire2010</v>
      </c>
      <c r="D135" s="168">
        <v>3</v>
      </c>
      <c r="E135" s="168">
        <f t="shared" si="5"/>
        <v>2</v>
      </c>
    </row>
    <row r="136" spans="1:5" x14ac:dyDescent="0.25">
      <c r="A136" t="str">
        <f>'Data Table'!A85</f>
        <v>New Jersey</v>
      </c>
      <c r="B136">
        <v>2010</v>
      </c>
      <c r="C136" t="str">
        <f t="shared" si="4"/>
        <v>New Jersey2010</v>
      </c>
      <c r="D136" s="168">
        <v>17</v>
      </c>
      <c r="E136" s="168">
        <f t="shared" si="5"/>
        <v>1</v>
      </c>
    </row>
    <row r="137" spans="1:5" x14ac:dyDescent="0.25">
      <c r="A137" t="str">
        <f>'Data Table'!A86</f>
        <v>New Mexico</v>
      </c>
      <c r="B137">
        <v>2010</v>
      </c>
      <c r="C137" t="str">
        <f t="shared" si="4"/>
        <v>New Mexico2010</v>
      </c>
      <c r="D137" s="168">
        <v>40</v>
      </c>
      <c r="E137" s="168">
        <f t="shared" si="5"/>
        <v>-9</v>
      </c>
    </row>
    <row r="138" spans="1:5" x14ac:dyDescent="0.25">
      <c r="A138" t="str">
        <f>'Data Table'!A87</f>
        <v>New York</v>
      </c>
      <c r="B138">
        <v>2010</v>
      </c>
      <c r="C138" t="str">
        <f t="shared" si="4"/>
        <v>New York2010</v>
      </c>
      <c r="D138" s="168">
        <v>24</v>
      </c>
      <c r="E138" s="168">
        <f t="shared" si="5"/>
        <v>1</v>
      </c>
    </row>
    <row r="139" spans="1:5" x14ac:dyDescent="0.25">
      <c r="A139" t="str">
        <f>'Data Table'!A88</f>
        <v>North Carolina</v>
      </c>
      <c r="B139">
        <v>2010</v>
      </c>
      <c r="C139" t="str">
        <f t="shared" si="4"/>
        <v>North Carolina2010</v>
      </c>
      <c r="D139" s="168">
        <v>35</v>
      </c>
      <c r="E139" s="168">
        <f t="shared" si="5"/>
        <v>2</v>
      </c>
    </row>
    <row r="140" spans="1:5" x14ac:dyDescent="0.25">
      <c r="A140" t="str">
        <f>'Data Table'!A89</f>
        <v>North Dakota</v>
      </c>
      <c r="B140">
        <v>2010</v>
      </c>
      <c r="C140" t="str">
        <f t="shared" si="4"/>
        <v>North Dakota2010</v>
      </c>
      <c r="D140" s="168">
        <v>16</v>
      </c>
      <c r="E140" s="168">
        <f t="shared" si="5"/>
        <v>1</v>
      </c>
    </row>
    <row r="141" spans="1:5" x14ac:dyDescent="0.25">
      <c r="A141" t="str">
        <f>'Data Table'!A90</f>
        <v>Ohio</v>
      </c>
      <c r="B141">
        <v>2010</v>
      </c>
      <c r="C141" t="str">
        <f t="shared" si="4"/>
        <v>Ohio2010</v>
      </c>
      <c r="D141" s="168">
        <v>43</v>
      </c>
      <c r="E141" s="168">
        <f t="shared" si="5"/>
        <v>-10</v>
      </c>
    </row>
    <row r="142" spans="1:5" x14ac:dyDescent="0.25">
      <c r="A142" t="str">
        <f>'Data Table'!A91</f>
        <v>Oklahoma</v>
      </c>
      <c r="B142">
        <v>2010</v>
      </c>
      <c r="C142" t="str">
        <f t="shared" si="4"/>
        <v>Oklahoma2010</v>
      </c>
      <c r="D142" s="168">
        <v>46</v>
      </c>
      <c r="E142" s="168">
        <f t="shared" si="5"/>
        <v>3</v>
      </c>
    </row>
    <row r="143" spans="1:5" x14ac:dyDescent="0.25">
      <c r="A143" t="str">
        <f>'Data Table'!A92</f>
        <v>Oregon</v>
      </c>
      <c r="B143">
        <v>2010</v>
      </c>
      <c r="C143" t="str">
        <f t="shared" si="4"/>
        <v>Oregon2010</v>
      </c>
      <c r="D143" s="168">
        <v>14</v>
      </c>
      <c r="E143" s="168">
        <f t="shared" si="5"/>
        <v>-1</v>
      </c>
    </row>
    <row r="144" spans="1:5" x14ac:dyDescent="0.25">
      <c r="A144" t="str">
        <f>'Data Table'!A93</f>
        <v>Pennsylvania</v>
      </c>
      <c r="B144">
        <v>2010</v>
      </c>
      <c r="C144" t="str">
        <f t="shared" si="4"/>
        <v>Pennsylvania2010</v>
      </c>
      <c r="D144" s="168">
        <v>27</v>
      </c>
      <c r="E144" s="168">
        <f t="shared" si="5"/>
        <v>1</v>
      </c>
    </row>
    <row r="145" spans="1:5" x14ac:dyDescent="0.25">
      <c r="A145" t="str">
        <f>'Data Table'!A94</f>
        <v>Rhode Island</v>
      </c>
      <c r="B145">
        <v>2010</v>
      </c>
      <c r="C145" t="str">
        <f t="shared" si="4"/>
        <v>Rhode Island2010</v>
      </c>
      <c r="D145" s="168">
        <v>10</v>
      </c>
      <c r="E145" s="168">
        <f t="shared" si="5"/>
        <v>0</v>
      </c>
    </row>
    <row r="146" spans="1:5" x14ac:dyDescent="0.25">
      <c r="A146" t="str">
        <f>'Data Table'!A95</f>
        <v>South Carolina</v>
      </c>
      <c r="B146">
        <v>2010</v>
      </c>
      <c r="C146" t="str">
        <f t="shared" si="4"/>
        <v>South Carolina2010</v>
      </c>
      <c r="D146" s="168">
        <v>41</v>
      </c>
      <c r="E146" s="168">
        <f t="shared" si="5"/>
        <v>5</v>
      </c>
    </row>
    <row r="147" spans="1:5" x14ac:dyDescent="0.25">
      <c r="A147" t="str">
        <f>'Data Table'!A96</f>
        <v>South Dakota</v>
      </c>
      <c r="B147">
        <v>2010</v>
      </c>
      <c r="C147" t="str">
        <f t="shared" si="4"/>
        <v>South Dakota2010</v>
      </c>
      <c r="D147" s="168">
        <v>20</v>
      </c>
      <c r="E147" s="168">
        <f t="shared" si="5"/>
        <v>0</v>
      </c>
    </row>
    <row r="148" spans="1:5" x14ac:dyDescent="0.25">
      <c r="A148" t="str">
        <f>'Data Table'!A97</f>
        <v>Tennessee</v>
      </c>
      <c r="B148">
        <v>2010</v>
      </c>
      <c r="C148" t="str">
        <f t="shared" si="4"/>
        <v>Tennessee2010</v>
      </c>
      <c r="D148" s="168">
        <v>42</v>
      </c>
      <c r="E148" s="168">
        <f t="shared" si="5"/>
        <v>2</v>
      </c>
    </row>
    <row r="149" spans="1:5" x14ac:dyDescent="0.25">
      <c r="A149" t="str">
        <f>'Data Table'!A98</f>
        <v>Texas</v>
      </c>
      <c r="B149">
        <v>2010</v>
      </c>
      <c r="C149" t="str">
        <f t="shared" si="4"/>
        <v>Texas2010</v>
      </c>
      <c r="D149" s="168">
        <v>40</v>
      </c>
      <c r="E149" s="168">
        <f t="shared" si="5"/>
        <v>-1</v>
      </c>
    </row>
    <row r="150" spans="1:5" x14ac:dyDescent="0.25">
      <c r="A150" t="str">
        <f>'Data Table'!A99</f>
        <v>Utah</v>
      </c>
      <c r="B150">
        <v>2010</v>
      </c>
      <c r="C150" t="str">
        <f t="shared" si="4"/>
        <v>Utah2010</v>
      </c>
      <c r="D150" s="168">
        <v>7</v>
      </c>
      <c r="E150" s="168">
        <f t="shared" si="5"/>
        <v>-5</v>
      </c>
    </row>
    <row r="151" spans="1:5" x14ac:dyDescent="0.25">
      <c r="A151" t="str">
        <f>'Data Table'!A100</f>
        <v>Vermont</v>
      </c>
      <c r="B151">
        <v>2010</v>
      </c>
      <c r="C151" t="str">
        <f t="shared" si="4"/>
        <v>Vermont2010</v>
      </c>
      <c r="D151" s="168">
        <v>1</v>
      </c>
      <c r="E151" s="168">
        <f t="shared" si="5"/>
        <v>0</v>
      </c>
    </row>
    <row r="152" spans="1:5" x14ac:dyDescent="0.25">
      <c r="A152" t="str">
        <f>'Data Table'!A101</f>
        <v>Virginia</v>
      </c>
      <c r="B152">
        <v>2010</v>
      </c>
      <c r="C152" t="str">
        <f t="shared" si="4"/>
        <v>Virginia2010</v>
      </c>
      <c r="D152" s="168">
        <v>22</v>
      </c>
      <c r="E152" s="168">
        <f t="shared" si="5"/>
        <v>-1</v>
      </c>
    </row>
    <row r="153" spans="1:5" x14ac:dyDescent="0.25">
      <c r="A153" t="str">
        <f>'Data Table'!A102</f>
        <v>Washington</v>
      </c>
      <c r="B153">
        <v>2010</v>
      </c>
      <c r="C153" t="str">
        <f t="shared" si="4"/>
        <v>Washington2010</v>
      </c>
      <c r="D153" s="168">
        <v>11</v>
      </c>
      <c r="E153" s="168">
        <f t="shared" si="5"/>
        <v>0</v>
      </c>
    </row>
    <row r="154" spans="1:5" x14ac:dyDescent="0.25">
      <c r="A154" t="str">
        <f>'Data Table'!A103</f>
        <v>West Virginia</v>
      </c>
      <c r="B154">
        <v>2010</v>
      </c>
      <c r="C154" t="str">
        <f t="shared" si="4"/>
        <v>West Virginia2010</v>
      </c>
      <c r="D154" s="168">
        <v>43</v>
      </c>
      <c r="E154" s="168">
        <f t="shared" si="5"/>
        <v>-1</v>
      </c>
    </row>
    <row r="155" spans="1:5" x14ac:dyDescent="0.25">
      <c r="A155" t="str">
        <f>'Data Table'!A104</f>
        <v>Wisconsin</v>
      </c>
      <c r="B155">
        <v>2010</v>
      </c>
      <c r="C155" t="str">
        <f t="shared" si="4"/>
        <v>Wisconsin2010</v>
      </c>
      <c r="D155" s="168">
        <v>18</v>
      </c>
      <c r="E155" s="168">
        <f t="shared" si="5"/>
        <v>-6</v>
      </c>
    </row>
    <row r="156" spans="1:5" x14ac:dyDescent="0.25">
      <c r="A156" t="str">
        <f>'Data Table'!A105</f>
        <v>Wyoming</v>
      </c>
      <c r="B156">
        <v>2010</v>
      </c>
      <c r="C156" t="str">
        <f t="shared" si="4"/>
        <v>Wyoming2010</v>
      </c>
      <c r="D156" s="168">
        <v>19</v>
      </c>
      <c r="E156" s="168">
        <f t="shared" si="5"/>
        <v>0</v>
      </c>
    </row>
    <row r="157" spans="1:5" x14ac:dyDescent="0.25">
      <c r="A157" t="str">
        <f>'Data Table'!A106</f>
        <v>Puerto Rico</v>
      </c>
      <c r="B157">
        <v>2010</v>
      </c>
      <c r="C157" t="str">
        <f t="shared" si="4"/>
        <v>Puerto Rico2010</v>
      </c>
      <c r="D157" s="169" t="s">
        <v>192</v>
      </c>
      <c r="E157" s="168" t="str">
        <f t="shared" si="5"/>
        <v>NA</v>
      </c>
    </row>
    <row r="158" spans="1:5" x14ac:dyDescent="0.25">
      <c r="A158" t="str">
        <f>'Data Table'!A107</f>
        <v>Alabama</v>
      </c>
      <c r="B158">
        <v>2009</v>
      </c>
      <c r="C158" t="str">
        <f t="shared" si="4"/>
        <v>Alabama2009</v>
      </c>
      <c r="D158" s="168">
        <v>48</v>
      </c>
      <c r="E158" s="168">
        <f t="shared" si="5"/>
        <v>-48</v>
      </c>
    </row>
    <row r="159" spans="1:5" x14ac:dyDescent="0.25">
      <c r="A159" t="str">
        <f>'Data Table'!A108</f>
        <v>Alaska</v>
      </c>
      <c r="B159">
        <v>2009</v>
      </c>
      <c r="C159" t="str">
        <f t="shared" si="4"/>
        <v>Alaska2009</v>
      </c>
      <c r="D159" s="168">
        <v>34</v>
      </c>
      <c r="E159" s="168">
        <f t="shared" si="5"/>
        <v>-34</v>
      </c>
    </row>
    <row r="160" spans="1:5" x14ac:dyDescent="0.25">
      <c r="A160" t="str">
        <f>'Data Table'!A109</f>
        <v>Arizona</v>
      </c>
      <c r="B160">
        <v>2009</v>
      </c>
      <c r="C160" t="str">
        <f t="shared" si="4"/>
        <v>Arizona2009</v>
      </c>
      <c r="D160" s="168">
        <v>27</v>
      </c>
      <c r="E160" s="168">
        <f t="shared" si="5"/>
        <v>-27</v>
      </c>
    </row>
    <row r="161" spans="1:5" x14ac:dyDescent="0.25">
      <c r="A161" t="str">
        <f>'Data Table'!A110</f>
        <v>Arkansas</v>
      </c>
      <c r="B161">
        <v>2009</v>
      </c>
      <c r="C161" t="str">
        <f t="shared" si="4"/>
        <v>Arkansas2009</v>
      </c>
      <c r="D161" s="168">
        <v>40</v>
      </c>
      <c r="E161" s="168">
        <f t="shared" si="5"/>
        <v>-40</v>
      </c>
    </row>
    <row r="162" spans="1:5" x14ac:dyDescent="0.25">
      <c r="A162" t="str">
        <f>'Data Table'!A111</f>
        <v>California</v>
      </c>
      <c r="B162">
        <v>2009</v>
      </c>
      <c r="C162" t="str">
        <f t="shared" si="4"/>
        <v>California2009</v>
      </c>
      <c r="D162" s="168">
        <v>23</v>
      </c>
      <c r="E162" s="168">
        <f t="shared" si="5"/>
        <v>-23</v>
      </c>
    </row>
    <row r="163" spans="1:5" x14ac:dyDescent="0.25">
      <c r="A163" t="str">
        <f>'Data Table'!A112</f>
        <v>Colorado</v>
      </c>
      <c r="B163">
        <v>2009</v>
      </c>
      <c r="C163" t="str">
        <f t="shared" si="4"/>
        <v>Colorado2009</v>
      </c>
      <c r="D163" s="168">
        <v>8</v>
      </c>
      <c r="E163" s="168">
        <f t="shared" si="5"/>
        <v>-8</v>
      </c>
    </row>
    <row r="164" spans="1:5" x14ac:dyDescent="0.25">
      <c r="A164" t="str">
        <f>'Data Table'!A113</f>
        <v>Connecticut</v>
      </c>
      <c r="B164">
        <v>2009</v>
      </c>
      <c r="C164" t="str">
        <f t="shared" si="4"/>
        <v>Connecticut2009</v>
      </c>
      <c r="D164" s="168">
        <v>7</v>
      </c>
      <c r="E164" s="168">
        <f t="shared" si="5"/>
        <v>-7</v>
      </c>
    </row>
    <row r="165" spans="1:5" x14ac:dyDescent="0.25">
      <c r="A165" t="str">
        <f>'Data Table'!A114</f>
        <v>Delaware</v>
      </c>
      <c r="B165">
        <v>2009</v>
      </c>
      <c r="C165" t="str">
        <f t="shared" si="4"/>
        <v>Delaware2009</v>
      </c>
      <c r="D165" s="168">
        <v>32</v>
      </c>
      <c r="E165" s="168">
        <f t="shared" si="5"/>
        <v>-32</v>
      </c>
    </row>
    <row r="166" spans="1:5" x14ac:dyDescent="0.25">
      <c r="A166" t="str">
        <f>'Data Table'!A115</f>
        <v xml:space="preserve">District of Columbia </v>
      </c>
      <c r="B166">
        <v>2009</v>
      </c>
      <c r="C166" t="str">
        <f t="shared" si="4"/>
        <v>District of Columbia 2009</v>
      </c>
      <c r="D166" s="91" t="s">
        <v>192</v>
      </c>
      <c r="E166" s="168" t="str">
        <f t="shared" si="5"/>
        <v>NA</v>
      </c>
    </row>
    <row r="167" spans="1:5" x14ac:dyDescent="0.25">
      <c r="A167" t="str">
        <f>'Data Table'!A116</f>
        <v>Florida</v>
      </c>
      <c r="B167">
        <v>2009</v>
      </c>
      <c r="C167" t="str">
        <f t="shared" si="4"/>
        <v>Florida2009</v>
      </c>
      <c r="D167" s="168">
        <v>36</v>
      </c>
      <c r="E167" s="168">
        <f t="shared" si="5"/>
        <v>-36</v>
      </c>
    </row>
    <row r="168" spans="1:5" x14ac:dyDescent="0.25">
      <c r="A168" t="str">
        <f>'Data Table'!A117</f>
        <v>Georgia</v>
      </c>
      <c r="B168">
        <v>2009</v>
      </c>
      <c r="C168" t="str">
        <f t="shared" si="4"/>
        <v>Georgia2009</v>
      </c>
      <c r="D168" s="168">
        <v>43</v>
      </c>
      <c r="E168" s="168">
        <f t="shared" si="5"/>
        <v>-43</v>
      </c>
    </row>
    <row r="169" spans="1:5" x14ac:dyDescent="0.25">
      <c r="A169" t="str">
        <f>'Data Table'!A118</f>
        <v>Hawaii</v>
      </c>
      <c r="B169">
        <v>2009</v>
      </c>
      <c r="C169" t="str">
        <f t="shared" si="4"/>
        <v>Hawaii2009</v>
      </c>
      <c r="D169" s="168">
        <v>4</v>
      </c>
      <c r="E169" s="168">
        <f t="shared" si="5"/>
        <v>-4</v>
      </c>
    </row>
    <row r="170" spans="1:5" x14ac:dyDescent="0.25">
      <c r="A170" t="str">
        <f>'Data Table'!A119</f>
        <v>Idaho</v>
      </c>
      <c r="B170">
        <v>2009</v>
      </c>
      <c r="C170" t="str">
        <f t="shared" si="4"/>
        <v>Idaho2009</v>
      </c>
      <c r="D170" s="168">
        <v>14</v>
      </c>
      <c r="E170" s="168">
        <f t="shared" si="5"/>
        <v>-14</v>
      </c>
    </row>
    <row r="171" spans="1:5" x14ac:dyDescent="0.25">
      <c r="A171" t="str">
        <f>'Data Table'!A120</f>
        <v>Illinois</v>
      </c>
      <c r="B171">
        <v>2009</v>
      </c>
      <c r="C171" t="str">
        <f t="shared" si="4"/>
        <v>Illinois2009</v>
      </c>
      <c r="D171" s="168">
        <v>29</v>
      </c>
      <c r="E171" s="168">
        <f t="shared" si="5"/>
        <v>-29</v>
      </c>
    </row>
    <row r="172" spans="1:5" x14ac:dyDescent="0.25">
      <c r="A172" t="str">
        <f>'Data Table'!A121</f>
        <v>Indiana</v>
      </c>
      <c r="B172">
        <v>2009</v>
      </c>
      <c r="C172" t="str">
        <f t="shared" si="4"/>
        <v>Indiana2009</v>
      </c>
      <c r="D172" s="168">
        <v>35</v>
      </c>
      <c r="E172" s="168">
        <f t="shared" si="5"/>
        <v>-35</v>
      </c>
    </row>
    <row r="173" spans="1:5" x14ac:dyDescent="0.25">
      <c r="A173" t="str">
        <f>'Data Table'!A122</f>
        <v>Iowa</v>
      </c>
      <c r="B173">
        <v>2009</v>
      </c>
      <c r="C173" t="str">
        <f t="shared" si="4"/>
        <v>Iowa2009</v>
      </c>
      <c r="D173" s="168">
        <v>15</v>
      </c>
      <c r="E173" s="168">
        <f t="shared" si="5"/>
        <v>-15</v>
      </c>
    </row>
    <row r="174" spans="1:5" x14ac:dyDescent="0.25">
      <c r="A174" t="str">
        <f>'Data Table'!A123</f>
        <v>Kansas</v>
      </c>
      <c r="B174">
        <v>2009</v>
      </c>
      <c r="C174" t="str">
        <f t="shared" si="4"/>
        <v>Kansas2009</v>
      </c>
      <c r="D174" s="168">
        <v>24</v>
      </c>
      <c r="E174" s="168">
        <f t="shared" si="5"/>
        <v>-24</v>
      </c>
    </row>
    <row r="175" spans="1:5" x14ac:dyDescent="0.25">
      <c r="A175" t="str">
        <f>'Data Table'!A124</f>
        <v>Kentucky</v>
      </c>
      <c r="B175">
        <v>2009</v>
      </c>
      <c r="C175" t="str">
        <f t="shared" si="4"/>
        <v>Kentucky2009</v>
      </c>
      <c r="D175" s="168">
        <v>41</v>
      </c>
      <c r="E175" s="168">
        <f t="shared" si="5"/>
        <v>-41</v>
      </c>
    </row>
    <row r="176" spans="1:5" x14ac:dyDescent="0.25">
      <c r="A176" t="str">
        <f>'Data Table'!A125</f>
        <v>Louisiana</v>
      </c>
      <c r="B176">
        <v>2009</v>
      </c>
      <c r="C176" t="str">
        <f t="shared" si="4"/>
        <v>Louisiana2009</v>
      </c>
      <c r="D176" s="168">
        <v>47</v>
      </c>
      <c r="E176" s="168">
        <f t="shared" si="5"/>
        <v>-47</v>
      </c>
    </row>
    <row r="177" spans="1:5" x14ac:dyDescent="0.25">
      <c r="A177" t="str">
        <f>'Data Table'!A126</f>
        <v>Maine</v>
      </c>
      <c r="B177">
        <v>2009</v>
      </c>
      <c r="C177" t="str">
        <f t="shared" si="4"/>
        <v>Maine2009</v>
      </c>
      <c r="D177" s="168">
        <v>9</v>
      </c>
      <c r="E177" s="168">
        <f t="shared" si="5"/>
        <v>-9</v>
      </c>
    </row>
    <row r="178" spans="1:5" x14ac:dyDescent="0.25">
      <c r="A178" t="str">
        <f>'Data Table'!A127</f>
        <v>Maryland</v>
      </c>
      <c r="B178">
        <v>2009</v>
      </c>
      <c r="C178" t="str">
        <f t="shared" si="4"/>
        <v>Maryland2009</v>
      </c>
      <c r="D178" s="168">
        <v>21</v>
      </c>
      <c r="E178" s="168">
        <f t="shared" si="5"/>
        <v>-21</v>
      </c>
    </row>
    <row r="179" spans="1:5" x14ac:dyDescent="0.25">
      <c r="A179" t="str">
        <f>'Data Table'!A128</f>
        <v>Massachusetts</v>
      </c>
      <c r="B179">
        <v>2009</v>
      </c>
      <c r="C179" t="str">
        <f t="shared" si="4"/>
        <v>Massachusetts2009</v>
      </c>
      <c r="D179" s="168">
        <v>3</v>
      </c>
      <c r="E179" s="168">
        <f t="shared" si="5"/>
        <v>-3</v>
      </c>
    </row>
    <row r="180" spans="1:5" x14ac:dyDescent="0.25">
      <c r="A180" t="str">
        <f>'Data Table'!A129</f>
        <v>Michigan</v>
      </c>
      <c r="B180">
        <v>2009</v>
      </c>
      <c r="C180" t="str">
        <f t="shared" si="4"/>
        <v>Michigan2009</v>
      </c>
      <c r="D180" s="168">
        <v>30</v>
      </c>
      <c r="E180" s="168">
        <f t="shared" si="5"/>
        <v>-30</v>
      </c>
    </row>
    <row r="181" spans="1:5" x14ac:dyDescent="0.25">
      <c r="A181" t="str">
        <f>'Data Table'!A130</f>
        <v>Minnesota</v>
      </c>
      <c r="B181">
        <v>2009</v>
      </c>
      <c r="C181" t="str">
        <f t="shared" si="4"/>
        <v>Minnesota2009</v>
      </c>
      <c r="D181" s="168">
        <v>6</v>
      </c>
      <c r="E181" s="168">
        <f t="shared" si="5"/>
        <v>-6</v>
      </c>
    </row>
    <row r="182" spans="1:5" x14ac:dyDescent="0.25">
      <c r="A182" t="str">
        <f>'Data Table'!A131</f>
        <v>Mississippi</v>
      </c>
      <c r="B182">
        <v>2009</v>
      </c>
      <c r="C182" t="str">
        <f t="shared" si="4"/>
        <v>Mississippi2009</v>
      </c>
      <c r="D182" s="168">
        <v>50</v>
      </c>
      <c r="E182" s="168">
        <f t="shared" si="5"/>
        <v>-50</v>
      </c>
    </row>
    <row r="183" spans="1:5" x14ac:dyDescent="0.25">
      <c r="A183" t="str">
        <f>'Data Table'!A132</f>
        <v>Missouri</v>
      </c>
      <c r="B183">
        <v>2009</v>
      </c>
      <c r="C183" t="str">
        <f t="shared" si="4"/>
        <v>Missouri2009</v>
      </c>
      <c r="D183" s="168">
        <v>38</v>
      </c>
      <c r="E183" s="168">
        <f t="shared" si="5"/>
        <v>-38</v>
      </c>
    </row>
    <row r="184" spans="1:5" x14ac:dyDescent="0.25">
      <c r="A184" t="str">
        <f>'Data Table'!A133</f>
        <v>Montana</v>
      </c>
      <c r="B184">
        <v>2009</v>
      </c>
      <c r="C184" t="str">
        <f t="shared" si="4"/>
        <v>Montana2009</v>
      </c>
      <c r="D184" s="168">
        <v>26</v>
      </c>
      <c r="E184" s="168">
        <f t="shared" si="5"/>
        <v>-26</v>
      </c>
    </row>
    <row r="185" spans="1:5" x14ac:dyDescent="0.25">
      <c r="A185" t="str">
        <f>'Data Table'!A134</f>
        <v>Nebraska</v>
      </c>
      <c r="B185">
        <v>2009</v>
      </c>
      <c r="C185" t="str">
        <f t="shared" si="4"/>
        <v>Nebraska2009</v>
      </c>
      <c r="D185" s="168">
        <v>16</v>
      </c>
      <c r="E185" s="168">
        <f t="shared" si="5"/>
        <v>-16</v>
      </c>
    </row>
    <row r="186" spans="1:5" x14ac:dyDescent="0.25">
      <c r="A186" t="str">
        <f>'Data Table'!A135</f>
        <v>Nevada</v>
      </c>
      <c r="B186">
        <v>2009</v>
      </c>
      <c r="C186" t="str">
        <f t="shared" si="4"/>
        <v>Nevada2009</v>
      </c>
      <c r="D186" s="168">
        <v>45</v>
      </c>
      <c r="E186" s="168">
        <f t="shared" si="5"/>
        <v>-45</v>
      </c>
    </row>
    <row r="187" spans="1:5" x14ac:dyDescent="0.25">
      <c r="A187" t="str">
        <f>'Data Table'!A136</f>
        <v>New Hampshire</v>
      </c>
      <c r="B187">
        <v>2009</v>
      </c>
      <c r="C187" t="str">
        <f t="shared" si="4"/>
        <v>New Hampshire2009</v>
      </c>
      <c r="D187" s="168">
        <v>5</v>
      </c>
      <c r="E187" s="168">
        <f t="shared" si="5"/>
        <v>-5</v>
      </c>
    </row>
    <row r="188" spans="1:5" x14ac:dyDescent="0.25">
      <c r="A188" t="str">
        <f>'Data Table'!A137</f>
        <v>New Jersey</v>
      </c>
      <c r="B188">
        <v>2009</v>
      </c>
      <c r="C188" t="str">
        <f t="shared" si="4"/>
        <v>New Jersey2009</v>
      </c>
      <c r="D188" s="168">
        <v>18</v>
      </c>
      <c r="E188" s="168">
        <f t="shared" si="5"/>
        <v>-18</v>
      </c>
    </row>
    <row r="189" spans="1:5" x14ac:dyDescent="0.25">
      <c r="A189" t="str">
        <f>'Data Table'!A138</f>
        <v>New Mexico</v>
      </c>
      <c r="B189">
        <v>2009</v>
      </c>
      <c r="C189" t="str">
        <f t="shared" si="4"/>
        <v>New Mexico2009</v>
      </c>
      <c r="D189" s="168">
        <v>31</v>
      </c>
      <c r="E189" s="168">
        <f t="shared" si="5"/>
        <v>-31</v>
      </c>
    </row>
    <row r="190" spans="1:5" x14ac:dyDescent="0.25">
      <c r="A190" t="str">
        <f>'Data Table'!A139</f>
        <v>New York</v>
      </c>
      <c r="B190">
        <v>2009</v>
      </c>
      <c r="C190" t="str">
        <f t="shared" si="4"/>
        <v>New York2009</v>
      </c>
      <c r="D190" s="168">
        <v>25</v>
      </c>
      <c r="E190" s="168">
        <f t="shared" si="5"/>
        <v>-25</v>
      </c>
    </row>
    <row r="191" spans="1:5" x14ac:dyDescent="0.25">
      <c r="A191" t="str">
        <f>'Data Table'!A140</f>
        <v>North Carolina</v>
      </c>
      <c r="B191">
        <v>2009</v>
      </c>
      <c r="C191" t="str">
        <f t="shared" si="4"/>
        <v>North Carolina2009</v>
      </c>
      <c r="D191" s="168">
        <v>37</v>
      </c>
      <c r="E191" s="168">
        <f t="shared" si="5"/>
        <v>-37</v>
      </c>
    </row>
    <row r="192" spans="1:5" x14ac:dyDescent="0.25">
      <c r="A192" t="str">
        <f>'Data Table'!A141</f>
        <v>North Dakota</v>
      </c>
      <c r="B192">
        <v>2009</v>
      </c>
      <c r="C192" t="str">
        <f t="shared" si="4"/>
        <v>North Dakota2009</v>
      </c>
      <c r="D192" s="168">
        <v>17</v>
      </c>
      <c r="E192" s="168">
        <f t="shared" si="5"/>
        <v>-17</v>
      </c>
    </row>
    <row r="193" spans="1:5" x14ac:dyDescent="0.25">
      <c r="A193" t="str">
        <f>'Data Table'!A142</f>
        <v>Ohio</v>
      </c>
      <c r="B193">
        <v>2009</v>
      </c>
      <c r="C193" t="str">
        <f t="shared" si="4"/>
        <v>Ohio2009</v>
      </c>
      <c r="D193" s="168">
        <v>33</v>
      </c>
      <c r="E193" s="168">
        <f t="shared" si="5"/>
        <v>-33</v>
      </c>
    </row>
    <row r="194" spans="1:5" x14ac:dyDescent="0.25">
      <c r="A194" t="str">
        <f>'Data Table'!A143</f>
        <v>Oklahoma</v>
      </c>
      <c r="B194">
        <v>2009</v>
      </c>
      <c r="C194" t="str">
        <f t="shared" si="4"/>
        <v>Oklahoma2009</v>
      </c>
      <c r="D194" s="168">
        <v>49</v>
      </c>
      <c r="E194" s="168">
        <f t="shared" si="5"/>
        <v>-49</v>
      </c>
    </row>
    <row r="195" spans="1:5" x14ac:dyDescent="0.25">
      <c r="A195" t="str">
        <f>'Data Table'!A144</f>
        <v>Oregon</v>
      </c>
      <c r="B195">
        <v>2009</v>
      </c>
      <c r="C195" t="str">
        <f t="shared" ref="C195:C209" si="6">CONCATENATE(A195,B195)</f>
        <v>Oregon2009</v>
      </c>
      <c r="D195" s="168">
        <v>13</v>
      </c>
      <c r="E195" s="168">
        <f t="shared" ref="E195:E209" si="7">IFERROR(D247-D195,"NA")</f>
        <v>-13</v>
      </c>
    </row>
    <row r="196" spans="1:5" x14ac:dyDescent="0.25">
      <c r="A196" t="str">
        <f>'Data Table'!A145</f>
        <v>Pennsylvania</v>
      </c>
      <c r="B196">
        <v>2009</v>
      </c>
      <c r="C196" t="str">
        <f t="shared" si="6"/>
        <v>Pennsylvania2009</v>
      </c>
      <c r="D196" s="168">
        <v>28</v>
      </c>
      <c r="E196" s="168">
        <f t="shared" si="7"/>
        <v>-28</v>
      </c>
    </row>
    <row r="197" spans="1:5" x14ac:dyDescent="0.25">
      <c r="A197" t="str">
        <f>'Data Table'!A146</f>
        <v>Rhode Island</v>
      </c>
      <c r="B197">
        <v>2009</v>
      </c>
      <c r="C197" t="str">
        <f t="shared" si="6"/>
        <v>Rhode Island2009</v>
      </c>
      <c r="D197" s="168">
        <v>10</v>
      </c>
      <c r="E197" s="168">
        <f t="shared" si="7"/>
        <v>-10</v>
      </c>
    </row>
    <row r="198" spans="1:5" x14ac:dyDescent="0.25">
      <c r="A198" t="str">
        <f>'Data Table'!A147</f>
        <v>South Carolina</v>
      </c>
      <c r="B198">
        <v>2009</v>
      </c>
      <c r="C198" t="str">
        <f t="shared" si="6"/>
        <v>South Carolina2009</v>
      </c>
      <c r="D198" s="168">
        <v>46</v>
      </c>
      <c r="E198" s="168">
        <f t="shared" si="7"/>
        <v>-46</v>
      </c>
    </row>
    <row r="199" spans="1:5" x14ac:dyDescent="0.25">
      <c r="A199" t="str">
        <f>'Data Table'!A148</f>
        <v>South Dakota</v>
      </c>
      <c r="B199">
        <v>2009</v>
      </c>
      <c r="C199" t="str">
        <f t="shared" si="6"/>
        <v>South Dakota2009</v>
      </c>
      <c r="D199" s="168">
        <v>20</v>
      </c>
      <c r="E199" s="168">
        <f t="shared" si="7"/>
        <v>-20</v>
      </c>
    </row>
    <row r="200" spans="1:5" x14ac:dyDescent="0.25">
      <c r="A200" t="str">
        <f>'Data Table'!A149</f>
        <v>Tennessee</v>
      </c>
      <c r="B200">
        <v>2009</v>
      </c>
      <c r="C200" t="str">
        <f t="shared" si="6"/>
        <v>Tennessee2009</v>
      </c>
      <c r="D200" s="168">
        <v>44</v>
      </c>
      <c r="E200" s="168">
        <f t="shared" si="7"/>
        <v>-44</v>
      </c>
    </row>
    <row r="201" spans="1:5" x14ac:dyDescent="0.25">
      <c r="A201" t="str">
        <f>'Data Table'!A150</f>
        <v>Texas</v>
      </c>
      <c r="B201">
        <v>2009</v>
      </c>
      <c r="C201" t="str">
        <f t="shared" si="6"/>
        <v>Texas2009</v>
      </c>
      <c r="D201" s="168">
        <v>39</v>
      </c>
      <c r="E201" s="168">
        <f t="shared" si="7"/>
        <v>-39</v>
      </c>
    </row>
    <row r="202" spans="1:5" x14ac:dyDescent="0.25">
      <c r="A202" t="str">
        <f>'Data Table'!A151</f>
        <v>Utah</v>
      </c>
      <c r="B202">
        <v>2009</v>
      </c>
      <c r="C202" t="str">
        <f t="shared" si="6"/>
        <v>Utah2009</v>
      </c>
      <c r="D202" s="168">
        <v>2</v>
      </c>
      <c r="E202" s="168">
        <f t="shared" si="7"/>
        <v>-2</v>
      </c>
    </row>
    <row r="203" spans="1:5" x14ac:dyDescent="0.25">
      <c r="A203" t="str">
        <f>'Data Table'!A152</f>
        <v>Vermont</v>
      </c>
      <c r="B203">
        <v>2009</v>
      </c>
      <c r="C203" t="str">
        <f t="shared" si="6"/>
        <v>Vermont2009</v>
      </c>
      <c r="D203" s="168">
        <v>1</v>
      </c>
      <c r="E203" s="168">
        <f t="shared" si="7"/>
        <v>-1</v>
      </c>
    </row>
    <row r="204" spans="1:5" x14ac:dyDescent="0.25">
      <c r="A204" t="str">
        <f>'Data Table'!A153</f>
        <v>Virginia</v>
      </c>
      <c r="B204">
        <v>2009</v>
      </c>
      <c r="C204" t="str">
        <f t="shared" si="6"/>
        <v>Virginia2009</v>
      </c>
      <c r="D204" s="168">
        <v>21</v>
      </c>
      <c r="E204" s="168">
        <f t="shared" si="7"/>
        <v>-21</v>
      </c>
    </row>
    <row r="205" spans="1:5" x14ac:dyDescent="0.25">
      <c r="A205" t="str">
        <f>'Data Table'!A154</f>
        <v>Washington</v>
      </c>
      <c r="B205">
        <v>2009</v>
      </c>
      <c r="C205" t="str">
        <f t="shared" si="6"/>
        <v>Washington2009</v>
      </c>
      <c r="D205" s="168">
        <v>11</v>
      </c>
      <c r="E205" s="168">
        <f t="shared" si="7"/>
        <v>-11</v>
      </c>
    </row>
    <row r="206" spans="1:5" x14ac:dyDescent="0.25">
      <c r="A206" t="str">
        <f>'Data Table'!A155</f>
        <v>West Virginia</v>
      </c>
      <c r="B206">
        <v>2009</v>
      </c>
      <c r="C206" t="str">
        <f t="shared" si="6"/>
        <v>West Virginia2009</v>
      </c>
      <c r="D206" s="168">
        <v>42</v>
      </c>
      <c r="E206" s="168">
        <f t="shared" si="7"/>
        <v>-42</v>
      </c>
    </row>
    <row r="207" spans="1:5" x14ac:dyDescent="0.25">
      <c r="A207" t="str">
        <f>'Data Table'!A156</f>
        <v>Wisconsin</v>
      </c>
      <c r="B207">
        <v>2009</v>
      </c>
      <c r="C207" t="str">
        <f t="shared" si="6"/>
        <v>Wisconsin2009</v>
      </c>
      <c r="D207" s="168">
        <v>12</v>
      </c>
      <c r="E207" s="168">
        <f t="shared" si="7"/>
        <v>-12</v>
      </c>
    </row>
    <row r="208" spans="1:5" x14ac:dyDescent="0.25">
      <c r="A208" t="str">
        <f>'Data Table'!A157</f>
        <v>Wyoming</v>
      </c>
      <c r="B208">
        <v>2009</v>
      </c>
      <c r="C208" t="str">
        <f t="shared" si="6"/>
        <v>Wyoming2009</v>
      </c>
      <c r="D208" s="168">
        <v>19</v>
      </c>
      <c r="E208" s="168">
        <f t="shared" si="7"/>
        <v>-19</v>
      </c>
    </row>
    <row r="209" spans="1:5" x14ac:dyDescent="0.25">
      <c r="A209" t="str">
        <f>'Data Table'!A158</f>
        <v>Puerto Rico</v>
      </c>
      <c r="B209">
        <v>2009</v>
      </c>
      <c r="C209" t="str">
        <f t="shared" si="6"/>
        <v>Puerto Rico2009</v>
      </c>
      <c r="D209" s="91" t="s">
        <v>192</v>
      </c>
      <c r="E209" s="168" t="str">
        <f t="shared" si="7"/>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Contest Rules</vt:lpstr>
      <vt:lpstr>2012</vt:lpstr>
      <vt:lpstr>2011</vt:lpstr>
      <vt:lpstr>2010</vt:lpstr>
      <vt:lpstr>Population Migration by State</vt:lpstr>
      <vt:lpstr>Data Table</vt:lpstr>
      <vt:lpstr>GDP per State</vt:lpstr>
      <vt:lpstr>GDP per Capita</vt:lpstr>
      <vt:lpstr>Health Ranking</vt:lpstr>
      <vt:lpstr>Formula Table</vt:lpstr>
      <vt:lpstr>References</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Steiner, Kevin</cp:lastModifiedBy>
  <dcterms:created xsi:type="dcterms:W3CDTF">2014-04-04T05:34:30Z</dcterms:created>
  <dcterms:modified xsi:type="dcterms:W3CDTF">2014-04-19T18:03:15Z</dcterms:modified>
</cp:coreProperties>
</file>