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7170" activeTab="2"/>
  </bookViews>
  <sheets>
    <sheet name="Data &amp; Pivot" sheetId="1" r:id="rId1"/>
    <sheet name="Charts" sheetId="2" r:id="rId2"/>
    <sheet name="Edwin Quiambao" sheetId="3" r:id="rId3"/>
  </sheet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M47" i="1" l="1"/>
  <c r="M46" i="1"/>
  <c r="M45" i="1"/>
  <c r="M44" i="1"/>
  <c r="M43" i="1"/>
  <c r="R47" i="1"/>
  <c r="R46" i="1"/>
  <c r="R45" i="1"/>
  <c r="R44" i="1"/>
  <c r="R43" i="1"/>
  <c r="W47" i="1"/>
  <c r="W46" i="1"/>
  <c r="W45" i="1"/>
  <c r="W44" i="1"/>
  <c r="W43" i="1"/>
  <c r="AB44" i="1"/>
  <c r="AB45" i="1"/>
  <c r="AB46" i="1"/>
  <c r="AB47" i="1"/>
  <c r="AB43" i="1"/>
  <c r="K44" i="1"/>
  <c r="O44" i="1"/>
  <c r="P44" i="1"/>
  <c r="T44" i="1"/>
  <c r="U44" i="1"/>
  <c r="Y44" i="1"/>
  <c r="Z44" i="1"/>
  <c r="AD44" i="1"/>
  <c r="K45" i="1"/>
  <c r="O45" i="1"/>
  <c r="P45" i="1"/>
  <c r="T45" i="1"/>
  <c r="U45" i="1"/>
  <c r="Y45" i="1"/>
  <c r="Z45" i="1"/>
  <c r="AD45" i="1"/>
  <c r="K46" i="1"/>
  <c r="O46" i="1"/>
  <c r="P46" i="1"/>
  <c r="T46" i="1"/>
  <c r="U46" i="1"/>
  <c r="Y46" i="1"/>
  <c r="Z46" i="1"/>
  <c r="AD46" i="1"/>
  <c r="K47" i="1"/>
  <c r="O47" i="1"/>
  <c r="P47" i="1"/>
  <c r="T47" i="1"/>
  <c r="U47" i="1"/>
  <c r="Y47" i="1"/>
  <c r="Z47" i="1"/>
  <c r="AD47" i="1"/>
  <c r="O43" i="1"/>
  <c r="P43" i="1"/>
  <c r="T43" i="1"/>
  <c r="U43" i="1"/>
  <c r="Y43" i="1"/>
  <c r="Z43" i="1"/>
  <c r="AD43" i="1"/>
  <c r="K43" i="1"/>
  <c r="K36" i="1"/>
  <c r="K38" i="1"/>
  <c r="K35" i="1"/>
  <c r="K37" i="1"/>
  <c r="O36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P34" i="1"/>
  <c r="L35" i="1"/>
  <c r="M35" i="1"/>
  <c r="N35" i="1"/>
  <c r="O35" i="1"/>
  <c r="L36" i="1"/>
  <c r="M36" i="1"/>
  <c r="N36" i="1"/>
  <c r="L37" i="1"/>
  <c r="M37" i="1"/>
  <c r="N37" i="1"/>
  <c r="O37" i="1"/>
  <c r="L38" i="1"/>
  <c r="M38" i="1"/>
  <c r="N38" i="1"/>
  <c r="O38" i="1"/>
  <c r="M34" i="1"/>
  <c r="N34" i="1"/>
  <c r="O34" i="1"/>
  <c r="K34" i="1"/>
  <c r="L34" i="1"/>
  <c r="C14" i="2" l="1"/>
  <c r="E14" i="2"/>
  <c r="G14" i="2"/>
  <c r="I14" i="2"/>
  <c r="V17" i="1"/>
  <c r="W17" i="1"/>
  <c r="X17" i="1"/>
  <c r="Y17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J21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J20" i="1"/>
  <c r="AD19" i="1"/>
  <c r="AC19" i="1"/>
  <c r="AB19" i="1"/>
  <c r="AA19" i="1"/>
  <c r="Y19" i="1"/>
  <c r="X19" i="1"/>
  <c r="W19" i="1"/>
  <c r="V19" i="1"/>
  <c r="T19" i="1"/>
  <c r="S19" i="1"/>
  <c r="R19" i="1"/>
  <c r="Q19" i="1"/>
  <c r="O19" i="1"/>
  <c r="N19" i="1"/>
  <c r="M19" i="1"/>
  <c r="L19" i="1"/>
  <c r="J19" i="1"/>
  <c r="AD18" i="1"/>
  <c r="AC18" i="1"/>
  <c r="AB18" i="1"/>
  <c r="AA18" i="1"/>
  <c r="Y18" i="1"/>
  <c r="X18" i="1"/>
  <c r="W18" i="1"/>
  <c r="V18" i="1"/>
  <c r="T18" i="1"/>
  <c r="S18" i="1"/>
  <c r="R18" i="1"/>
  <c r="Q18" i="1"/>
  <c r="O18" i="1"/>
  <c r="N18" i="1"/>
  <c r="M18" i="1"/>
  <c r="L18" i="1"/>
  <c r="J18" i="1"/>
  <c r="AB17" i="1"/>
  <c r="AC17" i="1"/>
  <c r="AD17" i="1"/>
  <c r="AA17" i="1"/>
  <c r="R17" i="1"/>
  <c r="S17" i="1"/>
  <c r="T17" i="1"/>
  <c r="Q17" i="1"/>
  <c r="M17" i="1"/>
  <c r="N17" i="1"/>
  <c r="O17" i="1"/>
  <c r="L17" i="1"/>
  <c r="J17" i="1"/>
  <c r="B6" i="2"/>
  <c r="B16" i="2" s="1"/>
  <c r="B7" i="2"/>
  <c r="B17" i="2" s="1"/>
  <c r="B8" i="2"/>
  <c r="B18" i="2" s="1"/>
  <c r="B9" i="2"/>
  <c r="B19" i="2" s="1"/>
  <c r="B5" i="2"/>
  <c r="B15" i="2" s="1"/>
</calcChain>
</file>

<file path=xl/sharedStrings.xml><?xml version="1.0" encoding="utf-8"?>
<sst xmlns="http://schemas.openxmlformats.org/spreadsheetml/2006/main" count="114" uniqueCount="30">
  <si>
    <t>Company</t>
  </si>
  <si>
    <t>Variable</t>
  </si>
  <si>
    <t>2011</t>
  </si>
  <si>
    <t>2012</t>
  </si>
  <si>
    <t>2013</t>
  </si>
  <si>
    <t>2014</t>
  </si>
  <si>
    <t>2015</t>
  </si>
  <si>
    <t>ACC Ltd</t>
  </si>
  <si>
    <t>Other variable cost</t>
  </si>
  <si>
    <t>Power &amp; Fuel</t>
  </si>
  <si>
    <t>Freight &amp; Forwarding</t>
  </si>
  <si>
    <t>Fixed Cost</t>
  </si>
  <si>
    <t>Profit</t>
  </si>
  <si>
    <t>Ultratech Cement</t>
  </si>
  <si>
    <t>Ambuja Cement</t>
  </si>
  <si>
    <t>JK Lakshmi Cement</t>
  </si>
  <si>
    <t>Column Labels</t>
  </si>
  <si>
    <t>Row Labels</t>
  </si>
  <si>
    <t>Sum of 2011</t>
  </si>
  <si>
    <t>Sum of 2012</t>
  </si>
  <si>
    <t>Sum of 2013</t>
  </si>
  <si>
    <t>Sum of 2014</t>
  </si>
  <si>
    <t>Sum of 2015</t>
  </si>
  <si>
    <t>Indexed Values</t>
  </si>
  <si>
    <r>
      <t xml:space="preserve">Yearly Trends of Key Financial Indicators - 2011 to 2015
</t>
    </r>
    <r>
      <rPr>
        <sz val="8"/>
        <color theme="0" tint="-4.9989318521683403E-2"/>
        <rFont val="Calibri"/>
        <family val="2"/>
        <scheme val="minor"/>
      </rPr>
      <t>Maximum values highlighted.</t>
    </r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</si>
  <si>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100%. Minimum values highlighted.</t>
    </r>
  </si>
  <si>
    <t>Data &amp; Pivot Tables</t>
  </si>
  <si>
    <t>Normalizing the same beginning point from zero</t>
  </si>
  <si>
    <t>Normalizing the same beginning point from zero, fluctuation controlled</t>
  </si>
  <si>
    <r>
      <t xml:space="preserve">Indexed Trends of Key Financial Indicators - 2011 to 2015
</t>
    </r>
    <r>
      <rPr>
        <sz val="8"/>
        <color theme="0" tint="-4.9989318521683403E-2"/>
        <rFont val="Calibri"/>
        <family val="2"/>
        <scheme val="minor"/>
      </rPr>
      <t>2011 value is 0%. Interval years normalized to produce funnel shape.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</si>
</sst>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9" fontId="0" fillId="0" borderId="0" xfId="1" applyFont="1"/>
    <xf numFmtId="0" fontId="0" fillId="2" borderId="0" xfId="0" applyFill="1" applyAlignment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9" fontId="0" fillId="0" borderId="0" xfId="0" applyNumberFormat="1"/>
  </cellXfs>
  <cellStyles count="2">
    <cellStyle name="Normal" xfId="0" builtinId="0"/>
    <cellStyle name="Percent" xfId="1" builtinId="5"/>
  </cellStyles>
  <dxfs count="5"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A52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&amp; Pivot'!$J$34</c:f>
              <c:strCache>
                <c:ptCount val="1"/>
                <c:pt idx="0">
                  <c:v>Fixed Cost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Pivot'!$K$34:$O$34</c:f>
              <c:numCache>
                <c:formatCode>0%</c:formatCode>
                <c:ptCount val="5"/>
                <c:pt idx="0">
                  <c:v>0</c:v>
                </c:pt>
                <c:pt idx="1">
                  <c:v>-4.0000000000000036E-2</c:v>
                </c:pt>
                <c:pt idx="2">
                  <c:v>7.0000000000000062E-2</c:v>
                </c:pt>
                <c:pt idx="3">
                  <c:v>7.0000000000000062E-2</c:v>
                </c:pt>
                <c:pt idx="4">
                  <c:v>0.1100000000000001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&amp; Pivot'!$J$35</c:f>
              <c:strCache>
                <c:ptCount val="1"/>
                <c:pt idx="0">
                  <c:v>Freight &amp; Forwarding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Pivot'!$K$35:$O$35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5.0000000000000044E-2</c:v>
                </c:pt>
                <c:pt idx="3">
                  <c:v>0.10000000000000009</c:v>
                </c:pt>
                <c:pt idx="4">
                  <c:v>0.14999999999999991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&amp; Pivot'!$J$36</c:f>
              <c:strCache>
                <c:ptCount val="1"/>
                <c:pt idx="0">
                  <c:v>Other variable cost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Pivot'!$K$36:$O$36</c:f>
              <c:numCache>
                <c:formatCode>0%</c:formatCode>
                <c:ptCount val="5"/>
                <c:pt idx="0">
                  <c:v>0</c:v>
                </c:pt>
                <c:pt idx="1">
                  <c:v>0.19999999999999996</c:v>
                </c:pt>
                <c:pt idx="2">
                  <c:v>0.47</c:v>
                </c:pt>
                <c:pt idx="3">
                  <c:v>0.33000000000000007</c:v>
                </c:pt>
                <c:pt idx="4">
                  <c:v>0.27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'Data &amp; Pivot'!$J$37</c:f>
              <c:strCache>
                <c:ptCount val="1"/>
                <c:pt idx="0">
                  <c:v>Power &amp; Fuel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Pivot'!$K$37:$O$37</c:f>
              <c:numCache>
                <c:formatCode>0%</c:formatCode>
                <c:ptCount val="5"/>
                <c:pt idx="0">
                  <c:v>0</c:v>
                </c:pt>
                <c:pt idx="1">
                  <c:v>-8.9999999999999969E-2</c:v>
                </c:pt>
                <c:pt idx="2">
                  <c:v>-8.9999999999999969E-2</c:v>
                </c:pt>
                <c:pt idx="3">
                  <c:v>-8.9999999999999969E-2</c:v>
                </c:pt>
                <c:pt idx="4">
                  <c:v>-0.13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&amp; Pivot'!$J$38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Pivot'!$K$38:$O$38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-0.53</c:v>
                </c:pt>
                <c:pt idx="3">
                  <c:v>-0.47</c:v>
                </c:pt>
                <c:pt idx="4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99968"/>
        <c:axId val="107439232"/>
      </c:lineChart>
      <c:catAx>
        <c:axId val="5249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7439232"/>
        <c:crosses val="autoZero"/>
        <c:auto val="1"/>
        <c:lblAlgn val="ctr"/>
        <c:lblOffset val="100"/>
        <c:noMultiLvlLbl val="0"/>
      </c:catAx>
      <c:valAx>
        <c:axId val="10743923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52499968"/>
        <c:crosses val="autoZero"/>
        <c:crossBetween val="between"/>
      </c:valAx>
      <c:spPr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Pivot'!$U$43,'Data &amp; Pivot'!$W$43,'Data &amp; Pivot'!$Y$43)</c:f>
              <c:numCache>
                <c:formatCode>0%</c:formatCode>
                <c:ptCount val="3"/>
                <c:pt idx="0">
                  <c:v>0</c:v>
                </c:pt>
                <c:pt idx="1">
                  <c:v>-7.5000000000000067E-3</c:v>
                </c:pt>
                <c:pt idx="2">
                  <c:v>-5.0000000000000044E-2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Pivot'!$U$44,'Data &amp; Pivot'!$W$44,'Data &amp; Pivot'!$Y$44)</c:f>
              <c:numCache>
                <c:formatCode>0%</c:formatCode>
                <c:ptCount val="3"/>
                <c:pt idx="0">
                  <c:v>0</c:v>
                </c:pt>
                <c:pt idx="1">
                  <c:v>1.5000000000000013E-2</c:v>
                </c:pt>
                <c:pt idx="2">
                  <c:v>0.10000000000000009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Pivot'!$U$45,'Data &amp; Pivot'!$W$45,'Data &amp; Pivot'!$Y$45)</c:f>
              <c:numCache>
                <c:formatCode>0%</c:formatCode>
                <c:ptCount val="3"/>
                <c:pt idx="0">
                  <c:v>0</c:v>
                </c:pt>
                <c:pt idx="1">
                  <c:v>3.9E-2</c:v>
                </c:pt>
                <c:pt idx="2">
                  <c:v>0.26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Pivot'!$U$46,'Data &amp; Pivot'!$W$46,'Data &amp; Pivot'!$Y$46)</c:f>
              <c:numCache>
                <c:formatCode>0%</c:formatCode>
                <c:ptCount val="3"/>
                <c:pt idx="0">
                  <c:v>0</c:v>
                </c:pt>
                <c:pt idx="1">
                  <c:v>-4.5000000000000005E-2</c:v>
                </c:pt>
                <c:pt idx="2">
                  <c:v>-0.30000000000000004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Pivot'!$U$47,'Data &amp; Pivot'!$W$47,'Data &amp; Pivot'!$Y$47)</c:f>
              <c:numCache>
                <c:formatCode>0%</c:formatCode>
                <c:ptCount val="3"/>
                <c:pt idx="0">
                  <c:v>0</c:v>
                </c:pt>
                <c:pt idx="1">
                  <c:v>3.7499999999999999E-2</c:v>
                </c:pt>
                <c:pt idx="2">
                  <c:v>0.25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08576"/>
        <c:axId val="90759744"/>
      </c:lineChart>
      <c:catAx>
        <c:axId val="1508085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0759744"/>
        <c:crosses val="autoZero"/>
        <c:auto val="1"/>
        <c:lblAlgn val="ctr"/>
        <c:lblOffset val="100"/>
        <c:noMultiLvlLbl val="0"/>
      </c:catAx>
      <c:valAx>
        <c:axId val="90759744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5080857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&amp; Pivot'!$J$34</c:f>
              <c:strCache>
                <c:ptCount val="1"/>
                <c:pt idx="0">
                  <c:v>Fixed Cost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Pivot'!$K$34:$O$34</c:f>
              <c:numCache>
                <c:formatCode>0%</c:formatCode>
                <c:ptCount val="5"/>
                <c:pt idx="0">
                  <c:v>0</c:v>
                </c:pt>
                <c:pt idx="1">
                  <c:v>-4.0000000000000036E-2</c:v>
                </c:pt>
                <c:pt idx="2">
                  <c:v>7.0000000000000062E-2</c:v>
                </c:pt>
                <c:pt idx="3">
                  <c:v>7.0000000000000062E-2</c:v>
                </c:pt>
                <c:pt idx="4">
                  <c:v>0.1100000000000001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'Data &amp; Pivot'!$J$35</c:f>
              <c:strCache>
                <c:ptCount val="1"/>
                <c:pt idx="0">
                  <c:v>Freight &amp; Forwarding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Pivot'!$K$35:$O$35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5.0000000000000044E-2</c:v>
                </c:pt>
                <c:pt idx="3">
                  <c:v>0.10000000000000009</c:v>
                </c:pt>
                <c:pt idx="4">
                  <c:v>0.14999999999999991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'Data &amp; Pivot'!$J$36</c:f>
              <c:strCache>
                <c:ptCount val="1"/>
                <c:pt idx="0">
                  <c:v>Other variable cost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Pivot'!$K$36:$O$36</c:f>
              <c:numCache>
                <c:formatCode>0%</c:formatCode>
                <c:ptCount val="5"/>
                <c:pt idx="0">
                  <c:v>0</c:v>
                </c:pt>
                <c:pt idx="1">
                  <c:v>0.19999999999999996</c:v>
                </c:pt>
                <c:pt idx="2">
                  <c:v>0.47</c:v>
                </c:pt>
                <c:pt idx="3">
                  <c:v>0.33000000000000007</c:v>
                </c:pt>
                <c:pt idx="4">
                  <c:v>0.27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'Data &amp; Pivot'!$J$37</c:f>
              <c:strCache>
                <c:ptCount val="1"/>
                <c:pt idx="0">
                  <c:v>Power &amp; Fuel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Pivot'!$K$37:$O$37</c:f>
              <c:numCache>
                <c:formatCode>0%</c:formatCode>
                <c:ptCount val="5"/>
                <c:pt idx="0">
                  <c:v>0</c:v>
                </c:pt>
                <c:pt idx="1">
                  <c:v>-8.9999999999999969E-2</c:v>
                </c:pt>
                <c:pt idx="2">
                  <c:v>-8.9999999999999969E-2</c:v>
                </c:pt>
                <c:pt idx="3">
                  <c:v>-8.9999999999999969E-2</c:v>
                </c:pt>
                <c:pt idx="4">
                  <c:v>-0.13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'Data &amp; Pivot'!$J$38</c:f>
              <c:strCache>
                <c:ptCount val="1"/>
                <c:pt idx="0">
                  <c:v>Profit</c:v>
                </c:pt>
              </c:strCache>
            </c:strRef>
          </c:tx>
          <c:marker>
            <c:symbol val="none"/>
          </c:marker>
          <c:cat>
            <c:numRef>
              <c:f>'Data &amp; Pivot'!$K$33:$O$33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'Data &amp; Pivot'!$K$38:$O$38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-0.53</c:v>
                </c:pt>
                <c:pt idx="3">
                  <c:v>-0.47</c:v>
                </c:pt>
                <c:pt idx="4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7664"/>
        <c:axId val="160588352"/>
      </c:lineChart>
      <c:catAx>
        <c:axId val="10609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0588352"/>
        <c:crosses val="autoZero"/>
        <c:auto val="1"/>
        <c:lblAlgn val="ctr"/>
        <c:lblOffset val="100"/>
        <c:noMultiLvlLbl val="0"/>
      </c:catAx>
      <c:valAx>
        <c:axId val="160588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0609766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Pivot'!$K$43,'Data &amp; Pivot'!$M$43,'Data &amp; Pivot'!$O$43)</c:f>
              <c:numCache>
                <c:formatCode>0%</c:formatCode>
                <c:ptCount val="3"/>
                <c:pt idx="0">
                  <c:v>0</c:v>
                </c:pt>
                <c:pt idx="1">
                  <c:v>1.6500000000000015E-2</c:v>
                </c:pt>
                <c:pt idx="2">
                  <c:v>0.1100000000000001</c:v>
                </c:pt>
              </c:numCache>
            </c:numRef>
          </c:val>
          <c:smooth val="1"/>
        </c:ser>
        <c:ser>
          <c:idx val="1"/>
          <c:order val="1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Pivot'!$K$44,'Data &amp; Pivot'!$M$44,'Data &amp; Pivot'!$O$44)</c:f>
              <c:numCache>
                <c:formatCode>0%</c:formatCode>
                <c:ptCount val="3"/>
                <c:pt idx="0">
                  <c:v>0</c:v>
                </c:pt>
                <c:pt idx="1">
                  <c:v>2.2499999999999985E-2</c:v>
                </c:pt>
                <c:pt idx="2">
                  <c:v>0.14999999999999991</c:v>
                </c:pt>
              </c:numCache>
            </c:numRef>
          </c:val>
          <c:smooth val="1"/>
        </c:ser>
        <c:ser>
          <c:idx val="2"/>
          <c:order val="2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Pivot'!$K$45,'Data &amp; Pivot'!$M$45,'Data &amp; Pivot'!$O$45)</c:f>
              <c:numCache>
                <c:formatCode>0%</c:formatCode>
                <c:ptCount val="3"/>
                <c:pt idx="0">
                  <c:v>0</c:v>
                </c:pt>
                <c:pt idx="1">
                  <c:v>4.0500000000000001E-2</c:v>
                </c:pt>
                <c:pt idx="2">
                  <c:v>0.27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Pivot'!$K$46,'Data &amp; Pivot'!$M$46,'Data &amp; Pivot'!$O$46)</c:f>
              <c:numCache>
                <c:formatCode>0%</c:formatCode>
                <c:ptCount val="3"/>
                <c:pt idx="0">
                  <c:v>0</c:v>
                </c:pt>
                <c:pt idx="1">
                  <c:v>-1.95E-2</c:v>
                </c:pt>
                <c:pt idx="2">
                  <c:v>-0.13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Pivot'!$K$47,'Data &amp; Pivot'!$M$47,'Data &amp; Pivot'!$O$47)</c:f>
              <c:numCache>
                <c:formatCode>0%</c:formatCode>
                <c:ptCount val="3"/>
                <c:pt idx="0">
                  <c:v>0</c:v>
                </c:pt>
                <c:pt idx="1">
                  <c:v>-7.0499999999999993E-2</c:v>
                </c:pt>
                <c:pt idx="2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98176"/>
        <c:axId val="110045440"/>
      </c:lineChart>
      <c:catAx>
        <c:axId val="106098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0045440"/>
        <c:crosses val="autoZero"/>
        <c:auto val="1"/>
        <c:lblAlgn val="ctr"/>
        <c:lblOffset val="100"/>
        <c:noMultiLvlLbl val="0"/>
      </c:catAx>
      <c:valAx>
        <c:axId val="110045440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060981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Pivot'!$P$43,'Data &amp; Pivot'!$R$43,'Data &amp; Pivot'!$T$43)</c:f>
              <c:numCache>
                <c:formatCode>0%</c:formatCode>
                <c:ptCount val="3"/>
                <c:pt idx="0">
                  <c:v>0</c:v>
                </c:pt>
                <c:pt idx="1">
                  <c:v>2.9999999999999992E-2</c:v>
                </c:pt>
                <c:pt idx="2">
                  <c:v>0.19999999999999996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Pivot'!$P$44,'Data &amp; Pivot'!$R$44,'Data &amp; Pivot'!$T$44)</c:f>
              <c:numCache>
                <c:formatCode>0%</c:formatCode>
                <c:ptCount val="3"/>
                <c:pt idx="0">
                  <c:v>0</c:v>
                </c:pt>
                <c:pt idx="1">
                  <c:v>2.5499999999999988E-2</c:v>
                </c:pt>
                <c:pt idx="2">
                  <c:v>0.16999999999999993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Pivot'!$P$45,'Data &amp; Pivot'!$R$45,'Data &amp; Pivot'!$T$45)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Pivot'!$P$46,'Data &amp; Pivot'!$R$46,'Data &amp; Pivot'!$T$46)</c:f>
              <c:numCache>
                <c:formatCode>0%</c:formatCode>
                <c:ptCount val="3"/>
                <c:pt idx="0">
                  <c:v>0</c:v>
                </c:pt>
                <c:pt idx="1">
                  <c:v>-6.0000000000000053E-3</c:v>
                </c:pt>
                <c:pt idx="2">
                  <c:v>-4.0000000000000036E-2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Pivot'!$P$47,'Data &amp; Pivot'!$R$47,'Data &amp; Pivot'!$T$47)</c:f>
              <c:numCache>
                <c:formatCode>0%</c:formatCode>
                <c:ptCount val="3"/>
                <c:pt idx="0">
                  <c:v>0</c:v>
                </c:pt>
                <c:pt idx="1">
                  <c:v>-6.5999999999999989E-2</c:v>
                </c:pt>
                <c:pt idx="2">
                  <c:v>-0.43999999999999995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92000"/>
        <c:axId val="155211392"/>
      </c:lineChart>
      <c:catAx>
        <c:axId val="150592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211392"/>
        <c:crosses val="autoZero"/>
        <c:auto val="1"/>
        <c:lblAlgn val="ctr"/>
        <c:lblOffset val="100"/>
        <c:noMultiLvlLbl val="0"/>
      </c:catAx>
      <c:valAx>
        <c:axId val="155211392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505920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Pivot'!$U$43,'Data &amp; Pivot'!$W$43,'Data &amp; Pivot'!$Y$43)</c:f>
              <c:numCache>
                <c:formatCode>0%</c:formatCode>
                <c:ptCount val="3"/>
                <c:pt idx="0">
                  <c:v>0</c:v>
                </c:pt>
                <c:pt idx="1">
                  <c:v>-7.5000000000000067E-3</c:v>
                </c:pt>
                <c:pt idx="2">
                  <c:v>-5.0000000000000044E-2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Pivot'!$U$44,'Data &amp; Pivot'!$W$44,'Data &amp; Pivot'!$Y$44)</c:f>
              <c:numCache>
                <c:formatCode>0%</c:formatCode>
                <c:ptCount val="3"/>
                <c:pt idx="0">
                  <c:v>0</c:v>
                </c:pt>
                <c:pt idx="1">
                  <c:v>1.5000000000000013E-2</c:v>
                </c:pt>
                <c:pt idx="2">
                  <c:v>0.10000000000000009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Pivot'!$U$45,'Data &amp; Pivot'!$W$45,'Data &amp; Pivot'!$Y$45)</c:f>
              <c:numCache>
                <c:formatCode>0%</c:formatCode>
                <c:ptCount val="3"/>
                <c:pt idx="0">
                  <c:v>0</c:v>
                </c:pt>
                <c:pt idx="1">
                  <c:v>3.9E-2</c:v>
                </c:pt>
                <c:pt idx="2">
                  <c:v>0.26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Pivot'!$U$46,'Data &amp; Pivot'!$W$46,'Data &amp; Pivot'!$Y$46)</c:f>
              <c:numCache>
                <c:formatCode>0%</c:formatCode>
                <c:ptCount val="3"/>
                <c:pt idx="0">
                  <c:v>0</c:v>
                </c:pt>
                <c:pt idx="1">
                  <c:v>-4.5000000000000005E-2</c:v>
                </c:pt>
                <c:pt idx="2">
                  <c:v>-0.30000000000000004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Pivot'!$U$47,'Data &amp; Pivot'!$W$47,'Data &amp; Pivot'!$Y$47)</c:f>
              <c:numCache>
                <c:formatCode>0%</c:formatCode>
                <c:ptCount val="3"/>
                <c:pt idx="0">
                  <c:v>0</c:v>
                </c:pt>
                <c:pt idx="1">
                  <c:v>3.7499999999999999E-2</c:v>
                </c:pt>
                <c:pt idx="2">
                  <c:v>0.25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2752"/>
        <c:axId val="155207936"/>
      </c:lineChart>
      <c:catAx>
        <c:axId val="14996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207936"/>
        <c:crosses val="autoZero"/>
        <c:auto val="1"/>
        <c:lblAlgn val="ctr"/>
        <c:lblOffset val="100"/>
        <c:noMultiLvlLbl val="0"/>
      </c:catAx>
      <c:valAx>
        <c:axId val="155207936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4996275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Pivot'!$Z$43,'Data &amp; Pivot'!$AB$43,'Data &amp; Pivot'!$AD$43)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Pivot'!$Z$44,'Data &amp; Pivot'!$AB$44,'Data &amp; Pivot'!$AD$44)</c:f>
              <c:numCache>
                <c:formatCode>0%</c:formatCode>
                <c:ptCount val="3"/>
                <c:pt idx="0">
                  <c:v>0</c:v>
                </c:pt>
                <c:pt idx="1">
                  <c:v>1.3500000000000012E-2</c:v>
                </c:pt>
                <c:pt idx="2">
                  <c:v>9.000000000000008E-2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Pivot'!$Z$45,'Data &amp; Pivot'!$AB$45,'Data &amp; Pivot'!$AD$45)</c:f>
              <c:numCache>
                <c:formatCode>0%</c:formatCode>
                <c:ptCount val="3"/>
                <c:pt idx="0">
                  <c:v>0</c:v>
                </c:pt>
                <c:pt idx="1">
                  <c:v>1.9499999999999983E-2</c:v>
                </c:pt>
                <c:pt idx="2">
                  <c:v>0.12999999999999989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Pivot'!$Z$46,'Data &amp; Pivot'!$AB$46,'Data &amp; Pivot'!$AD$46)</c:f>
              <c:numCache>
                <c:formatCode>0%</c:formatCode>
                <c:ptCount val="3"/>
                <c:pt idx="0">
                  <c:v>0</c:v>
                </c:pt>
                <c:pt idx="1">
                  <c:v>-1.3499999999999995E-2</c:v>
                </c:pt>
                <c:pt idx="2">
                  <c:v>-8.9999999999999969E-2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Pivot'!$Z$47,'Data &amp; Pivot'!$AB$47,'Data &amp; Pivot'!$AD$47)</c:f>
              <c:numCache>
                <c:formatCode>0%</c:formatCode>
                <c:ptCount val="3"/>
                <c:pt idx="0">
                  <c:v>0</c:v>
                </c:pt>
                <c:pt idx="1">
                  <c:v>-7.0499999999999993E-2</c:v>
                </c:pt>
                <c:pt idx="2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5312"/>
        <c:axId val="160592384"/>
      </c:lineChart>
      <c:catAx>
        <c:axId val="149965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0592384"/>
        <c:crosses val="autoZero"/>
        <c:auto val="1"/>
        <c:lblAlgn val="ctr"/>
        <c:lblOffset val="100"/>
        <c:noMultiLvlLbl val="0"/>
      </c:catAx>
      <c:valAx>
        <c:axId val="160592384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49965312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Pivot'!$K$43,'Data &amp; Pivot'!$M$43,'Data &amp; Pivot'!$O$43)</c:f>
              <c:numCache>
                <c:formatCode>0%</c:formatCode>
                <c:ptCount val="3"/>
                <c:pt idx="0">
                  <c:v>0</c:v>
                </c:pt>
                <c:pt idx="1">
                  <c:v>1.6500000000000015E-2</c:v>
                </c:pt>
                <c:pt idx="2">
                  <c:v>0.1100000000000001</c:v>
                </c:pt>
              </c:numCache>
            </c:numRef>
          </c:val>
          <c:smooth val="1"/>
        </c:ser>
        <c:ser>
          <c:idx val="1"/>
          <c:order val="1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Pivot'!$K$44,'Data &amp; Pivot'!$M$44,'Data &amp; Pivot'!$O$44)</c:f>
              <c:numCache>
                <c:formatCode>0%</c:formatCode>
                <c:ptCount val="3"/>
                <c:pt idx="0">
                  <c:v>0</c:v>
                </c:pt>
                <c:pt idx="1">
                  <c:v>2.2499999999999985E-2</c:v>
                </c:pt>
                <c:pt idx="2">
                  <c:v>0.14999999999999991</c:v>
                </c:pt>
              </c:numCache>
            </c:numRef>
          </c:val>
          <c:smooth val="1"/>
        </c:ser>
        <c:ser>
          <c:idx val="2"/>
          <c:order val="2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Pivot'!$K$45,'Data &amp; Pivot'!$M$45,'Data &amp; Pivot'!$O$45)</c:f>
              <c:numCache>
                <c:formatCode>0%</c:formatCode>
                <c:ptCount val="3"/>
                <c:pt idx="0">
                  <c:v>0</c:v>
                </c:pt>
                <c:pt idx="1">
                  <c:v>4.0500000000000001E-2</c:v>
                </c:pt>
                <c:pt idx="2">
                  <c:v>0.27</c:v>
                </c:pt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Pivot'!$K$46,'Data &amp; Pivot'!$M$46,'Data &amp; Pivot'!$O$46)</c:f>
              <c:numCache>
                <c:formatCode>0%</c:formatCode>
                <c:ptCount val="3"/>
                <c:pt idx="0">
                  <c:v>0</c:v>
                </c:pt>
                <c:pt idx="1">
                  <c:v>-1.95E-2</c:v>
                </c:pt>
                <c:pt idx="2">
                  <c:v>-0.13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Pivot'!$K$47,'Data &amp; Pivot'!$M$47,'Data &amp; Pivot'!$O$47)</c:f>
              <c:numCache>
                <c:formatCode>0%</c:formatCode>
                <c:ptCount val="3"/>
                <c:pt idx="0">
                  <c:v>0</c:v>
                </c:pt>
                <c:pt idx="1">
                  <c:v>-7.0499999999999993E-2</c:v>
                </c:pt>
                <c:pt idx="2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91488"/>
        <c:axId val="107438080"/>
      </c:lineChart>
      <c:catAx>
        <c:axId val="15059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438080"/>
        <c:crosses val="autoZero"/>
        <c:auto val="1"/>
        <c:lblAlgn val="ctr"/>
        <c:lblOffset val="100"/>
        <c:noMultiLvlLbl val="0"/>
      </c:catAx>
      <c:valAx>
        <c:axId val="107438080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505914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Pivot'!$Z$43,'Data &amp; Pivot'!$AB$43,'Data &amp; Pivot'!$AD$43)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Pivot'!$Z$44,'Data &amp; Pivot'!$AB$44,'Data &amp; Pivot'!$AD$44)</c:f>
              <c:numCache>
                <c:formatCode>0%</c:formatCode>
                <c:ptCount val="3"/>
                <c:pt idx="0">
                  <c:v>0</c:v>
                </c:pt>
                <c:pt idx="1">
                  <c:v>1.3500000000000012E-2</c:v>
                </c:pt>
                <c:pt idx="2">
                  <c:v>9.000000000000008E-2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Pivot'!$Z$45,'Data &amp; Pivot'!$AB$45,'Data &amp; Pivot'!$AD$45)</c:f>
              <c:numCache>
                <c:formatCode>0%</c:formatCode>
                <c:ptCount val="3"/>
                <c:pt idx="0">
                  <c:v>0</c:v>
                </c:pt>
                <c:pt idx="1">
                  <c:v>1.9499999999999983E-2</c:v>
                </c:pt>
                <c:pt idx="2">
                  <c:v>0.12999999999999989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Pivot'!$Z$46,'Data &amp; Pivot'!$AB$46,'Data &amp; Pivot'!$AD$46)</c:f>
              <c:numCache>
                <c:formatCode>0%</c:formatCode>
                <c:ptCount val="3"/>
                <c:pt idx="0">
                  <c:v>0</c:v>
                </c:pt>
                <c:pt idx="1">
                  <c:v>-1.3499999999999995E-2</c:v>
                </c:pt>
                <c:pt idx="2">
                  <c:v>-8.9999999999999969E-2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lg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Pivot'!$Z$47,'Data &amp; Pivot'!$AB$47,'Data &amp; Pivot'!$AD$47)</c:f>
              <c:numCache>
                <c:formatCode>0%</c:formatCode>
                <c:ptCount val="3"/>
                <c:pt idx="0">
                  <c:v>0</c:v>
                </c:pt>
                <c:pt idx="1">
                  <c:v>-7.0499999999999993E-2</c:v>
                </c:pt>
                <c:pt idx="2">
                  <c:v>-0.47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593024"/>
        <c:axId val="162405120"/>
      </c:lineChart>
      <c:catAx>
        <c:axId val="150593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05120"/>
        <c:crosses val="autoZero"/>
        <c:auto val="1"/>
        <c:lblAlgn val="ctr"/>
        <c:lblOffset val="100"/>
        <c:noMultiLvlLbl val="0"/>
      </c:catAx>
      <c:valAx>
        <c:axId val="162405120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505930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Pivot'!$P$43,'Data &amp; Pivot'!$R$43,'Data &amp; Pivot'!$T$43)</c:f>
              <c:numCache>
                <c:formatCode>0%</c:formatCode>
                <c:ptCount val="3"/>
                <c:pt idx="0">
                  <c:v>0</c:v>
                </c:pt>
                <c:pt idx="1">
                  <c:v>2.9999999999999992E-2</c:v>
                </c:pt>
                <c:pt idx="2">
                  <c:v>0.19999999999999996</c:v>
                </c:pt>
              </c:numCache>
            </c:numRef>
          </c:val>
          <c:smooth val="1"/>
        </c:ser>
        <c:ser>
          <c:idx val="1"/>
          <c:order val="1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Pivot'!$P$44,'Data &amp; Pivot'!$R$44,'Data &amp; Pivot'!$T$44)</c:f>
              <c:numCache>
                <c:formatCode>0%</c:formatCode>
                <c:ptCount val="3"/>
                <c:pt idx="0">
                  <c:v>0</c:v>
                </c:pt>
                <c:pt idx="1">
                  <c:v>2.5499999999999988E-2</c:v>
                </c:pt>
                <c:pt idx="2">
                  <c:v>0.16999999999999993</c:v>
                </c:pt>
              </c:numCache>
            </c:numRef>
          </c:val>
          <c:smooth val="1"/>
        </c:ser>
        <c:ser>
          <c:idx val="2"/>
          <c:order val="2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Pivot'!$P$45,'Data &amp; Pivot'!$R$45,'Data &amp; Pivot'!$T$45)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3"/>
          <c:order val="3"/>
          <c:spPr>
            <a:ln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Pivot'!$P$46,'Data &amp; Pivot'!$R$46,'Data &amp; Pivot'!$T$46)</c:f>
              <c:numCache>
                <c:formatCode>0%</c:formatCode>
                <c:ptCount val="3"/>
                <c:pt idx="0">
                  <c:v>0</c:v>
                </c:pt>
                <c:pt idx="1">
                  <c:v>-6.0000000000000053E-3</c:v>
                </c:pt>
                <c:pt idx="2">
                  <c:v>-4.0000000000000036E-2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FA5206"/>
              </a:solidFill>
              <a:prstDash val="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('Data &amp; Pivot'!$P$47,'Data &amp; Pivot'!$R$47,'Data &amp; Pivot'!$T$47)</c:f>
              <c:numCache>
                <c:formatCode>0%</c:formatCode>
                <c:ptCount val="3"/>
                <c:pt idx="0">
                  <c:v>0</c:v>
                </c:pt>
                <c:pt idx="1">
                  <c:v>-6.5999999999999989E-2</c:v>
                </c:pt>
                <c:pt idx="2">
                  <c:v>-0.43999999999999995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7456"/>
        <c:axId val="162402816"/>
      </c:lineChart>
      <c:catAx>
        <c:axId val="15630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02816"/>
        <c:crosses val="autoZero"/>
        <c:auto val="1"/>
        <c:lblAlgn val="ctr"/>
        <c:lblOffset val="100"/>
        <c:noMultiLvlLbl val="0"/>
      </c:catAx>
      <c:valAx>
        <c:axId val="162402816"/>
        <c:scaling>
          <c:orientation val="minMax"/>
          <c:max val="0.30000000000000004"/>
          <c:min val="-0.5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</c:spPr>
        <c:crossAx val="15630745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hyperlink" Target="http://chandoo.org/wp/" TargetMode="Externa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handoo.org/wp/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114300</xdr:rowOff>
    </xdr:from>
    <xdr:to>
      <xdr:col>6</xdr:col>
      <xdr:colOff>0</xdr:colOff>
      <xdr:row>0</xdr:row>
      <xdr:rowOff>419100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2598420" y="11430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>
    <xdr:from>
      <xdr:col>9</xdr:col>
      <xdr:colOff>923925</xdr:colOff>
      <xdr:row>50</xdr:row>
      <xdr:rowOff>138112</xdr:rowOff>
    </xdr:from>
    <xdr:to>
      <xdr:col>15</xdr:col>
      <xdr:colOff>200025</xdr:colOff>
      <xdr:row>65</xdr:row>
      <xdr:rowOff>23812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923925</xdr:colOff>
      <xdr:row>66</xdr:row>
      <xdr:rowOff>76200</xdr:rowOff>
    </xdr:from>
    <xdr:to>
      <xdr:col>15</xdr:col>
      <xdr:colOff>200025</xdr:colOff>
      <xdr:row>80</xdr:row>
      <xdr:rowOff>152400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914400</xdr:colOff>
      <xdr:row>81</xdr:row>
      <xdr:rowOff>123824</xdr:rowOff>
    </xdr:from>
    <xdr:to>
      <xdr:col>15</xdr:col>
      <xdr:colOff>190500</xdr:colOff>
      <xdr:row>101</xdr:row>
      <xdr:rowOff>76199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295275</xdr:colOff>
      <xdr:row>81</xdr:row>
      <xdr:rowOff>123825</xdr:rowOff>
    </xdr:from>
    <xdr:to>
      <xdr:col>20</xdr:col>
      <xdr:colOff>838200</xdr:colOff>
      <xdr:row>101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933450</xdr:colOff>
      <xdr:row>81</xdr:row>
      <xdr:rowOff>133350</xdr:rowOff>
    </xdr:from>
    <xdr:to>
      <xdr:col>26</xdr:col>
      <xdr:colOff>247650</xdr:colOff>
      <xdr:row>101</xdr:row>
      <xdr:rowOff>85725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26</xdr:col>
      <xdr:colOff>314325</xdr:colOff>
      <xdr:row>81</xdr:row>
      <xdr:rowOff>133350</xdr:rowOff>
    </xdr:from>
    <xdr:to>
      <xdr:col>31</xdr:col>
      <xdr:colOff>752475</xdr:colOff>
      <xdr:row>101</xdr:row>
      <xdr:rowOff>85725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104</xdr:row>
      <xdr:rowOff>0</xdr:rowOff>
    </xdr:from>
    <xdr:to>
      <xdr:col>14</xdr:col>
      <xdr:colOff>38100</xdr:colOff>
      <xdr:row>123</xdr:row>
      <xdr:rowOff>142875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9525</xdr:colOff>
      <xdr:row>104</xdr:row>
      <xdr:rowOff>0</xdr:rowOff>
    </xdr:from>
    <xdr:to>
      <xdr:col>14</xdr:col>
      <xdr:colOff>47625</xdr:colOff>
      <xdr:row>123</xdr:row>
      <xdr:rowOff>142875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104</xdr:row>
      <xdr:rowOff>9525</xdr:rowOff>
    </xdr:from>
    <xdr:to>
      <xdr:col>14</xdr:col>
      <xdr:colOff>38100</xdr:colOff>
      <xdr:row>123</xdr:row>
      <xdr:rowOff>152400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9525</xdr:colOff>
      <xdr:row>104</xdr:row>
      <xdr:rowOff>0</xdr:rowOff>
    </xdr:from>
    <xdr:to>
      <xdr:col>14</xdr:col>
      <xdr:colOff>47625</xdr:colOff>
      <xdr:row>123</xdr:row>
      <xdr:rowOff>142875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12</xdr:col>
      <xdr:colOff>106680</xdr:colOff>
      <xdr:row>1</xdr:row>
      <xdr:rowOff>304800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7101840" y="182880"/>
          <a:ext cx="1325880" cy="304800"/>
        </a:xfrm>
        <a:prstGeom prst="round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>
                  <a:lumMod val="85000"/>
                  <a:lumOff val="15000"/>
                </a:schemeClr>
              </a:solidFill>
              <a:effectLst>
                <a:outerShdw blurRad="50800" dist="38100" dir="5400000" algn="t" rotWithShape="0">
                  <a:schemeClr val="bg1">
                    <a:lumMod val="95000"/>
                    <a:alpha val="40000"/>
                  </a:schemeClr>
                </a:outerShdw>
              </a:effectLst>
            </a:rPr>
            <a:t>Visit Chandoo.org</a:t>
          </a:r>
        </a:p>
      </xdr:txBody>
    </xdr:sp>
    <xdr:clientData/>
  </xdr:twoCellAnchor>
  <xdr:twoCellAnchor editAs="oneCell">
    <xdr:from>
      <xdr:col>2</xdr:col>
      <xdr:colOff>0</xdr:colOff>
      <xdr:row>22</xdr:row>
      <xdr:rowOff>190500</xdr:rowOff>
    </xdr:from>
    <xdr:to>
      <xdr:col>8</xdr:col>
      <xdr:colOff>1009063</xdr:colOff>
      <xdr:row>43</xdr:row>
      <xdr:rowOff>190000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10393" y="6470196"/>
          <a:ext cx="4703402" cy="4000000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40</xdr:row>
      <xdr:rowOff>19050</xdr:rowOff>
    </xdr:from>
    <xdr:ext cx="503792" cy="264560"/>
    <xdr:sp macro="" textlink="">
      <xdr:nvSpPr>
        <xdr:cNvPr id="4" name="TextBox 3"/>
        <xdr:cNvSpPr txBox="1"/>
      </xdr:nvSpPr>
      <xdr:spPr>
        <a:xfrm>
          <a:off x="5391150" y="9715500"/>
          <a:ext cx="5037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A5206"/>
              </a:solidFill>
            </a:rPr>
            <a:t>Profit</a:t>
          </a:r>
        </a:p>
      </xdr:txBody>
    </xdr:sp>
    <xdr:clientData/>
  </xdr:oneCellAnchor>
  <xdr:oneCellAnchor>
    <xdr:from>
      <xdr:col>8</xdr:col>
      <xdr:colOff>171450</xdr:colOff>
      <xdr:row>34</xdr:row>
      <xdr:rowOff>38100</xdr:rowOff>
    </xdr:from>
    <xdr:ext cx="680314" cy="436786"/>
    <xdr:sp macro="" textlink="">
      <xdr:nvSpPr>
        <xdr:cNvPr id="5" name="TextBox 4"/>
        <xdr:cNvSpPr txBox="1"/>
      </xdr:nvSpPr>
      <xdr:spPr>
        <a:xfrm>
          <a:off x="5372100" y="8591550"/>
          <a:ext cx="68031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4">
                  <a:lumMod val="50000"/>
                </a:schemeClr>
              </a:solidFill>
            </a:rPr>
            <a:t>Power</a:t>
          </a:r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 &amp;</a:t>
          </a:r>
        </a:p>
        <a:p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Fuel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/>
  </xdr:oneCellAnchor>
  <xdr:oneCellAnchor>
    <xdr:from>
      <xdr:col>8</xdr:col>
      <xdr:colOff>171450</xdr:colOff>
      <xdr:row>29</xdr:row>
      <xdr:rowOff>57150</xdr:rowOff>
    </xdr:from>
    <xdr:ext cx="487313" cy="436786"/>
    <xdr:sp macro="" textlink="">
      <xdr:nvSpPr>
        <xdr:cNvPr id="6" name="TextBox 5"/>
        <xdr:cNvSpPr txBox="1"/>
      </xdr:nvSpPr>
      <xdr:spPr>
        <a:xfrm>
          <a:off x="5372100" y="7658100"/>
          <a:ext cx="48731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Fixed</a:t>
          </a:r>
        </a:p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Cost</a:t>
          </a:r>
        </a:p>
      </xdr:txBody>
    </xdr:sp>
    <xdr:clientData/>
  </xdr:oneCellAnchor>
  <xdr:oneCellAnchor>
    <xdr:from>
      <xdr:col>8</xdr:col>
      <xdr:colOff>171450</xdr:colOff>
      <xdr:row>27</xdr:row>
      <xdr:rowOff>47625</xdr:rowOff>
    </xdr:from>
    <xdr:ext cx="837730" cy="436786"/>
    <xdr:sp macro="" textlink="">
      <xdr:nvSpPr>
        <xdr:cNvPr id="7" name="TextBox 6"/>
        <xdr:cNvSpPr txBox="1"/>
      </xdr:nvSpPr>
      <xdr:spPr>
        <a:xfrm>
          <a:off x="5372100" y="7267575"/>
          <a:ext cx="837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C00000"/>
              </a:solidFill>
            </a:rPr>
            <a:t>Freight &amp;</a:t>
          </a:r>
        </a:p>
        <a:p>
          <a:r>
            <a:rPr lang="en-US" sz="1100">
              <a:solidFill>
                <a:srgbClr val="C00000"/>
              </a:solidFill>
            </a:rPr>
            <a:t>Forwarding</a:t>
          </a:r>
        </a:p>
      </xdr:txBody>
    </xdr:sp>
    <xdr:clientData/>
  </xdr:oneCellAnchor>
  <xdr:oneCellAnchor>
    <xdr:from>
      <xdr:col>8</xdr:col>
      <xdr:colOff>180975</xdr:colOff>
      <xdr:row>24</xdr:row>
      <xdr:rowOff>19050</xdr:rowOff>
    </xdr:from>
    <xdr:ext cx="658129" cy="609013"/>
    <xdr:sp macro="" textlink="">
      <xdr:nvSpPr>
        <xdr:cNvPr id="8" name="TextBox 7"/>
        <xdr:cNvSpPr txBox="1"/>
      </xdr:nvSpPr>
      <xdr:spPr>
        <a:xfrm>
          <a:off x="5381625" y="6667500"/>
          <a:ext cx="65812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Other</a:t>
          </a:r>
        </a:p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Variable</a:t>
          </a:r>
        </a:p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Cost</a:t>
          </a:r>
        </a:p>
      </xdr:txBody>
    </xdr:sp>
    <xdr:clientData/>
  </xdr:oneCellAnchor>
  <xdr:twoCellAnchor>
    <xdr:from>
      <xdr:col>4</xdr:col>
      <xdr:colOff>585111</xdr:colOff>
      <xdr:row>37</xdr:row>
      <xdr:rowOff>170704</xdr:rowOff>
    </xdr:from>
    <xdr:to>
      <xdr:col>5</xdr:col>
      <xdr:colOff>3</xdr:colOff>
      <xdr:row>37</xdr:row>
      <xdr:rowOff>170704</xdr:rowOff>
    </xdr:to>
    <xdr:cxnSp macro="">
      <xdr:nvCxnSpPr>
        <xdr:cNvPr id="17" name="Straight Connector 16"/>
        <xdr:cNvCxnSpPr/>
      </xdr:nvCxnSpPr>
      <xdr:spPr>
        <a:xfrm>
          <a:off x="3330043" y="9280068"/>
          <a:ext cx="531915" cy="0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756435</xdr:colOff>
      <xdr:row>38</xdr:row>
      <xdr:rowOff>184311</xdr:rowOff>
    </xdr:from>
    <xdr:to>
      <xdr:col>6</xdr:col>
      <xdr:colOff>58759</xdr:colOff>
      <xdr:row>38</xdr:row>
      <xdr:rowOff>184311</xdr:rowOff>
    </xdr:to>
    <xdr:cxnSp macro="">
      <xdr:nvCxnSpPr>
        <xdr:cNvPr id="19" name="Straight Connector 18"/>
        <xdr:cNvCxnSpPr/>
      </xdr:nvCxnSpPr>
      <xdr:spPr>
        <a:xfrm>
          <a:off x="3501367" y="9484175"/>
          <a:ext cx="531915" cy="0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863056</xdr:colOff>
      <xdr:row>40</xdr:row>
      <xdr:rowOff>10156</xdr:rowOff>
    </xdr:from>
    <xdr:to>
      <xdr:col>6</xdr:col>
      <xdr:colOff>165380</xdr:colOff>
      <xdr:row>40</xdr:row>
      <xdr:rowOff>10156</xdr:rowOff>
    </xdr:to>
    <xdr:cxnSp macro="">
      <xdr:nvCxnSpPr>
        <xdr:cNvPr id="20" name="Straight Connector 19"/>
        <xdr:cNvCxnSpPr/>
      </xdr:nvCxnSpPr>
      <xdr:spPr>
        <a:xfrm>
          <a:off x="3607988" y="9691020"/>
          <a:ext cx="531915" cy="0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973767</xdr:colOff>
      <xdr:row>41</xdr:row>
      <xdr:rowOff>23763</xdr:rowOff>
    </xdr:from>
    <xdr:to>
      <xdr:col>6</xdr:col>
      <xdr:colOff>276091</xdr:colOff>
      <xdr:row>41</xdr:row>
      <xdr:rowOff>23763</xdr:rowOff>
    </xdr:to>
    <xdr:cxnSp macro="">
      <xdr:nvCxnSpPr>
        <xdr:cNvPr id="21" name="Straight Connector 20"/>
        <xdr:cNvCxnSpPr/>
      </xdr:nvCxnSpPr>
      <xdr:spPr>
        <a:xfrm>
          <a:off x="3718699" y="9895127"/>
          <a:ext cx="531915" cy="0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88439</xdr:colOff>
      <xdr:row>37</xdr:row>
      <xdr:rowOff>34633</xdr:rowOff>
    </xdr:from>
    <xdr:ext cx="395558" cy="248851"/>
    <xdr:sp macro="" textlink="">
      <xdr:nvSpPr>
        <xdr:cNvPr id="22" name="TextBox 21"/>
        <xdr:cNvSpPr txBox="1"/>
      </xdr:nvSpPr>
      <xdr:spPr>
        <a:xfrm>
          <a:off x="2720803" y="9143997"/>
          <a:ext cx="39555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ACC</a:t>
          </a:r>
        </a:p>
      </xdr:txBody>
    </xdr:sp>
    <xdr:clientData/>
  </xdr:oneCellAnchor>
  <xdr:oneCellAnchor>
    <xdr:from>
      <xdr:col>4</xdr:col>
      <xdr:colOff>140425</xdr:colOff>
      <xdr:row>38</xdr:row>
      <xdr:rowOff>34635</xdr:rowOff>
    </xdr:from>
    <xdr:ext cx="588238" cy="248851"/>
    <xdr:sp macro="" textlink="">
      <xdr:nvSpPr>
        <xdr:cNvPr id="23" name="TextBox 22"/>
        <xdr:cNvSpPr txBox="1"/>
      </xdr:nvSpPr>
      <xdr:spPr>
        <a:xfrm>
          <a:off x="2885357" y="9334499"/>
          <a:ext cx="58823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Ambuja</a:t>
          </a:r>
        </a:p>
      </xdr:txBody>
    </xdr:sp>
    <xdr:clientData/>
  </xdr:oneCellAnchor>
  <xdr:oneCellAnchor>
    <xdr:from>
      <xdr:col>4</xdr:col>
      <xdr:colOff>244303</xdr:colOff>
      <xdr:row>39</xdr:row>
      <xdr:rowOff>61845</xdr:rowOff>
    </xdr:from>
    <xdr:ext cx="549061" cy="248851"/>
    <xdr:sp macro="" textlink="">
      <xdr:nvSpPr>
        <xdr:cNvPr id="24" name="TextBox 23"/>
        <xdr:cNvSpPr txBox="1"/>
      </xdr:nvSpPr>
      <xdr:spPr>
        <a:xfrm>
          <a:off x="2989235" y="9552209"/>
          <a:ext cx="54906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JK</a:t>
          </a:r>
          <a:r>
            <a:rPr lang="en-US" sz="1000" baseline="0"/>
            <a:t> Lack</a:t>
          </a:r>
          <a:endParaRPr lang="en-US" sz="1000"/>
        </a:p>
      </xdr:txBody>
    </xdr:sp>
    <xdr:clientData/>
  </xdr:oneCellAnchor>
  <xdr:oneCellAnchor>
    <xdr:from>
      <xdr:col>4</xdr:col>
      <xdr:colOff>341406</xdr:colOff>
      <xdr:row>40</xdr:row>
      <xdr:rowOff>82256</xdr:rowOff>
    </xdr:from>
    <xdr:ext cx="673839" cy="248851"/>
    <xdr:sp macro="" textlink="">
      <xdr:nvSpPr>
        <xdr:cNvPr id="25" name="TextBox 24"/>
        <xdr:cNvSpPr txBox="1"/>
      </xdr:nvSpPr>
      <xdr:spPr>
        <a:xfrm>
          <a:off x="3086338" y="9763120"/>
          <a:ext cx="67383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Ultratech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190500</xdr:rowOff>
    </xdr:from>
    <xdr:to>
      <xdr:col>8</xdr:col>
      <xdr:colOff>1009063</xdr:colOff>
      <xdr:row>24</xdr:row>
      <xdr:rowOff>190000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4475" y="6457950"/>
          <a:ext cx="4695238" cy="4000000"/>
        </a:xfrm>
        <a:prstGeom prst="rect">
          <a:avLst/>
        </a:prstGeom>
      </xdr:spPr>
    </xdr:pic>
    <xdr:clientData/>
  </xdr:twoCellAnchor>
  <xdr:oneCellAnchor>
    <xdr:from>
      <xdr:col>8</xdr:col>
      <xdr:colOff>190500</xdr:colOff>
      <xdr:row>21</xdr:row>
      <xdr:rowOff>19050</xdr:rowOff>
    </xdr:from>
    <xdr:ext cx="503792" cy="264560"/>
    <xdr:sp macro="" textlink="">
      <xdr:nvSpPr>
        <xdr:cNvPr id="4" name="TextBox 3"/>
        <xdr:cNvSpPr txBox="1"/>
      </xdr:nvSpPr>
      <xdr:spPr>
        <a:xfrm>
          <a:off x="5391150" y="9715500"/>
          <a:ext cx="5037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FA5206"/>
              </a:solidFill>
            </a:rPr>
            <a:t>Profit</a:t>
          </a:r>
        </a:p>
      </xdr:txBody>
    </xdr:sp>
    <xdr:clientData/>
  </xdr:oneCellAnchor>
  <xdr:oneCellAnchor>
    <xdr:from>
      <xdr:col>8</xdr:col>
      <xdr:colOff>171450</xdr:colOff>
      <xdr:row>15</xdr:row>
      <xdr:rowOff>38100</xdr:rowOff>
    </xdr:from>
    <xdr:ext cx="680314" cy="436786"/>
    <xdr:sp macro="" textlink="">
      <xdr:nvSpPr>
        <xdr:cNvPr id="5" name="TextBox 4"/>
        <xdr:cNvSpPr txBox="1"/>
      </xdr:nvSpPr>
      <xdr:spPr>
        <a:xfrm>
          <a:off x="5372100" y="8591550"/>
          <a:ext cx="68031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4">
                  <a:lumMod val="50000"/>
                </a:schemeClr>
              </a:solidFill>
            </a:rPr>
            <a:t>Power</a:t>
          </a:r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 &amp;</a:t>
          </a:r>
        </a:p>
        <a:p>
          <a:r>
            <a:rPr lang="en-US" sz="1100" baseline="0">
              <a:solidFill>
                <a:schemeClr val="accent4">
                  <a:lumMod val="50000"/>
                </a:schemeClr>
              </a:solidFill>
            </a:rPr>
            <a:t>Fuel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/>
  </xdr:oneCellAnchor>
  <xdr:oneCellAnchor>
    <xdr:from>
      <xdr:col>8</xdr:col>
      <xdr:colOff>171450</xdr:colOff>
      <xdr:row>10</xdr:row>
      <xdr:rowOff>57150</xdr:rowOff>
    </xdr:from>
    <xdr:ext cx="487313" cy="436786"/>
    <xdr:sp macro="" textlink="">
      <xdr:nvSpPr>
        <xdr:cNvPr id="6" name="TextBox 5"/>
        <xdr:cNvSpPr txBox="1"/>
      </xdr:nvSpPr>
      <xdr:spPr>
        <a:xfrm>
          <a:off x="5372100" y="7658100"/>
          <a:ext cx="48731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Fixed</a:t>
          </a:r>
        </a:p>
        <a:p>
          <a:r>
            <a:rPr lang="en-US" sz="1100">
              <a:solidFill>
                <a:schemeClr val="accent5">
                  <a:lumMod val="75000"/>
                </a:schemeClr>
              </a:solidFill>
            </a:rPr>
            <a:t>Cost</a:t>
          </a:r>
        </a:p>
      </xdr:txBody>
    </xdr:sp>
    <xdr:clientData/>
  </xdr:oneCellAnchor>
  <xdr:oneCellAnchor>
    <xdr:from>
      <xdr:col>8</xdr:col>
      <xdr:colOff>171450</xdr:colOff>
      <xdr:row>8</xdr:row>
      <xdr:rowOff>47625</xdr:rowOff>
    </xdr:from>
    <xdr:ext cx="837730" cy="436786"/>
    <xdr:sp macro="" textlink="">
      <xdr:nvSpPr>
        <xdr:cNvPr id="7" name="TextBox 6"/>
        <xdr:cNvSpPr txBox="1"/>
      </xdr:nvSpPr>
      <xdr:spPr>
        <a:xfrm>
          <a:off x="5372100" y="7267575"/>
          <a:ext cx="83773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rgbClr val="C00000"/>
              </a:solidFill>
            </a:rPr>
            <a:t>Freight &amp;</a:t>
          </a:r>
        </a:p>
        <a:p>
          <a:r>
            <a:rPr lang="en-US" sz="1100">
              <a:solidFill>
                <a:srgbClr val="C00000"/>
              </a:solidFill>
            </a:rPr>
            <a:t>Forwarding</a:t>
          </a:r>
        </a:p>
      </xdr:txBody>
    </xdr:sp>
    <xdr:clientData/>
  </xdr:oneCellAnchor>
  <xdr:oneCellAnchor>
    <xdr:from>
      <xdr:col>8</xdr:col>
      <xdr:colOff>180975</xdr:colOff>
      <xdr:row>5</xdr:row>
      <xdr:rowOff>19050</xdr:rowOff>
    </xdr:from>
    <xdr:ext cx="658129" cy="609013"/>
    <xdr:sp macro="" textlink="">
      <xdr:nvSpPr>
        <xdr:cNvPr id="8" name="TextBox 7"/>
        <xdr:cNvSpPr txBox="1"/>
      </xdr:nvSpPr>
      <xdr:spPr>
        <a:xfrm>
          <a:off x="5381625" y="6667500"/>
          <a:ext cx="65812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Other</a:t>
          </a:r>
        </a:p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Variable</a:t>
          </a:r>
        </a:p>
        <a:p>
          <a:r>
            <a:rPr lang="en-US" sz="1100">
              <a:solidFill>
                <a:schemeClr val="accent3">
                  <a:lumMod val="75000"/>
                </a:schemeClr>
              </a:solidFill>
            </a:rPr>
            <a:t>Cost</a:t>
          </a:r>
        </a:p>
      </xdr:txBody>
    </xdr:sp>
    <xdr:clientData/>
  </xdr:oneCellAnchor>
  <xdr:twoCellAnchor>
    <xdr:from>
      <xdr:col>3</xdr:col>
      <xdr:colOff>91545</xdr:colOff>
      <xdr:row>24</xdr:row>
      <xdr:rowOff>14841</xdr:rowOff>
    </xdr:from>
    <xdr:to>
      <xdr:col>4</xdr:col>
      <xdr:colOff>381000</xdr:colOff>
      <xdr:row>24</xdr:row>
      <xdr:rowOff>17318</xdr:rowOff>
    </xdr:to>
    <xdr:cxnSp macro="">
      <xdr:nvCxnSpPr>
        <xdr:cNvPr id="9" name="Straight Connector 8"/>
        <xdr:cNvCxnSpPr/>
      </xdr:nvCxnSpPr>
      <xdr:spPr>
        <a:xfrm>
          <a:off x="2723909" y="4837955"/>
          <a:ext cx="402023" cy="2477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230953</xdr:colOff>
      <xdr:row>24</xdr:row>
      <xdr:rowOff>17317</xdr:rowOff>
    </xdr:from>
    <xdr:to>
      <xdr:col>6</xdr:col>
      <xdr:colOff>528205</xdr:colOff>
      <xdr:row>24</xdr:row>
      <xdr:rowOff>18815</xdr:rowOff>
    </xdr:to>
    <xdr:cxnSp macro="">
      <xdr:nvCxnSpPr>
        <xdr:cNvPr id="11" name="Straight Connector 10"/>
        <xdr:cNvCxnSpPr/>
      </xdr:nvCxnSpPr>
      <xdr:spPr>
        <a:xfrm flipV="1">
          <a:off x="4205476" y="4840431"/>
          <a:ext cx="297252" cy="1498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999747</xdr:colOff>
      <xdr:row>24</xdr:row>
      <xdr:rowOff>15103</xdr:rowOff>
    </xdr:from>
    <xdr:to>
      <xdr:col>8</xdr:col>
      <xdr:colOff>302071</xdr:colOff>
      <xdr:row>24</xdr:row>
      <xdr:rowOff>15103</xdr:rowOff>
    </xdr:to>
    <xdr:cxnSp macro="">
      <xdr:nvCxnSpPr>
        <xdr:cNvPr id="12" name="Straight Connector 11"/>
        <xdr:cNvCxnSpPr/>
      </xdr:nvCxnSpPr>
      <xdr:spPr>
        <a:xfrm>
          <a:off x="4974270" y="4838217"/>
          <a:ext cx="531915" cy="0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841781</xdr:colOff>
      <xdr:row>23</xdr:row>
      <xdr:rowOff>77928</xdr:rowOff>
    </xdr:from>
    <xdr:ext cx="395558" cy="248851"/>
    <xdr:sp macro="" textlink="">
      <xdr:nvSpPr>
        <xdr:cNvPr id="13" name="TextBox 12"/>
        <xdr:cNvSpPr txBox="1"/>
      </xdr:nvSpPr>
      <xdr:spPr>
        <a:xfrm>
          <a:off x="2357122" y="4710542"/>
          <a:ext cx="395558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ACC</a:t>
          </a:r>
        </a:p>
      </xdr:txBody>
    </xdr:sp>
    <xdr:clientData/>
  </xdr:oneCellAnchor>
  <xdr:oneCellAnchor>
    <xdr:from>
      <xdr:col>4</xdr:col>
      <xdr:colOff>400203</xdr:colOff>
      <xdr:row>23</xdr:row>
      <xdr:rowOff>69270</xdr:rowOff>
    </xdr:from>
    <xdr:ext cx="428707" cy="248851"/>
    <xdr:sp macro="" textlink="">
      <xdr:nvSpPr>
        <xdr:cNvPr id="14" name="TextBox 13"/>
        <xdr:cNvSpPr txBox="1"/>
      </xdr:nvSpPr>
      <xdr:spPr>
        <a:xfrm>
          <a:off x="3145135" y="4701884"/>
          <a:ext cx="42870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Amb</a:t>
          </a:r>
        </a:p>
      </xdr:txBody>
    </xdr:sp>
    <xdr:clientData/>
  </xdr:oneCellAnchor>
  <xdr:oneCellAnchor>
    <xdr:from>
      <xdr:col>5</xdr:col>
      <xdr:colOff>45151</xdr:colOff>
      <xdr:row>23</xdr:row>
      <xdr:rowOff>70504</xdr:rowOff>
    </xdr:from>
    <xdr:ext cx="346120" cy="248851"/>
    <xdr:sp macro="" textlink="">
      <xdr:nvSpPr>
        <xdr:cNvPr id="15" name="TextBox 14"/>
        <xdr:cNvSpPr txBox="1"/>
      </xdr:nvSpPr>
      <xdr:spPr>
        <a:xfrm>
          <a:off x="3907106" y="4703118"/>
          <a:ext cx="346120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JK</a:t>
          </a:r>
          <a:r>
            <a:rPr lang="en-US" sz="1000" baseline="0"/>
            <a:t>L</a:t>
          </a:r>
          <a:endParaRPr lang="en-US" sz="1000"/>
        </a:p>
      </xdr:txBody>
    </xdr:sp>
    <xdr:clientData/>
  </xdr:oneCellAnchor>
  <xdr:oneCellAnchor>
    <xdr:from>
      <xdr:col>6</xdr:col>
      <xdr:colOff>601179</xdr:colOff>
      <xdr:row>23</xdr:row>
      <xdr:rowOff>73596</xdr:rowOff>
    </xdr:from>
    <xdr:ext cx="445443" cy="248851"/>
    <xdr:sp macro="" textlink="">
      <xdr:nvSpPr>
        <xdr:cNvPr id="16" name="TextBox 15"/>
        <xdr:cNvSpPr txBox="1"/>
      </xdr:nvSpPr>
      <xdr:spPr>
        <a:xfrm>
          <a:off x="4575702" y="4706210"/>
          <a:ext cx="445443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000"/>
            <a:t>Ultra</a:t>
          </a:r>
        </a:p>
      </xdr:txBody>
    </xdr:sp>
    <xdr:clientData/>
  </xdr:oneCellAnchor>
  <xdr:oneCellAnchor>
    <xdr:from>
      <xdr:col>8</xdr:col>
      <xdr:colOff>432954</xdr:colOff>
      <xdr:row>12</xdr:row>
      <xdr:rowOff>147206</xdr:rowOff>
    </xdr:from>
    <xdr:ext cx="470642" cy="264560"/>
    <xdr:sp macro="" textlink="">
      <xdr:nvSpPr>
        <xdr:cNvPr id="17" name="TextBox 16"/>
        <xdr:cNvSpPr txBox="1"/>
      </xdr:nvSpPr>
      <xdr:spPr>
        <a:xfrm>
          <a:off x="5637068" y="2684320"/>
          <a:ext cx="4706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2015</a:t>
          </a:r>
        </a:p>
      </xdr:txBody>
    </xdr:sp>
    <xdr:clientData/>
  </xdr:oneCellAnchor>
  <xdr:twoCellAnchor>
    <xdr:from>
      <xdr:col>4</xdr:col>
      <xdr:colOff>780803</xdr:colOff>
      <xdr:row>24</xdr:row>
      <xdr:rowOff>17317</xdr:rowOff>
    </xdr:from>
    <xdr:to>
      <xdr:col>5</xdr:col>
      <xdr:colOff>25977</xdr:colOff>
      <xdr:row>24</xdr:row>
      <xdr:rowOff>20038</xdr:rowOff>
    </xdr:to>
    <xdr:cxnSp macro="">
      <xdr:nvCxnSpPr>
        <xdr:cNvPr id="27" name="Straight Connector 26"/>
        <xdr:cNvCxnSpPr/>
      </xdr:nvCxnSpPr>
      <xdr:spPr>
        <a:xfrm flipV="1">
          <a:off x="3525735" y="4840431"/>
          <a:ext cx="362197" cy="2721"/>
        </a:xfrm>
        <a:prstGeom prst="line">
          <a:avLst/>
        </a:prstGeom>
        <a:ln w="27940">
          <a:solidFill>
            <a:schemeClr val="tx1">
              <a:lumMod val="65000"/>
              <a:lumOff val="35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ndoo" refreshedDate="42544.459828703701" createdVersion="5" refreshedVersion="5" minRefreshableVersion="3" recordCount="20">
  <cacheSource type="worksheet">
    <worksheetSource name="Table2"/>
  </cacheSource>
  <cacheFields count="7">
    <cacheField name="Company" numFmtId="0">
      <sharedItems count="4">
        <s v="ACC Ltd"/>
        <s v="Ultratech Cement"/>
        <s v="Ambuja Cement"/>
        <s v="JK Lakshmi Cement"/>
      </sharedItems>
    </cacheField>
    <cacheField name="Variable" numFmtId="0">
      <sharedItems count="5">
        <s v="Other variable cost"/>
        <s v="Power &amp; Fuel"/>
        <s v="Freight &amp; Forwarding"/>
        <s v="Fixed Cost"/>
        <s v="Profit"/>
      </sharedItems>
    </cacheField>
    <cacheField name="2011" numFmtId="0">
      <sharedItems containsSemiMixedTypes="0" containsString="0" containsNumber="1" containsInteger="1" minValue="8" maxValue="30"/>
    </cacheField>
    <cacheField name="2012" numFmtId="0">
      <sharedItems containsSemiMixedTypes="0" containsString="0" containsNumber="1" containsInteger="1" minValue="9" maxValue="26"/>
    </cacheField>
    <cacheField name="2013" numFmtId="0">
      <sharedItems containsSemiMixedTypes="0" containsString="0" containsNumber="1" containsInteger="1" minValue="7" maxValue="29"/>
    </cacheField>
    <cacheField name="2014" numFmtId="0">
      <sharedItems containsSemiMixedTypes="0" containsString="0" containsNumber="1" containsInteger="1" minValue="8" maxValue="30"/>
    </cacheField>
    <cacheField name="2015" numFmtId="0">
      <sharedItems containsSemiMixedTypes="0" containsString="0" containsNumber="1" containsInteger="1" minValue="8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>
  <location ref="J4:AD11" firstHeaderRow="1" firstDataRow="3" firstDataCol="1"/>
  <pivotFields count="7">
    <pivotField axis="axisCol" showAll="0" defaultSubtotal="0">
      <items count="4">
        <item x="0"/>
        <item x="2"/>
        <item x="3"/>
        <item x="1"/>
      </items>
    </pivotField>
    <pivotField axis="axisRow" showAll="0" defaultSubtotal="0">
      <items count="5">
        <item x="3"/>
        <item x="2"/>
        <item x="0"/>
        <item x="1"/>
        <item x="4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 v="1"/>
    </i>
    <i r="1" i="2">
      <x v="2"/>
    </i>
    <i r="1" i="3">
      <x v="3"/>
    </i>
    <i r="1" i="4">
      <x v="4"/>
    </i>
    <i>
      <x v="1"/>
      <x/>
    </i>
    <i r="1" i="1">
      <x v="1"/>
    </i>
    <i r="1" i="2">
      <x v="2"/>
    </i>
    <i r="1" i="3">
      <x v="3"/>
    </i>
    <i r="1" i="4">
      <x v="4"/>
    </i>
    <i>
      <x v="2"/>
      <x/>
    </i>
    <i r="1" i="1">
      <x v="1"/>
    </i>
    <i r="1" i="2">
      <x v="2"/>
    </i>
    <i r="1" i="3">
      <x v="3"/>
    </i>
    <i r="1" i="4">
      <x v="4"/>
    </i>
    <i>
      <x v="3"/>
      <x/>
    </i>
    <i r="1" i="1">
      <x v="1"/>
    </i>
    <i r="1" i="2">
      <x v="2"/>
    </i>
    <i r="1" i="3">
      <x v="3"/>
    </i>
    <i r="1" i="4"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B4:H24" totalsRowShown="0">
  <tableColumns count="7">
    <tableColumn id="1" name="Company"/>
    <tableColumn id="2" name="Variable"/>
    <tableColumn id="3" name="2011" dataDxfId="4"/>
    <tableColumn id="4" name="2012" dataDxfId="3"/>
    <tableColumn id="5" name="2013" dataDxfId="2"/>
    <tableColumn id="6" name="2014" dataDxfId="1"/>
    <tableColumn id="7" name="201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04"/>
  <sheetViews>
    <sheetView showGridLines="0" topLeftCell="M28" zoomScale="85" zoomScaleNormal="85" workbookViewId="0">
      <selection activeCell="Q115" sqref="Q115"/>
    </sheetView>
  </sheetViews>
  <sheetFormatPr defaultRowHeight="15" x14ac:dyDescent="0.25"/>
  <cols>
    <col min="1" max="1" width="3.28515625" customWidth="1"/>
    <col min="2" max="2" width="16.5703125" bestFit="1" customWidth="1"/>
    <col min="3" max="3" width="18.140625" bestFit="1" customWidth="1"/>
    <col min="4" max="8" width="6.42578125" customWidth="1"/>
    <col min="10" max="10" width="18.140625" customWidth="1"/>
    <col min="11" max="11" width="15.5703125" customWidth="1"/>
    <col min="12" max="15" width="11.42578125" customWidth="1"/>
    <col min="16" max="16" width="14.7109375" customWidth="1"/>
    <col min="17" max="17" width="11.42578125" customWidth="1"/>
    <col min="18" max="18" width="11.42578125" bestFit="1" customWidth="1"/>
    <col min="19" max="20" width="11.42578125" customWidth="1"/>
    <col min="21" max="21" width="17.28515625" customWidth="1"/>
    <col min="22" max="22" width="11.42578125" bestFit="1" customWidth="1"/>
    <col min="23" max="25" width="11.42578125" customWidth="1"/>
    <col min="26" max="26" width="15.85546875" customWidth="1"/>
    <col min="27" max="30" width="11.42578125" customWidth="1"/>
    <col min="31" max="35" width="16.28515625" bestFit="1" customWidth="1"/>
  </cols>
  <sheetData>
    <row r="1" spans="2:30" s="8" customFormat="1" ht="42" customHeight="1" x14ac:dyDescent="0.3">
      <c r="B1" s="9" t="s">
        <v>26</v>
      </c>
    </row>
    <row r="4" spans="2:30" ht="14.45" x14ac:dyDescent="0.3">
      <c r="B4" t="s">
        <v>0</v>
      </c>
      <c r="C4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K4" s="1" t="s">
        <v>16</v>
      </c>
    </row>
    <row r="5" spans="2:30" ht="14.45" x14ac:dyDescent="0.3">
      <c r="B5" t="s">
        <v>7</v>
      </c>
      <c r="C5" t="s">
        <v>8</v>
      </c>
      <c r="D5" s="10">
        <v>15</v>
      </c>
      <c r="E5" s="10">
        <v>18</v>
      </c>
      <c r="F5" s="10">
        <v>22</v>
      </c>
      <c r="G5" s="10">
        <v>20</v>
      </c>
      <c r="H5" s="10">
        <v>19</v>
      </c>
      <c r="K5" t="s">
        <v>7</v>
      </c>
      <c r="P5" t="s">
        <v>14</v>
      </c>
      <c r="U5" t="s">
        <v>15</v>
      </c>
      <c r="Z5" t="s">
        <v>13</v>
      </c>
    </row>
    <row r="6" spans="2:30" ht="14.45" x14ac:dyDescent="0.3">
      <c r="B6" t="s">
        <v>7</v>
      </c>
      <c r="C6" t="s">
        <v>9</v>
      </c>
      <c r="D6" s="10">
        <v>23</v>
      </c>
      <c r="E6" s="10">
        <v>21</v>
      </c>
      <c r="F6" s="10">
        <v>21</v>
      </c>
      <c r="G6" s="10">
        <v>21</v>
      </c>
      <c r="H6" s="10">
        <v>20</v>
      </c>
      <c r="J6" s="1" t="s">
        <v>17</v>
      </c>
      <c r="K6" t="s">
        <v>18</v>
      </c>
      <c r="L6" t="s">
        <v>19</v>
      </c>
      <c r="M6" t="s">
        <v>20</v>
      </c>
      <c r="N6" t="s">
        <v>21</v>
      </c>
      <c r="O6" t="s">
        <v>22</v>
      </c>
      <c r="P6" t="s">
        <v>18</v>
      </c>
      <c r="Q6" t="s">
        <v>19</v>
      </c>
      <c r="R6" t="s">
        <v>20</v>
      </c>
      <c r="S6" t="s">
        <v>21</v>
      </c>
      <c r="T6" t="s">
        <v>22</v>
      </c>
      <c r="U6" t="s">
        <v>18</v>
      </c>
      <c r="V6" t="s">
        <v>19</v>
      </c>
      <c r="W6" t="s">
        <v>20</v>
      </c>
      <c r="X6" t="s">
        <v>21</v>
      </c>
      <c r="Y6" t="s">
        <v>22</v>
      </c>
      <c r="Z6" t="s">
        <v>18</v>
      </c>
      <c r="AA6" t="s">
        <v>19</v>
      </c>
      <c r="AB6" t="s">
        <v>20</v>
      </c>
      <c r="AC6" t="s">
        <v>21</v>
      </c>
      <c r="AD6" t="s">
        <v>22</v>
      </c>
    </row>
    <row r="7" spans="2:30" ht="14.45" x14ac:dyDescent="0.3">
      <c r="B7" t="s">
        <v>7</v>
      </c>
      <c r="C7" t="s">
        <v>10</v>
      </c>
      <c r="D7" s="10">
        <v>20</v>
      </c>
      <c r="E7" s="10">
        <v>20</v>
      </c>
      <c r="F7" s="10">
        <v>21</v>
      </c>
      <c r="G7" s="10">
        <v>22</v>
      </c>
      <c r="H7" s="10">
        <v>23</v>
      </c>
      <c r="J7" s="2" t="s">
        <v>11</v>
      </c>
      <c r="K7" s="3">
        <v>27</v>
      </c>
      <c r="L7" s="3">
        <v>26</v>
      </c>
      <c r="M7" s="3">
        <v>29</v>
      </c>
      <c r="N7" s="3">
        <v>29</v>
      </c>
      <c r="O7" s="3">
        <v>30</v>
      </c>
      <c r="P7" s="3">
        <v>25</v>
      </c>
      <c r="Q7" s="3">
        <v>25</v>
      </c>
      <c r="R7" s="3">
        <v>27</v>
      </c>
      <c r="S7" s="3">
        <v>27</v>
      </c>
      <c r="T7" s="3">
        <v>30</v>
      </c>
      <c r="U7" s="3">
        <v>19</v>
      </c>
      <c r="V7" s="3">
        <v>20</v>
      </c>
      <c r="W7" s="3">
        <v>19</v>
      </c>
      <c r="X7" s="3">
        <v>19</v>
      </c>
      <c r="Y7" s="3">
        <v>18</v>
      </c>
      <c r="Z7" s="3">
        <v>24</v>
      </c>
      <c r="AA7" s="3">
        <v>22</v>
      </c>
      <c r="AB7" s="3">
        <v>22</v>
      </c>
      <c r="AC7" s="3">
        <v>24</v>
      </c>
      <c r="AD7" s="3">
        <v>24</v>
      </c>
    </row>
    <row r="8" spans="2:30" ht="14.45" x14ac:dyDescent="0.3">
      <c r="B8" t="s">
        <v>7</v>
      </c>
      <c r="C8" t="s">
        <v>11</v>
      </c>
      <c r="D8" s="10">
        <v>27</v>
      </c>
      <c r="E8" s="10">
        <v>26</v>
      </c>
      <c r="F8" s="10">
        <v>29</v>
      </c>
      <c r="G8" s="10">
        <v>29</v>
      </c>
      <c r="H8" s="10">
        <v>30</v>
      </c>
      <c r="J8" s="2" t="s">
        <v>10</v>
      </c>
      <c r="K8" s="3">
        <v>20</v>
      </c>
      <c r="L8" s="3">
        <v>20</v>
      </c>
      <c r="M8" s="3">
        <v>21</v>
      </c>
      <c r="N8" s="3">
        <v>22</v>
      </c>
      <c r="O8" s="3">
        <v>23</v>
      </c>
      <c r="P8" s="3">
        <v>23</v>
      </c>
      <c r="Q8" s="3">
        <v>23</v>
      </c>
      <c r="R8" s="3">
        <v>25</v>
      </c>
      <c r="S8" s="3">
        <v>24</v>
      </c>
      <c r="T8" s="3">
        <v>27</v>
      </c>
      <c r="U8" s="3">
        <v>20</v>
      </c>
      <c r="V8" s="3">
        <v>19</v>
      </c>
      <c r="W8" s="3">
        <v>21</v>
      </c>
      <c r="X8" s="3">
        <v>22</v>
      </c>
      <c r="Y8" s="3">
        <v>22</v>
      </c>
      <c r="Z8" s="3">
        <v>22</v>
      </c>
      <c r="AA8" s="3">
        <v>20</v>
      </c>
      <c r="AB8" s="3">
        <v>21</v>
      </c>
      <c r="AC8" s="3">
        <v>23</v>
      </c>
      <c r="AD8" s="3">
        <v>24</v>
      </c>
    </row>
    <row r="9" spans="2:30" ht="14.45" x14ac:dyDescent="0.3">
      <c r="B9" t="s">
        <v>7</v>
      </c>
      <c r="C9" t="s">
        <v>12</v>
      </c>
      <c r="D9" s="10">
        <v>15</v>
      </c>
      <c r="E9" s="10">
        <v>15</v>
      </c>
      <c r="F9" s="10">
        <v>7</v>
      </c>
      <c r="G9" s="10">
        <v>8</v>
      </c>
      <c r="H9" s="10">
        <v>8</v>
      </c>
      <c r="J9" s="2" t="s">
        <v>8</v>
      </c>
      <c r="K9" s="3">
        <v>15</v>
      </c>
      <c r="L9" s="3">
        <v>18</v>
      </c>
      <c r="M9" s="3">
        <v>22</v>
      </c>
      <c r="N9" s="3">
        <v>20</v>
      </c>
      <c r="O9" s="3">
        <v>19</v>
      </c>
      <c r="P9" s="3">
        <v>11</v>
      </c>
      <c r="Q9" s="3">
        <v>9</v>
      </c>
      <c r="R9" s="3">
        <v>13</v>
      </c>
      <c r="S9" s="3">
        <v>12</v>
      </c>
      <c r="T9" s="3">
        <v>11</v>
      </c>
      <c r="U9" s="3">
        <v>23</v>
      </c>
      <c r="V9" s="3">
        <v>25</v>
      </c>
      <c r="W9" s="3">
        <v>26</v>
      </c>
      <c r="X9" s="3">
        <v>30</v>
      </c>
      <c r="Y9" s="3">
        <v>29</v>
      </c>
      <c r="Z9" s="3">
        <v>16</v>
      </c>
      <c r="AA9" s="3">
        <v>17</v>
      </c>
      <c r="AB9" s="3">
        <v>18</v>
      </c>
      <c r="AC9" s="3">
        <v>19</v>
      </c>
      <c r="AD9" s="3">
        <v>18</v>
      </c>
    </row>
    <row r="10" spans="2:30" ht="14.45" x14ac:dyDescent="0.3">
      <c r="B10" t="s">
        <v>13</v>
      </c>
      <c r="C10" t="s">
        <v>8</v>
      </c>
      <c r="D10" s="10">
        <v>16</v>
      </c>
      <c r="E10" s="10">
        <v>17</v>
      </c>
      <c r="F10" s="10">
        <v>18</v>
      </c>
      <c r="G10" s="10">
        <v>19</v>
      </c>
      <c r="H10" s="10">
        <v>18</v>
      </c>
      <c r="J10" s="2" t="s">
        <v>9</v>
      </c>
      <c r="K10" s="3">
        <v>23</v>
      </c>
      <c r="L10" s="3">
        <v>21</v>
      </c>
      <c r="M10" s="3">
        <v>21</v>
      </c>
      <c r="N10" s="3">
        <v>21</v>
      </c>
      <c r="O10" s="3">
        <v>20</v>
      </c>
      <c r="P10" s="3">
        <v>23</v>
      </c>
      <c r="Q10" s="3">
        <v>24</v>
      </c>
      <c r="R10" s="3">
        <v>22</v>
      </c>
      <c r="S10" s="3">
        <v>23</v>
      </c>
      <c r="T10" s="3">
        <v>22</v>
      </c>
      <c r="U10" s="3">
        <v>30</v>
      </c>
      <c r="V10" s="3">
        <v>24</v>
      </c>
      <c r="W10" s="3">
        <v>20</v>
      </c>
      <c r="X10" s="3">
        <v>21</v>
      </c>
      <c r="Y10" s="3">
        <v>21</v>
      </c>
      <c r="Z10" s="3">
        <v>23</v>
      </c>
      <c r="AA10" s="3">
        <v>24</v>
      </c>
      <c r="AB10" s="3">
        <v>21</v>
      </c>
      <c r="AC10" s="3">
        <v>20</v>
      </c>
      <c r="AD10" s="3">
        <v>21</v>
      </c>
    </row>
    <row r="11" spans="2:30" ht="14.45" x14ac:dyDescent="0.3">
      <c r="B11" t="s">
        <v>13</v>
      </c>
      <c r="C11" t="s">
        <v>9</v>
      </c>
      <c r="D11" s="10">
        <v>23</v>
      </c>
      <c r="E11" s="10">
        <v>24</v>
      </c>
      <c r="F11" s="10">
        <v>21</v>
      </c>
      <c r="G11" s="10">
        <v>20</v>
      </c>
      <c r="H11" s="10">
        <v>21</v>
      </c>
      <c r="J11" s="2" t="s">
        <v>12</v>
      </c>
      <c r="K11" s="3">
        <v>15</v>
      </c>
      <c r="L11" s="3">
        <v>15</v>
      </c>
      <c r="M11" s="3">
        <v>7</v>
      </c>
      <c r="N11" s="3">
        <v>8</v>
      </c>
      <c r="O11" s="3">
        <v>8</v>
      </c>
      <c r="P11" s="3">
        <v>18</v>
      </c>
      <c r="Q11" s="3">
        <v>19</v>
      </c>
      <c r="R11" s="3">
        <v>13</v>
      </c>
      <c r="S11" s="3">
        <v>14</v>
      </c>
      <c r="T11" s="3">
        <v>10</v>
      </c>
      <c r="U11" s="3">
        <v>8</v>
      </c>
      <c r="V11" s="3">
        <v>12</v>
      </c>
      <c r="W11" s="3">
        <v>14</v>
      </c>
      <c r="X11" s="3">
        <v>8</v>
      </c>
      <c r="Y11" s="3">
        <v>10</v>
      </c>
      <c r="Z11" s="3">
        <v>17</v>
      </c>
      <c r="AA11" s="3">
        <v>17</v>
      </c>
      <c r="AB11" s="3">
        <v>8</v>
      </c>
      <c r="AC11" s="3">
        <v>9</v>
      </c>
      <c r="AD11" s="3">
        <v>9</v>
      </c>
    </row>
    <row r="12" spans="2:30" ht="14.45" x14ac:dyDescent="0.3">
      <c r="B12" t="s">
        <v>13</v>
      </c>
      <c r="C12" t="s">
        <v>10</v>
      </c>
      <c r="D12" s="10">
        <v>22</v>
      </c>
      <c r="E12" s="10">
        <v>20</v>
      </c>
      <c r="F12" s="10">
        <v>21</v>
      </c>
      <c r="G12" s="10">
        <v>23</v>
      </c>
      <c r="H12" s="10">
        <v>24</v>
      </c>
    </row>
    <row r="13" spans="2:30" ht="14.45" x14ac:dyDescent="0.3">
      <c r="B13" t="s">
        <v>13</v>
      </c>
      <c r="C13" t="s">
        <v>11</v>
      </c>
      <c r="D13" s="10">
        <v>24</v>
      </c>
      <c r="E13" s="10">
        <v>22</v>
      </c>
      <c r="F13" s="10">
        <v>22</v>
      </c>
      <c r="G13" s="10">
        <v>24</v>
      </c>
      <c r="H13" s="10">
        <v>24</v>
      </c>
    </row>
    <row r="14" spans="2:30" ht="14.45" x14ac:dyDescent="0.3">
      <c r="B14" t="s">
        <v>13</v>
      </c>
      <c r="C14" t="s">
        <v>12</v>
      </c>
      <c r="D14" s="10">
        <v>17</v>
      </c>
      <c r="E14" s="10">
        <v>17</v>
      </c>
      <c r="F14" s="10">
        <v>8</v>
      </c>
      <c r="G14" s="10">
        <v>9</v>
      </c>
      <c r="H14" s="10">
        <v>9</v>
      </c>
    </row>
    <row r="15" spans="2:30" ht="14.45" x14ac:dyDescent="0.3">
      <c r="B15" t="s">
        <v>14</v>
      </c>
      <c r="C15" t="s">
        <v>8</v>
      </c>
      <c r="D15" s="10">
        <v>11</v>
      </c>
      <c r="E15" s="10">
        <v>9</v>
      </c>
      <c r="F15" s="10">
        <v>13</v>
      </c>
      <c r="G15" s="10">
        <v>12</v>
      </c>
      <c r="H15" s="10">
        <v>11</v>
      </c>
    </row>
    <row r="16" spans="2:30" ht="14.45" x14ac:dyDescent="0.3">
      <c r="B16" t="s">
        <v>14</v>
      </c>
      <c r="C16" t="s">
        <v>9</v>
      </c>
      <c r="D16" s="10">
        <v>23</v>
      </c>
      <c r="E16" s="10">
        <v>24</v>
      </c>
      <c r="F16" s="10">
        <v>22</v>
      </c>
      <c r="G16" s="10">
        <v>23</v>
      </c>
      <c r="H16" s="10">
        <v>22</v>
      </c>
      <c r="J16" t="s">
        <v>23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 ht="14.45" x14ac:dyDescent="0.3">
      <c r="B17" t="s">
        <v>14</v>
      </c>
      <c r="C17" t="s">
        <v>10</v>
      </c>
      <c r="D17" s="10">
        <v>23</v>
      </c>
      <c r="E17" s="10">
        <v>23</v>
      </c>
      <c r="F17" s="10">
        <v>25</v>
      </c>
      <c r="G17" s="10">
        <v>24</v>
      </c>
      <c r="H17" s="10">
        <v>27</v>
      </c>
      <c r="J17" t="str">
        <f>J7</f>
        <v>Fixed Cost</v>
      </c>
      <c r="K17" s="6">
        <v>1</v>
      </c>
      <c r="L17" s="6">
        <f>L7/$K7</f>
        <v>0.96296296296296291</v>
      </c>
      <c r="M17" s="6">
        <f t="shared" ref="M17:O17" si="0">M7/$K7</f>
        <v>1.0740740740740742</v>
      </c>
      <c r="N17" s="6">
        <f t="shared" si="0"/>
        <v>1.0740740740740742</v>
      </c>
      <c r="O17" s="6">
        <f t="shared" si="0"/>
        <v>1.1111111111111112</v>
      </c>
      <c r="P17" s="6">
        <v>1</v>
      </c>
      <c r="Q17" s="6">
        <f>Q7/$P7</f>
        <v>1</v>
      </c>
      <c r="R17" s="6">
        <f t="shared" ref="R17:T17" si="1">R7/$P7</f>
        <v>1.08</v>
      </c>
      <c r="S17" s="6">
        <f t="shared" si="1"/>
        <v>1.08</v>
      </c>
      <c r="T17" s="6">
        <f t="shared" si="1"/>
        <v>1.2</v>
      </c>
      <c r="U17" s="6">
        <v>1</v>
      </c>
      <c r="V17" s="6">
        <f>V7/$U7</f>
        <v>1.0526315789473684</v>
      </c>
      <c r="W17" s="6">
        <f t="shared" ref="W17:Y17" si="2">W7/$U7</f>
        <v>1</v>
      </c>
      <c r="X17" s="6">
        <f t="shared" si="2"/>
        <v>1</v>
      </c>
      <c r="Y17" s="6">
        <f t="shared" si="2"/>
        <v>0.94736842105263153</v>
      </c>
      <c r="Z17" s="6">
        <v>1</v>
      </c>
      <c r="AA17" s="6">
        <f>AA7/$Z7</f>
        <v>0.91666666666666663</v>
      </c>
      <c r="AB17" s="6">
        <f t="shared" ref="AB17:AD17" si="3">AB7/$Z7</f>
        <v>0.91666666666666663</v>
      </c>
      <c r="AC17" s="6">
        <f t="shared" si="3"/>
        <v>1</v>
      </c>
      <c r="AD17" s="6">
        <f t="shared" si="3"/>
        <v>1</v>
      </c>
    </row>
    <row r="18" spans="2:30" ht="14.45" x14ac:dyDescent="0.3">
      <c r="B18" t="s">
        <v>14</v>
      </c>
      <c r="C18" t="s">
        <v>11</v>
      </c>
      <c r="D18" s="10">
        <v>25</v>
      </c>
      <c r="E18" s="10">
        <v>25</v>
      </c>
      <c r="F18" s="10">
        <v>27</v>
      </c>
      <c r="G18" s="10">
        <v>27</v>
      </c>
      <c r="H18" s="10">
        <v>30</v>
      </c>
      <c r="J18" t="str">
        <f t="shared" ref="J18:J21" si="4">J8</f>
        <v>Freight &amp; Forwarding</v>
      </c>
      <c r="K18" s="6">
        <v>1</v>
      </c>
      <c r="L18" s="6">
        <f t="shared" ref="L18:O18" si="5">L8/$K8</f>
        <v>1</v>
      </c>
      <c r="M18" s="6">
        <f t="shared" si="5"/>
        <v>1.05</v>
      </c>
      <c r="N18" s="6">
        <f t="shared" si="5"/>
        <v>1.1000000000000001</v>
      </c>
      <c r="O18" s="6">
        <f t="shared" si="5"/>
        <v>1.1499999999999999</v>
      </c>
      <c r="P18" s="6">
        <v>1</v>
      </c>
      <c r="Q18" s="6">
        <f t="shared" ref="Q18:T18" si="6">Q8/$P8</f>
        <v>1</v>
      </c>
      <c r="R18" s="6">
        <f t="shared" si="6"/>
        <v>1.0869565217391304</v>
      </c>
      <c r="S18" s="6">
        <f t="shared" si="6"/>
        <v>1.0434782608695652</v>
      </c>
      <c r="T18" s="6">
        <f t="shared" si="6"/>
        <v>1.173913043478261</v>
      </c>
      <c r="U18" s="6">
        <v>1</v>
      </c>
      <c r="V18" s="6">
        <f t="shared" ref="V18:Y18" si="7">V8/$U8</f>
        <v>0.95</v>
      </c>
      <c r="W18" s="6">
        <f t="shared" si="7"/>
        <v>1.05</v>
      </c>
      <c r="X18" s="6">
        <f t="shared" si="7"/>
        <v>1.1000000000000001</v>
      </c>
      <c r="Y18" s="6">
        <f t="shared" si="7"/>
        <v>1.1000000000000001</v>
      </c>
      <c r="Z18" s="6">
        <v>1</v>
      </c>
      <c r="AA18" s="6">
        <f t="shared" ref="AA18:AD18" si="8">AA8/$Z8</f>
        <v>0.90909090909090906</v>
      </c>
      <c r="AB18" s="6">
        <f t="shared" si="8"/>
        <v>0.95454545454545459</v>
      </c>
      <c r="AC18" s="6">
        <f t="shared" si="8"/>
        <v>1.0454545454545454</v>
      </c>
      <c r="AD18" s="6">
        <f t="shared" si="8"/>
        <v>1.0909090909090908</v>
      </c>
    </row>
    <row r="19" spans="2:30" ht="14.45" x14ac:dyDescent="0.3">
      <c r="B19" t="s">
        <v>14</v>
      </c>
      <c r="C19" t="s">
        <v>12</v>
      </c>
      <c r="D19" s="10">
        <v>18</v>
      </c>
      <c r="E19" s="10">
        <v>19</v>
      </c>
      <c r="F19" s="10">
        <v>13</v>
      </c>
      <c r="G19" s="10">
        <v>14</v>
      </c>
      <c r="H19" s="10">
        <v>10</v>
      </c>
      <c r="J19" t="str">
        <f t="shared" si="4"/>
        <v>Other variable cost</v>
      </c>
      <c r="K19" s="6">
        <v>1</v>
      </c>
      <c r="L19" s="6">
        <f t="shared" ref="L19:O19" si="9">L9/$K9</f>
        <v>1.2</v>
      </c>
      <c r="M19" s="6">
        <f t="shared" si="9"/>
        <v>1.4666666666666666</v>
      </c>
      <c r="N19" s="6">
        <f t="shared" si="9"/>
        <v>1.3333333333333333</v>
      </c>
      <c r="O19" s="6">
        <f t="shared" si="9"/>
        <v>1.2666666666666666</v>
      </c>
      <c r="P19" s="6">
        <v>1</v>
      </c>
      <c r="Q19" s="6">
        <f t="shared" ref="Q19:T19" si="10">Q9/$P9</f>
        <v>0.81818181818181823</v>
      </c>
      <c r="R19" s="6">
        <f t="shared" si="10"/>
        <v>1.1818181818181819</v>
      </c>
      <c r="S19" s="6">
        <f t="shared" si="10"/>
        <v>1.0909090909090908</v>
      </c>
      <c r="T19" s="6">
        <f t="shared" si="10"/>
        <v>1</v>
      </c>
      <c r="U19" s="6">
        <v>1</v>
      </c>
      <c r="V19" s="6">
        <f t="shared" ref="V19:Y19" si="11">V9/$U9</f>
        <v>1.0869565217391304</v>
      </c>
      <c r="W19" s="6">
        <f t="shared" si="11"/>
        <v>1.1304347826086956</v>
      </c>
      <c r="X19" s="6">
        <f t="shared" si="11"/>
        <v>1.3043478260869565</v>
      </c>
      <c r="Y19" s="6">
        <f t="shared" si="11"/>
        <v>1.2608695652173914</v>
      </c>
      <c r="Z19" s="6">
        <v>1</v>
      </c>
      <c r="AA19" s="6">
        <f t="shared" ref="AA19:AD19" si="12">AA9/$Z9</f>
        <v>1.0625</v>
      </c>
      <c r="AB19" s="6">
        <f t="shared" si="12"/>
        <v>1.125</v>
      </c>
      <c r="AC19" s="6">
        <f t="shared" si="12"/>
        <v>1.1875</v>
      </c>
      <c r="AD19" s="6">
        <f t="shared" si="12"/>
        <v>1.125</v>
      </c>
    </row>
    <row r="20" spans="2:30" ht="14.45" x14ac:dyDescent="0.3">
      <c r="B20" t="s">
        <v>15</v>
      </c>
      <c r="C20" t="s">
        <v>8</v>
      </c>
      <c r="D20" s="11">
        <v>23</v>
      </c>
      <c r="E20" s="11">
        <v>25</v>
      </c>
      <c r="F20" s="11">
        <v>26</v>
      </c>
      <c r="G20" s="11">
        <v>30</v>
      </c>
      <c r="H20" s="11">
        <v>29</v>
      </c>
      <c r="J20" t="str">
        <f t="shared" si="4"/>
        <v>Power &amp; Fuel</v>
      </c>
      <c r="K20" s="6">
        <v>1</v>
      </c>
      <c r="L20" s="6">
        <f t="shared" ref="L20:O20" si="13">L10/$K10</f>
        <v>0.91304347826086951</v>
      </c>
      <c r="M20" s="6">
        <f t="shared" si="13"/>
        <v>0.91304347826086951</v>
      </c>
      <c r="N20" s="6">
        <f t="shared" si="13"/>
        <v>0.91304347826086951</v>
      </c>
      <c r="O20" s="6">
        <f t="shared" si="13"/>
        <v>0.86956521739130432</v>
      </c>
      <c r="P20" s="6">
        <v>1</v>
      </c>
      <c r="Q20" s="6">
        <f t="shared" ref="Q20:T20" si="14">Q10/$P10</f>
        <v>1.0434782608695652</v>
      </c>
      <c r="R20" s="6">
        <f t="shared" si="14"/>
        <v>0.95652173913043481</v>
      </c>
      <c r="S20" s="6">
        <f t="shared" si="14"/>
        <v>1</v>
      </c>
      <c r="T20" s="6">
        <f t="shared" si="14"/>
        <v>0.95652173913043481</v>
      </c>
      <c r="U20" s="6">
        <v>1</v>
      </c>
      <c r="V20" s="6">
        <f t="shared" ref="V20:Y20" si="15">V10/$U10</f>
        <v>0.8</v>
      </c>
      <c r="W20" s="6">
        <f t="shared" si="15"/>
        <v>0.66666666666666663</v>
      </c>
      <c r="X20" s="6">
        <f t="shared" si="15"/>
        <v>0.7</v>
      </c>
      <c r="Y20" s="6">
        <f t="shared" si="15"/>
        <v>0.7</v>
      </c>
      <c r="Z20" s="6">
        <v>1</v>
      </c>
      <c r="AA20" s="6">
        <f t="shared" ref="AA20:AD20" si="16">AA10/$Z10</f>
        <v>1.0434782608695652</v>
      </c>
      <c r="AB20" s="6">
        <f t="shared" si="16"/>
        <v>0.91304347826086951</v>
      </c>
      <c r="AC20" s="6">
        <f t="shared" si="16"/>
        <v>0.86956521739130432</v>
      </c>
      <c r="AD20" s="6">
        <f t="shared" si="16"/>
        <v>0.91304347826086951</v>
      </c>
    </row>
    <row r="21" spans="2:30" x14ac:dyDescent="0.25">
      <c r="B21" t="s">
        <v>15</v>
      </c>
      <c r="C21" t="s">
        <v>9</v>
      </c>
      <c r="D21" s="11">
        <v>30</v>
      </c>
      <c r="E21" s="11">
        <v>24</v>
      </c>
      <c r="F21" s="11">
        <v>20</v>
      </c>
      <c r="G21" s="11">
        <v>21</v>
      </c>
      <c r="H21" s="11">
        <v>21</v>
      </c>
      <c r="J21" t="str">
        <f t="shared" si="4"/>
        <v>Profit</v>
      </c>
      <c r="K21" s="6">
        <v>1</v>
      </c>
      <c r="L21" s="6">
        <f t="shared" ref="L21:O21" si="17">L11/$K11</f>
        <v>1</v>
      </c>
      <c r="M21" s="6">
        <f t="shared" si="17"/>
        <v>0.46666666666666667</v>
      </c>
      <c r="N21" s="6">
        <f t="shared" si="17"/>
        <v>0.53333333333333333</v>
      </c>
      <c r="O21" s="6">
        <f t="shared" si="17"/>
        <v>0.53333333333333333</v>
      </c>
      <c r="P21" s="6">
        <v>1</v>
      </c>
      <c r="Q21" s="6">
        <f t="shared" ref="Q21:T21" si="18">Q11/$P11</f>
        <v>1.0555555555555556</v>
      </c>
      <c r="R21" s="6">
        <f t="shared" si="18"/>
        <v>0.72222222222222221</v>
      </c>
      <c r="S21" s="6">
        <f t="shared" si="18"/>
        <v>0.77777777777777779</v>
      </c>
      <c r="T21" s="6">
        <f t="shared" si="18"/>
        <v>0.55555555555555558</v>
      </c>
      <c r="U21" s="6">
        <v>1</v>
      </c>
      <c r="V21" s="6">
        <f t="shared" ref="V21:Y21" si="19">V11/$U11</f>
        <v>1.5</v>
      </c>
      <c r="W21" s="6">
        <f t="shared" si="19"/>
        <v>1.75</v>
      </c>
      <c r="X21" s="6">
        <f t="shared" si="19"/>
        <v>1</v>
      </c>
      <c r="Y21" s="6">
        <f t="shared" si="19"/>
        <v>1.25</v>
      </c>
      <c r="Z21" s="6">
        <v>1</v>
      </c>
      <c r="AA21" s="6">
        <f t="shared" ref="AA21:AD21" si="20">AA11/$Z11</f>
        <v>1</v>
      </c>
      <c r="AB21" s="6">
        <f t="shared" si="20"/>
        <v>0.47058823529411764</v>
      </c>
      <c r="AC21" s="6">
        <f t="shared" si="20"/>
        <v>0.52941176470588236</v>
      </c>
      <c r="AD21" s="6">
        <f t="shared" si="20"/>
        <v>0.52941176470588236</v>
      </c>
    </row>
    <row r="22" spans="2:30" x14ac:dyDescent="0.25">
      <c r="B22" t="s">
        <v>15</v>
      </c>
      <c r="C22" t="s">
        <v>10</v>
      </c>
      <c r="D22" s="11">
        <v>20</v>
      </c>
      <c r="E22" s="11">
        <v>19</v>
      </c>
      <c r="F22" s="11">
        <v>21</v>
      </c>
      <c r="G22" s="11">
        <v>22</v>
      </c>
      <c r="H22" s="11">
        <v>22</v>
      </c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2:30" x14ac:dyDescent="0.25">
      <c r="B23" t="s">
        <v>15</v>
      </c>
      <c r="C23" t="s">
        <v>11</v>
      </c>
      <c r="D23" s="11">
        <v>19</v>
      </c>
      <c r="E23" s="11">
        <v>20</v>
      </c>
      <c r="F23" s="11">
        <v>19</v>
      </c>
      <c r="G23" s="11">
        <v>19</v>
      </c>
      <c r="H23" s="11">
        <v>18</v>
      </c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2:30" x14ac:dyDescent="0.25">
      <c r="B24" t="s">
        <v>15</v>
      </c>
      <c r="C24" t="s">
        <v>12</v>
      </c>
      <c r="D24" s="11">
        <v>8</v>
      </c>
      <c r="E24" s="11">
        <v>12</v>
      </c>
      <c r="F24" s="11">
        <v>14</v>
      </c>
      <c r="G24" s="11">
        <v>8</v>
      </c>
      <c r="H24" s="11">
        <v>10</v>
      </c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2:30" x14ac:dyDescent="0.25">
      <c r="J25" t="s">
        <v>23</v>
      </c>
      <c r="K25">
        <v>2011</v>
      </c>
      <c r="L25">
        <v>2012</v>
      </c>
      <c r="M25">
        <v>2013</v>
      </c>
      <c r="N25">
        <v>2014</v>
      </c>
      <c r="O25">
        <v>2015</v>
      </c>
      <c r="P25">
        <v>2011</v>
      </c>
      <c r="Q25">
        <v>2012</v>
      </c>
      <c r="R25">
        <v>2013</v>
      </c>
      <c r="S25">
        <v>2014</v>
      </c>
      <c r="T25">
        <v>2015</v>
      </c>
      <c r="U25">
        <v>2011</v>
      </c>
      <c r="V25">
        <v>2012</v>
      </c>
      <c r="W25">
        <v>2013</v>
      </c>
      <c r="X25">
        <v>2014</v>
      </c>
      <c r="Y25">
        <v>2015</v>
      </c>
      <c r="Z25">
        <v>2011</v>
      </c>
      <c r="AA25">
        <v>2012</v>
      </c>
      <c r="AB25">
        <v>2013</v>
      </c>
      <c r="AC25">
        <v>2014</v>
      </c>
      <c r="AD25">
        <v>2015</v>
      </c>
    </row>
    <row r="26" spans="2:30" x14ac:dyDescent="0.25">
      <c r="J26" t="s">
        <v>11</v>
      </c>
      <c r="K26" s="14">
        <v>1</v>
      </c>
      <c r="L26" s="14">
        <v>0.96</v>
      </c>
      <c r="M26" s="14">
        <v>1.07</v>
      </c>
      <c r="N26" s="14">
        <v>1.07</v>
      </c>
      <c r="O26" s="14">
        <v>1.1100000000000001</v>
      </c>
      <c r="P26" s="14">
        <v>1</v>
      </c>
      <c r="Q26" s="14">
        <v>1</v>
      </c>
      <c r="R26" s="14">
        <v>1.08</v>
      </c>
      <c r="S26" s="14">
        <v>1.08</v>
      </c>
      <c r="T26" s="14">
        <v>1.2</v>
      </c>
      <c r="U26" s="14">
        <v>1</v>
      </c>
      <c r="V26" s="14">
        <v>1.05</v>
      </c>
      <c r="W26" s="14">
        <v>1</v>
      </c>
      <c r="X26" s="14">
        <v>1</v>
      </c>
      <c r="Y26" s="14">
        <v>0.95</v>
      </c>
      <c r="Z26" s="14">
        <v>1</v>
      </c>
      <c r="AA26" s="14">
        <v>0.92</v>
      </c>
      <c r="AB26" s="14">
        <v>0.92</v>
      </c>
      <c r="AC26" s="14">
        <v>1</v>
      </c>
      <c r="AD26" s="14">
        <v>1</v>
      </c>
    </row>
    <row r="27" spans="2:30" x14ac:dyDescent="0.25">
      <c r="J27" t="s">
        <v>10</v>
      </c>
      <c r="K27" s="14">
        <v>1</v>
      </c>
      <c r="L27" s="14">
        <v>1</v>
      </c>
      <c r="M27" s="14">
        <v>1.05</v>
      </c>
      <c r="N27" s="14">
        <v>1.1000000000000001</v>
      </c>
      <c r="O27" s="14">
        <v>1.1499999999999999</v>
      </c>
      <c r="P27" s="14">
        <v>1</v>
      </c>
      <c r="Q27" s="14">
        <v>1</v>
      </c>
      <c r="R27" s="14">
        <v>1.0900000000000001</v>
      </c>
      <c r="S27" s="14">
        <v>1.04</v>
      </c>
      <c r="T27" s="14">
        <v>1.17</v>
      </c>
      <c r="U27" s="14">
        <v>1</v>
      </c>
      <c r="V27" s="14">
        <v>0.95</v>
      </c>
      <c r="W27" s="14">
        <v>1.05</v>
      </c>
      <c r="X27" s="14">
        <v>1.1000000000000001</v>
      </c>
      <c r="Y27" s="14">
        <v>1.1000000000000001</v>
      </c>
      <c r="Z27" s="14">
        <v>1</v>
      </c>
      <c r="AA27" s="14">
        <v>0.91</v>
      </c>
      <c r="AB27" s="14">
        <v>0.95</v>
      </c>
      <c r="AC27" s="14">
        <v>1.05</v>
      </c>
      <c r="AD27" s="14">
        <v>1.0900000000000001</v>
      </c>
    </row>
    <row r="28" spans="2:30" x14ac:dyDescent="0.25">
      <c r="J28" t="s">
        <v>8</v>
      </c>
      <c r="K28" s="14">
        <v>1</v>
      </c>
      <c r="L28" s="14">
        <v>1.2</v>
      </c>
      <c r="M28" s="14">
        <v>1.47</v>
      </c>
      <c r="N28" s="14">
        <v>1.33</v>
      </c>
      <c r="O28" s="14">
        <v>1.27</v>
      </c>
      <c r="P28" s="14">
        <v>1</v>
      </c>
      <c r="Q28" s="14">
        <v>0.82</v>
      </c>
      <c r="R28" s="14">
        <v>1.18</v>
      </c>
      <c r="S28" s="14">
        <v>1.0900000000000001</v>
      </c>
      <c r="T28" s="14">
        <v>1</v>
      </c>
      <c r="U28" s="14">
        <v>1</v>
      </c>
      <c r="V28" s="14">
        <v>1.0900000000000001</v>
      </c>
      <c r="W28" s="14">
        <v>1.1299999999999999</v>
      </c>
      <c r="X28" s="14">
        <v>1.3</v>
      </c>
      <c r="Y28" s="14">
        <v>1.26</v>
      </c>
      <c r="Z28" s="14">
        <v>1</v>
      </c>
      <c r="AA28" s="14">
        <v>1.06</v>
      </c>
      <c r="AB28" s="14">
        <v>1.1299999999999999</v>
      </c>
      <c r="AC28" s="14">
        <v>1.19</v>
      </c>
      <c r="AD28" s="14">
        <v>1.1299999999999999</v>
      </c>
    </row>
    <row r="29" spans="2:30" x14ac:dyDescent="0.25">
      <c r="J29" t="s">
        <v>9</v>
      </c>
      <c r="K29" s="14">
        <v>1</v>
      </c>
      <c r="L29" s="14">
        <v>0.91</v>
      </c>
      <c r="M29" s="14">
        <v>0.91</v>
      </c>
      <c r="N29" s="14">
        <v>0.91</v>
      </c>
      <c r="O29" s="14">
        <v>0.87</v>
      </c>
      <c r="P29" s="14">
        <v>1</v>
      </c>
      <c r="Q29" s="14">
        <v>1.04</v>
      </c>
      <c r="R29" s="14">
        <v>0.96</v>
      </c>
      <c r="S29" s="14">
        <v>1</v>
      </c>
      <c r="T29" s="14">
        <v>0.96</v>
      </c>
      <c r="U29" s="14">
        <v>1</v>
      </c>
      <c r="V29" s="14">
        <v>0.8</v>
      </c>
      <c r="W29" s="14">
        <v>0.67</v>
      </c>
      <c r="X29" s="14">
        <v>0.7</v>
      </c>
      <c r="Y29" s="14">
        <v>0.7</v>
      </c>
      <c r="Z29" s="14">
        <v>1</v>
      </c>
      <c r="AA29" s="14">
        <v>1.04</v>
      </c>
      <c r="AB29" s="14">
        <v>0.91</v>
      </c>
      <c r="AC29" s="14">
        <v>0.87</v>
      </c>
      <c r="AD29" s="14">
        <v>0.91</v>
      </c>
    </row>
    <row r="30" spans="2:30" x14ac:dyDescent="0.25">
      <c r="J30" t="s">
        <v>12</v>
      </c>
      <c r="K30" s="14">
        <v>1</v>
      </c>
      <c r="L30" s="14">
        <v>1</v>
      </c>
      <c r="M30" s="14">
        <v>0.47</v>
      </c>
      <c r="N30" s="14">
        <v>0.53</v>
      </c>
      <c r="O30" s="14">
        <v>0.53</v>
      </c>
      <c r="P30" s="14">
        <v>1</v>
      </c>
      <c r="Q30" s="14">
        <v>1.06</v>
      </c>
      <c r="R30" s="14">
        <v>0.72</v>
      </c>
      <c r="S30" s="14">
        <v>0.78</v>
      </c>
      <c r="T30" s="14">
        <v>0.56000000000000005</v>
      </c>
      <c r="U30" s="14">
        <v>1</v>
      </c>
      <c r="V30" s="14">
        <v>1.5</v>
      </c>
      <c r="W30" s="14">
        <v>1.75</v>
      </c>
      <c r="X30" s="14">
        <v>1</v>
      </c>
      <c r="Y30" s="14">
        <v>1.25</v>
      </c>
      <c r="Z30" s="14">
        <v>1</v>
      </c>
      <c r="AA30" s="14">
        <v>1</v>
      </c>
      <c r="AB30" s="14">
        <v>0.47</v>
      </c>
      <c r="AC30" s="14">
        <v>0.53</v>
      </c>
      <c r="AD30" s="14">
        <v>0.53</v>
      </c>
    </row>
    <row r="32" spans="2:30" x14ac:dyDescent="0.25">
      <c r="J32" t="s">
        <v>27</v>
      </c>
    </row>
    <row r="33" spans="8:30" x14ac:dyDescent="0.25">
      <c r="J33" t="s">
        <v>23</v>
      </c>
      <c r="K33">
        <v>2011</v>
      </c>
      <c r="L33">
        <v>2012</v>
      </c>
      <c r="M33">
        <v>2013</v>
      </c>
      <c r="N33">
        <v>2014</v>
      </c>
      <c r="O33">
        <v>2015</v>
      </c>
      <c r="P33">
        <v>2011</v>
      </c>
      <c r="Q33">
        <v>2012</v>
      </c>
      <c r="R33">
        <v>2013</v>
      </c>
      <c r="S33">
        <v>2014</v>
      </c>
      <c r="T33">
        <v>2015</v>
      </c>
      <c r="U33">
        <v>2011</v>
      </c>
      <c r="V33">
        <v>2012</v>
      </c>
      <c r="W33">
        <v>2013</v>
      </c>
      <c r="X33">
        <v>2014</v>
      </c>
      <c r="Y33">
        <v>2015</v>
      </c>
      <c r="Z33">
        <v>2011</v>
      </c>
      <c r="AA33">
        <v>2012</v>
      </c>
      <c r="AB33">
        <v>2013</v>
      </c>
      <c r="AC33">
        <v>2014</v>
      </c>
      <c r="AD33">
        <v>2015</v>
      </c>
    </row>
    <row r="34" spans="8:30" x14ac:dyDescent="0.25">
      <c r="H34" s="14">
        <v>0</v>
      </c>
      <c r="J34" t="s">
        <v>11</v>
      </c>
      <c r="K34" s="14">
        <f>0-(1-K26)</f>
        <v>0</v>
      </c>
      <c r="L34" s="14">
        <f>0-(1-L26)</f>
        <v>-4.0000000000000036E-2</v>
      </c>
      <c r="M34" s="14">
        <f t="shared" ref="M34:O34" si="21">0-(1-M26)</f>
        <v>7.0000000000000062E-2</v>
      </c>
      <c r="N34" s="14">
        <f t="shared" si="21"/>
        <v>7.0000000000000062E-2</v>
      </c>
      <c r="O34" s="14">
        <f t="shared" si="21"/>
        <v>0.1100000000000001</v>
      </c>
      <c r="P34" s="14">
        <f>0-(1-P26)</f>
        <v>0</v>
      </c>
      <c r="Q34" s="14">
        <f t="shared" ref="Q34:AD34" si="22">0-(1-Q26)</f>
        <v>0</v>
      </c>
      <c r="R34" s="14">
        <f t="shared" si="22"/>
        <v>8.0000000000000071E-2</v>
      </c>
      <c r="S34" s="14">
        <f t="shared" si="22"/>
        <v>8.0000000000000071E-2</v>
      </c>
      <c r="T34" s="14">
        <f t="shared" si="22"/>
        <v>0.19999999999999996</v>
      </c>
      <c r="U34" s="14">
        <f t="shared" si="22"/>
        <v>0</v>
      </c>
      <c r="V34" s="14">
        <f t="shared" si="22"/>
        <v>5.0000000000000044E-2</v>
      </c>
      <c r="W34" s="14">
        <f t="shared" si="22"/>
        <v>0</v>
      </c>
      <c r="X34" s="14">
        <f t="shared" si="22"/>
        <v>0</v>
      </c>
      <c r="Y34" s="14">
        <f t="shared" si="22"/>
        <v>-5.0000000000000044E-2</v>
      </c>
      <c r="Z34" s="14">
        <f t="shared" si="22"/>
        <v>0</v>
      </c>
      <c r="AA34" s="14">
        <f t="shared" si="22"/>
        <v>-7.999999999999996E-2</v>
      </c>
      <c r="AB34" s="14">
        <f t="shared" si="22"/>
        <v>-7.999999999999996E-2</v>
      </c>
      <c r="AC34" s="14">
        <f t="shared" si="22"/>
        <v>0</v>
      </c>
      <c r="AD34" s="14">
        <f t="shared" si="22"/>
        <v>0</v>
      </c>
    </row>
    <row r="35" spans="8:30" x14ac:dyDescent="0.25">
      <c r="H35" s="14">
        <v>0</v>
      </c>
      <c r="J35" t="s">
        <v>10</v>
      </c>
      <c r="K35" s="14">
        <f t="shared" ref="K35:AD35" si="23">0-(1-K27)</f>
        <v>0</v>
      </c>
      <c r="L35" s="14">
        <f t="shared" si="23"/>
        <v>0</v>
      </c>
      <c r="M35" s="14">
        <f t="shared" si="23"/>
        <v>5.0000000000000044E-2</v>
      </c>
      <c r="N35" s="14">
        <f t="shared" si="23"/>
        <v>0.10000000000000009</v>
      </c>
      <c r="O35" s="14">
        <f t="shared" si="23"/>
        <v>0.14999999999999991</v>
      </c>
      <c r="P35" s="14">
        <f t="shared" si="23"/>
        <v>0</v>
      </c>
      <c r="Q35" s="14">
        <f t="shared" si="23"/>
        <v>0</v>
      </c>
      <c r="R35" s="14">
        <f t="shared" si="23"/>
        <v>9.000000000000008E-2</v>
      </c>
      <c r="S35" s="14">
        <f t="shared" si="23"/>
        <v>4.0000000000000036E-2</v>
      </c>
      <c r="T35" s="14">
        <f t="shared" si="23"/>
        <v>0.16999999999999993</v>
      </c>
      <c r="U35" s="14">
        <f t="shared" si="23"/>
        <v>0</v>
      </c>
      <c r="V35" s="14">
        <f t="shared" si="23"/>
        <v>-5.0000000000000044E-2</v>
      </c>
      <c r="W35" s="14">
        <f t="shared" si="23"/>
        <v>5.0000000000000044E-2</v>
      </c>
      <c r="X35" s="14">
        <f t="shared" si="23"/>
        <v>0.10000000000000009</v>
      </c>
      <c r="Y35" s="14">
        <f t="shared" si="23"/>
        <v>0.10000000000000009</v>
      </c>
      <c r="Z35" s="14">
        <f t="shared" si="23"/>
        <v>0</v>
      </c>
      <c r="AA35" s="14">
        <f t="shared" si="23"/>
        <v>-8.9999999999999969E-2</v>
      </c>
      <c r="AB35" s="14">
        <f t="shared" si="23"/>
        <v>-5.0000000000000044E-2</v>
      </c>
      <c r="AC35" s="14">
        <f t="shared" si="23"/>
        <v>5.0000000000000044E-2</v>
      </c>
      <c r="AD35" s="14">
        <f t="shared" si="23"/>
        <v>9.000000000000008E-2</v>
      </c>
    </row>
    <row r="36" spans="8:30" x14ac:dyDescent="0.25">
      <c r="H36" s="14">
        <v>0</v>
      </c>
      <c r="J36" t="s">
        <v>8</v>
      </c>
      <c r="K36" s="14">
        <f t="shared" ref="K36:AD36" si="24">0-(1-K28)</f>
        <v>0</v>
      </c>
      <c r="L36" s="14">
        <f t="shared" si="24"/>
        <v>0.19999999999999996</v>
      </c>
      <c r="M36" s="14">
        <f t="shared" si="24"/>
        <v>0.47</v>
      </c>
      <c r="N36" s="14">
        <f t="shared" si="24"/>
        <v>0.33000000000000007</v>
      </c>
      <c r="O36" s="14">
        <f t="shared" si="24"/>
        <v>0.27</v>
      </c>
      <c r="P36" s="14">
        <f t="shared" si="24"/>
        <v>0</v>
      </c>
      <c r="Q36" s="14">
        <f t="shared" si="24"/>
        <v>-0.18000000000000005</v>
      </c>
      <c r="R36" s="14">
        <f t="shared" si="24"/>
        <v>0.17999999999999994</v>
      </c>
      <c r="S36" s="14">
        <f t="shared" si="24"/>
        <v>9.000000000000008E-2</v>
      </c>
      <c r="T36" s="14">
        <f t="shared" si="24"/>
        <v>0</v>
      </c>
      <c r="U36" s="14">
        <f t="shared" si="24"/>
        <v>0</v>
      </c>
      <c r="V36" s="14">
        <f t="shared" si="24"/>
        <v>9.000000000000008E-2</v>
      </c>
      <c r="W36" s="14">
        <f t="shared" si="24"/>
        <v>0.12999999999999989</v>
      </c>
      <c r="X36" s="14">
        <f t="shared" si="24"/>
        <v>0.30000000000000004</v>
      </c>
      <c r="Y36" s="14">
        <f t="shared" si="24"/>
        <v>0.26</v>
      </c>
      <c r="Z36" s="14">
        <f t="shared" si="24"/>
        <v>0</v>
      </c>
      <c r="AA36" s="14">
        <f t="shared" si="24"/>
        <v>6.0000000000000053E-2</v>
      </c>
      <c r="AB36" s="14">
        <f t="shared" si="24"/>
        <v>0.12999999999999989</v>
      </c>
      <c r="AC36" s="14">
        <f t="shared" si="24"/>
        <v>0.18999999999999995</v>
      </c>
      <c r="AD36" s="14">
        <f t="shared" si="24"/>
        <v>0.12999999999999989</v>
      </c>
    </row>
    <row r="37" spans="8:30" x14ac:dyDescent="0.25">
      <c r="H37" s="14">
        <v>0</v>
      </c>
      <c r="J37" t="s">
        <v>9</v>
      </c>
      <c r="K37" s="14">
        <f t="shared" ref="K37:AD37" si="25">0-(1-K29)</f>
        <v>0</v>
      </c>
      <c r="L37" s="14">
        <f t="shared" si="25"/>
        <v>-8.9999999999999969E-2</v>
      </c>
      <c r="M37" s="14">
        <f t="shared" si="25"/>
        <v>-8.9999999999999969E-2</v>
      </c>
      <c r="N37" s="14">
        <f t="shared" si="25"/>
        <v>-8.9999999999999969E-2</v>
      </c>
      <c r="O37" s="14">
        <f t="shared" si="25"/>
        <v>-0.13</v>
      </c>
      <c r="P37" s="14">
        <f t="shared" si="25"/>
        <v>0</v>
      </c>
      <c r="Q37" s="14">
        <f t="shared" si="25"/>
        <v>4.0000000000000036E-2</v>
      </c>
      <c r="R37" s="14">
        <f t="shared" si="25"/>
        <v>-4.0000000000000036E-2</v>
      </c>
      <c r="S37" s="14">
        <f t="shared" si="25"/>
        <v>0</v>
      </c>
      <c r="T37" s="14">
        <f t="shared" si="25"/>
        <v>-4.0000000000000036E-2</v>
      </c>
      <c r="U37" s="14">
        <f t="shared" si="25"/>
        <v>0</v>
      </c>
      <c r="V37" s="14">
        <f t="shared" si="25"/>
        <v>-0.19999999999999996</v>
      </c>
      <c r="W37" s="14">
        <f t="shared" si="25"/>
        <v>-0.32999999999999996</v>
      </c>
      <c r="X37" s="14">
        <f t="shared" si="25"/>
        <v>-0.30000000000000004</v>
      </c>
      <c r="Y37" s="14">
        <f t="shared" si="25"/>
        <v>-0.30000000000000004</v>
      </c>
      <c r="Z37" s="14">
        <f t="shared" si="25"/>
        <v>0</v>
      </c>
      <c r="AA37" s="14">
        <f t="shared" si="25"/>
        <v>4.0000000000000036E-2</v>
      </c>
      <c r="AB37" s="14">
        <f t="shared" si="25"/>
        <v>-8.9999999999999969E-2</v>
      </c>
      <c r="AC37" s="14">
        <f t="shared" si="25"/>
        <v>-0.13</v>
      </c>
      <c r="AD37" s="14">
        <f t="shared" si="25"/>
        <v>-8.9999999999999969E-2</v>
      </c>
    </row>
    <row r="38" spans="8:30" x14ac:dyDescent="0.25">
      <c r="H38" s="14">
        <v>0</v>
      </c>
      <c r="J38" t="s">
        <v>12</v>
      </c>
      <c r="K38" s="14">
        <f t="shared" ref="K38:AD38" si="26">0-(1-K30)</f>
        <v>0</v>
      </c>
      <c r="L38" s="14">
        <f t="shared" si="26"/>
        <v>0</v>
      </c>
      <c r="M38" s="14">
        <f t="shared" si="26"/>
        <v>-0.53</v>
      </c>
      <c r="N38" s="14">
        <f t="shared" si="26"/>
        <v>-0.47</v>
      </c>
      <c r="O38" s="14">
        <f t="shared" si="26"/>
        <v>-0.47</v>
      </c>
      <c r="P38" s="14">
        <f t="shared" si="26"/>
        <v>0</v>
      </c>
      <c r="Q38" s="14">
        <f t="shared" si="26"/>
        <v>6.0000000000000053E-2</v>
      </c>
      <c r="R38" s="14">
        <f t="shared" si="26"/>
        <v>-0.28000000000000003</v>
      </c>
      <c r="S38" s="14">
        <f t="shared" si="26"/>
        <v>-0.21999999999999997</v>
      </c>
      <c r="T38" s="14">
        <f t="shared" si="26"/>
        <v>-0.43999999999999995</v>
      </c>
      <c r="U38" s="14">
        <f t="shared" si="26"/>
        <v>0</v>
      </c>
      <c r="V38" s="14">
        <f t="shared" si="26"/>
        <v>0.5</v>
      </c>
      <c r="W38" s="14">
        <f t="shared" si="26"/>
        <v>0.75</v>
      </c>
      <c r="X38" s="14">
        <f t="shared" si="26"/>
        <v>0</v>
      </c>
      <c r="Y38" s="14">
        <f t="shared" si="26"/>
        <v>0.25</v>
      </c>
      <c r="Z38" s="14">
        <f t="shared" si="26"/>
        <v>0</v>
      </c>
      <c r="AA38" s="14">
        <f t="shared" si="26"/>
        <v>0</v>
      </c>
      <c r="AB38" s="14">
        <f t="shared" si="26"/>
        <v>-0.53</v>
      </c>
      <c r="AC38" s="14">
        <f t="shared" si="26"/>
        <v>-0.47</v>
      </c>
      <c r="AD38" s="14">
        <f t="shared" si="26"/>
        <v>-0.47</v>
      </c>
    </row>
    <row r="41" spans="8:30" x14ac:dyDescent="0.25">
      <c r="J41" t="s">
        <v>28</v>
      </c>
    </row>
    <row r="42" spans="8:30" x14ac:dyDescent="0.25">
      <c r="J42" t="s">
        <v>23</v>
      </c>
      <c r="K42">
        <v>2011</v>
      </c>
      <c r="L42">
        <v>2012</v>
      </c>
      <c r="M42">
        <v>2013</v>
      </c>
      <c r="N42">
        <v>2014</v>
      </c>
      <c r="O42">
        <v>2015</v>
      </c>
      <c r="P42">
        <v>2011</v>
      </c>
      <c r="Q42">
        <v>2012</v>
      </c>
      <c r="R42">
        <v>2013</v>
      </c>
      <c r="S42">
        <v>2014</v>
      </c>
      <c r="T42">
        <v>2015</v>
      </c>
      <c r="U42">
        <v>2011</v>
      </c>
      <c r="V42">
        <v>2012</v>
      </c>
      <c r="W42">
        <v>2013</v>
      </c>
      <c r="X42">
        <v>2014</v>
      </c>
      <c r="Y42">
        <v>2015</v>
      </c>
      <c r="Z42">
        <v>2011</v>
      </c>
      <c r="AA42">
        <v>2012</v>
      </c>
      <c r="AB42">
        <v>2013</v>
      </c>
      <c r="AC42">
        <v>2014</v>
      </c>
      <c r="AD42">
        <v>2015</v>
      </c>
    </row>
    <row r="43" spans="8:30" x14ac:dyDescent="0.25">
      <c r="H43" s="14">
        <v>0</v>
      </c>
      <c r="J43" t="s">
        <v>11</v>
      </c>
      <c r="K43" s="14">
        <f>K34</f>
        <v>0</v>
      </c>
      <c r="L43" s="14"/>
      <c r="M43" s="14">
        <f>O43*0.15</f>
        <v>1.6500000000000015E-2</v>
      </c>
      <c r="N43" s="14"/>
      <c r="O43" s="14">
        <f t="shared" ref="L43:AD43" si="27">O34</f>
        <v>0.1100000000000001</v>
      </c>
      <c r="P43" s="14">
        <f t="shared" si="27"/>
        <v>0</v>
      </c>
      <c r="Q43" s="14"/>
      <c r="R43" s="14">
        <f>T43*0.15</f>
        <v>2.9999999999999992E-2</v>
      </c>
      <c r="S43" s="14"/>
      <c r="T43" s="14">
        <f t="shared" si="27"/>
        <v>0.19999999999999996</v>
      </c>
      <c r="U43" s="14">
        <f t="shared" si="27"/>
        <v>0</v>
      </c>
      <c r="V43" s="14"/>
      <c r="W43" s="14">
        <f>Y43*0.15</f>
        <v>-7.5000000000000067E-3</v>
      </c>
      <c r="X43" s="14"/>
      <c r="Y43" s="14">
        <f t="shared" si="27"/>
        <v>-5.0000000000000044E-2</v>
      </c>
      <c r="Z43" s="14">
        <f t="shared" si="27"/>
        <v>0</v>
      </c>
      <c r="AA43" s="14"/>
      <c r="AB43" s="14">
        <f>AD43*0.15</f>
        <v>0</v>
      </c>
      <c r="AC43" s="14"/>
      <c r="AD43" s="14">
        <f t="shared" si="27"/>
        <v>0</v>
      </c>
    </row>
    <row r="44" spans="8:30" x14ac:dyDescent="0.25">
      <c r="H44" s="14">
        <v>0</v>
      </c>
      <c r="J44" t="s">
        <v>10</v>
      </c>
      <c r="K44" s="14">
        <f t="shared" ref="K44:AD44" si="28">K35</f>
        <v>0</v>
      </c>
      <c r="L44" s="14"/>
      <c r="M44" s="14">
        <f t="shared" ref="M44:M47" si="29">O44*0.15</f>
        <v>2.2499999999999985E-2</v>
      </c>
      <c r="N44" s="14"/>
      <c r="O44" s="14">
        <f t="shared" si="28"/>
        <v>0.14999999999999991</v>
      </c>
      <c r="P44" s="14">
        <f t="shared" si="28"/>
        <v>0</v>
      </c>
      <c r="Q44" s="14"/>
      <c r="R44" s="14">
        <f t="shared" ref="R44:R47" si="30">T44*0.15</f>
        <v>2.5499999999999988E-2</v>
      </c>
      <c r="S44" s="14"/>
      <c r="T44" s="14">
        <f t="shared" si="28"/>
        <v>0.16999999999999993</v>
      </c>
      <c r="U44" s="14">
        <f t="shared" si="28"/>
        <v>0</v>
      </c>
      <c r="V44" s="14"/>
      <c r="W44" s="14">
        <f t="shared" ref="W44:W47" si="31">Y44*0.15</f>
        <v>1.5000000000000013E-2</v>
      </c>
      <c r="X44" s="14"/>
      <c r="Y44" s="14">
        <f t="shared" si="28"/>
        <v>0.10000000000000009</v>
      </c>
      <c r="Z44" s="14">
        <f t="shared" si="28"/>
        <v>0</v>
      </c>
      <c r="AA44" s="14"/>
      <c r="AB44" s="14">
        <f t="shared" ref="AB44:AB47" si="32">AD44*0.15</f>
        <v>1.3500000000000012E-2</v>
      </c>
      <c r="AC44" s="14"/>
      <c r="AD44" s="14">
        <f t="shared" si="28"/>
        <v>9.000000000000008E-2</v>
      </c>
    </row>
    <row r="45" spans="8:30" x14ac:dyDescent="0.25">
      <c r="H45" s="14">
        <v>0</v>
      </c>
      <c r="J45" t="s">
        <v>8</v>
      </c>
      <c r="K45" s="14">
        <f t="shared" ref="K45:AD45" si="33">K36</f>
        <v>0</v>
      </c>
      <c r="L45" s="14"/>
      <c r="M45" s="14">
        <f t="shared" si="29"/>
        <v>4.0500000000000001E-2</v>
      </c>
      <c r="N45" s="14"/>
      <c r="O45" s="14">
        <f t="shared" si="33"/>
        <v>0.27</v>
      </c>
      <c r="P45" s="14">
        <f t="shared" si="33"/>
        <v>0</v>
      </c>
      <c r="Q45" s="14"/>
      <c r="R45" s="14">
        <f t="shared" si="30"/>
        <v>0</v>
      </c>
      <c r="S45" s="14"/>
      <c r="T45" s="14">
        <f t="shared" si="33"/>
        <v>0</v>
      </c>
      <c r="U45" s="14">
        <f t="shared" si="33"/>
        <v>0</v>
      </c>
      <c r="V45" s="14"/>
      <c r="W45" s="14">
        <f t="shared" si="31"/>
        <v>3.9E-2</v>
      </c>
      <c r="X45" s="14"/>
      <c r="Y45" s="14">
        <f t="shared" si="33"/>
        <v>0.26</v>
      </c>
      <c r="Z45" s="14">
        <f t="shared" si="33"/>
        <v>0</v>
      </c>
      <c r="AA45" s="14"/>
      <c r="AB45" s="14">
        <f t="shared" si="32"/>
        <v>1.9499999999999983E-2</v>
      </c>
      <c r="AC45" s="14"/>
      <c r="AD45" s="14">
        <f t="shared" si="33"/>
        <v>0.12999999999999989</v>
      </c>
    </row>
    <row r="46" spans="8:30" x14ac:dyDescent="0.25">
      <c r="H46" s="14">
        <v>0</v>
      </c>
      <c r="J46" t="s">
        <v>9</v>
      </c>
      <c r="K46" s="14">
        <f t="shared" ref="K46:AD46" si="34">K37</f>
        <v>0</v>
      </c>
      <c r="L46" s="14"/>
      <c r="M46" s="14">
        <f t="shared" si="29"/>
        <v>-1.95E-2</v>
      </c>
      <c r="N46" s="14"/>
      <c r="O46" s="14">
        <f t="shared" si="34"/>
        <v>-0.13</v>
      </c>
      <c r="P46" s="14">
        <f t="shared" si="34"/>
        <v>0</v>
      </c>
      <c r="Q46" s="14"/>
      <c r="R46" s="14">
        <f t="shared" si="30"/>
        <v>-6.0000000000000053E-3</v>
      </c>
      <c r="S46" s="14"/>
      <c r="T46" s="14">
        <f t="shared" si="34"/>
        <v>-4.0000000000000036E-2</v>
      </c>
      <c r="U46" s="14">
        <f t="shared" si="34"/>
        <v>0</v>
      </c>
      <c r="V46" s="14"/>
      <c r="W46" s="14">
        <f t="shared" si="31"/>
        <v>-4.5000000000000005E-2</v>
      </c>
      <c r="X46" s="14"/>
      <c r="Y46" s="14">
        <f t="shared" si="34"/>
        <v>-0.30000000000000004</v>
      </c>
      <c r="Z46" s="14">
        <f t="shared" si="34"/>
        <v>0</v>
      </c>
      <c r="AA46" s="14"/>
      <c r="AB46" s="14">
        <f t="shared" si="32"/>
        <v>-1.3499999999999995E-2</v>
      </c>
      <c r="AC46" s="14"/>
      <c r="AD46" s="14">
        <f t="shared" si="34"/>
        <v>-8.9999999999999969E-2</v>
      </c>
    </row>
    <row r="47" spans="8:30" x14ac:dyDescent="0.25">
      <c r="H47" s="14">
        <v>0</v>
      </c>
      <c r="J47" t="s">
        <v>12</v>
      </c>
      <c r="K47" s="14">
        <f t="shared" ref="K47:AD47" si="35">K38</f>
        <v>0</v>
      </c>
      <c r="L47" s="14"/>
      <c r="M47" s="14">
        <f t="shared" si="29"/>
        <v>-7.0499999999999993E-2</v>
      </c>
      <c r="N47" s="14"/>
      <c r="O47" s="14">
        <f t="shared" si="35"/>
        <v>-0.47</v>
      </c>
      <c r="P47" s="14">
        <f t="shared" si="35"/>
        <v>0</v>
      </c>
      <c r="Q47" s="14"/>
      <c r="R47" s="14">
        <f t="shared" si="30"/>
        <v>-6.5999999999999989E-2</v>
      </c>
      <c r="S47" s="14"/>
      <c r="T47" s="14">
        <f t="shared" si="35"/>
        <v>-0.43999999999999995</v>
      </c>
      <c r="U47" s="14">
        <f t="shared" si="35"/>
        <v>0</v>
      </c>
      <c r="V47" s="14"/>
      <c r="W47" s="14">
        <f t="shared" si="31"/>
        <v>3.7499999999999999E-2</v>
      </c>
      <c r="X47" s="14"/>
      <c r="Y47" s="14">
        <f t="shared" si="35"/>
        <v>0.25</v>
      </c>
      <c r="Z47" s="14">
        <f t="shared" si="35"/>
        <v>0</v>
      </c>
      <c r="AA47" s="14"/>
      <c r="AB47" s="14">
        <f t="shared" si="32"/>
        <v>-7.0499999999999993E-2</v>
      </c>
      <c r="AC47" s="14"/>
      <c r="AD47" s="14">
        <f t="shared" si="35"/>
        <v>-0.47</v>
      </c>
    </row>
    <row r="53" spans="16:18" x14ac:dyDescent="0.25">
      <c r="P53">
        <v>1</v>
      </c>
      <c r="Q53">
        <v>36</v>
      </c>
      <c r="R53" t="s">
        <v>8</v>
      </c>
    </row>
    <row r="54" spans="16:18" x14ac:dyDescent="0.25">
      <c r="P54">
        <v>2</v>
      </c>
      <c r="Q54">
        <v>35</v>
      </c>
      <c r="R54" t="s">
        <v>10</v>
      </c>
    </row>
    <row r="55" spans="16:18" x14ac:dyDescent="0.25">
      <c r="P55">
        <v>3</v>
      </c>
      <c r="Q55">
        <v>34</v>
      </c>
      <c r="R55" t="s">
        <v>11</v>
      </c>
    </row>
    <row r="56" spans="16:18" x14ac:dyDescent="0.25">
      <c r="P56">
        <v>4</v>
      </c>
      <c r="Q56">
        <v>37</v>
      </c>
      <c r="R56" t="s">
        <v>9</v>
      </c>
    </row>
    <row r="57" spans="16:18" x14ac:dyDescent="0.25">
      <c r="P57">
        <v>5</v>
      </c>
      <c r="Q57">
        <v>38</v>
      </c>
      <c r="R57" t="s">
        <v>12</v>
      </c>
    </row>
    <row r="104" spans="10:10" x14ac:dyDescent="0.25">
      <c r="J104" t="s">
        <v>28</v>
      </c>
    </row>
  </sheetData>
  <pageMargins left="0.7" right="0.7" top="0.75" bottom="0.75" header="0.3" footer="0.3"/>
  <pageSetup paperSize="9" orientation="portrait" verticalDpi="0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2"/>
  <sheetViews>
    <sheetView showGridLines="0" topLeftCell="A23" zoomScale="110" zoomScaleNormal="110" workbookViewId="0">
      <selection activeCell="J39" sqref="J39"/>
    </sheetView>
  </sheetViews>
  <sheetFormatPr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2" spans="2:9" ht="34.9" customHeight="1" x14ac:dyDescent="0.3">
      <c r="B2" s="12" t="s">
        <v>24</v>
      </c>
      <c r="C2" s="13"/>
      <c r="D2" s="13"/>
      <c r="E2" s="13"/>
      <c r="F2" s="13"/>
      <c r="G2" s="13"/>
      <c r="H2" s="13"/>
      <c r="I2" s="13"/>
    </row>
    <row r="3" spans="2:9" ht="9.6" customHeight="1" x14ac:dyDescent="0.3"/>
    <row r="4" spans="2:9" ht="24" customHeight="1" x14ac:dyDescent="0.3">
      <c r="B4" s="4"/>
      <c r="C4" s="7" t="s">
        <v>7</v>
      </c>
      <c r="E4" s="7" t="s">
        <v>14</v>
      </c>
      <c r="G4" s="7" t="s">
        <v>15</v>
      </c>
      <c r="I4" s="7" t="s">
        <v>13</v>
      </c>
    </row>
    <row r="5" spans="2:9" ht="24" customHeight="1" x14ac:dyDescent="0.3">
      <c r="B5" s="5" t="str">
        <f>'Data &amp; Pivot'!J7</f>
        <v>Fixed Cost</v>
      </c>
      <c r="C5" s="5"/>
      <c r="E5" s="5"/>
      <c r="G5" s="5"/>
      <c r="I5" s="5"/>
    </row>
    <row r="6" spans="2:9" ht="24" customHeight="1" x14ac:dyDescent="0.3">
      <c r="B6" s="5" t="str">
        <f>'Data &amp; Pivot'!J8</f>
        <v>Freight &amp; Forwarding</v>
      </c>
      <c r="C6" s="5"/>
      <c r="E6" s="5"/>
      <c r="G6" s="5"/>
      <c r="I6" s="5"/>
    </row>
    <row r="7" spans="2:9" ht="24" customHeight="1" x14ac:dyDescent="0.3">
      <c r="B7" s="5" t="str">
        <f>'Data &amp; Pivot'!J9</f>
        <v>Other variable cost</v>
      </c>
      <c r="C7" s="5"/>
      <c r="E7" s="5"/>
      <c r="G7" s="5"/>
      <c r="I7" s="5"/>
    </row>
    <row r="8" spans="2:9" ht="24" customHeight="1" x14ac:dyDescent="0.3">
      <c r="B8" s="5" t="str">
        <f>'Data &amp; Pivot'!J10</f>
        <v>Power &amp; Fuel</v>
      </c>
      <c r="C8" s="5"/>
      <c r="E8" s="5"/>
      <c r="G8" s="5"/>
      <c r="I8" s="5"/>
    </row>
    <row r="9" spans="2:9" ht="24" customHeight="1" x14ac:dyDescent="0.3">
      <c r="B9" s="5" t="str">
        <f>'Data &amp; Pivot'!J11</f>
        <v>Profit</v>
      </c>
      <c r="C9" s="5"/>
      <c r="E9" s="5"/>
      <c r="G9" s="5"/>
      <c r="I9" s="5"/>
    </row>
    <row r="10" spans="2:9" ht="24" customHeight="1" x14ac:dyDescent="0.3"/>
    <row r="12" spans="2:9" ht="34.9" customHeight="1" x14ac:dyDescent="0.3">
      <c r="B12" s="12" t="s">
        <v>25</v>
      </c>
      <c r="C12" s="13"/>
      <c r="D12" s="13"/>
      <c r="E12" s="13"/>
      <c r="F12" s="13"/>
      <c r="G12" s="13"/>
      <c r="H12" s="13"/>
      <c r="I12" s="13"/>
    </row>
    <row r="13" spans="2:9" ht="9.6" customHeight="1" x14ac:dyDescent="0.3"/>
    <row r="14" spans="2:9" ht="24" customHeight="1" x14ac:dyDescent="0.3">
      <c r="C14" s="7" t="str">
        <f>C4</f>
        <v>ACC Ltd</v>
      </c>
      <c r="E14" s="7" t="str">
        <f>E4</f>
        <v>Ambuja Cement</v>
      </c>
      <c r="G14" s="7" t="str">
        <f>G4</f>
        <v>JK Lakshmi Cement</v>
      </c>
      <c r="I14" s="7" t="str">
        <f>I4</f>
        <v>Ultratech Cement</v>
      </c>
    </row>
    <row r="15" spans="2:9" ht="24" customHeight="1" x14ac:dyDescent="0.25">
      <c r="B15" s="5" t="str">
        <f>B5</f>
        <v>Fixed Cost</v>
      </c>
      <c r="C15" s="5"/>
      <c r="E15" s="5"/>
      <c r="G15" s="5"/>
      <c r="I15" s="5"/>
    </row>
    <row r="16" spans="2:9" ht="24" customHeight="1" x14ac:dyDescent="0.25">
      <c r="B16" s="5" t="str">
        <f t="shared" ref="B16:B19" si="0">B6</f>
        <v>Freight &amp; Forwarding</v>
      </c>
      <c r="C16" s="5"/>
      <c r="E16" s="5"/>
      <c r="G16" s="5"/>
      <c r="I16" s="5"/>
    </row>
    <row r="17" spans="2:9" ht="24" customHeight="1" x14ac:dyDescent="0.25">
      <c r="B17" s="5" t="str">
        <f t="shared" si="0"/>
        <v>Other variable cost</v>
      </c>
      <c r="C17" s="5"/>
      <c r="E17" s="5"/>
      <c r="G17" s="5"/>
      <c r="I17" s="5"/>
    </row>
    <row r="18" spans="2:9" ht="24" customHeight="1" x14ac:dyDescent="0.25">
      <c r="B18" s="5" t="str">
        <f t="shared" si="0"/>
        <v>Power &amp; Fuel</v>
      </c>
      <c r="C18" s="5"/>
      <c r="E18" s="5"/>
      <c r="G18" s="5"/>
      <c r="I18" s="5"/>
    </row>
    <row r="19" spans="2:9" ht="24" customHeight="1" x14ac:dyDescent="0.25">
      <c r="B19" s="5" t="str">
        <f t="shared" si="0"/>
        <v>Profit</v>
      </c>
      <c r="C19" s="5"/>
      <c r="E19" s="5"/>
      <c r="G19" s="5"/>
      <c r="I19" s="5"/>
    </row>
    <row r="22" spans="2:9" ht="34.9" customHeight="1" x14ac:dyDescent="0.25">
      <c r="B22" s="12" t="s">
        <v>29</v>
      </c>
      <c r="C22" s="13"/>
      <c r="D22" s="13"/>
      <c r="E22" s="13"/>
      <c r="F22" s="13"/>
      <c r="G22" s="13"/>
      <c r="H22" s="13"/>
      <c r="I22" s="13"/>
    </row>
  </sheetData>
  <mergeCells count="3">
    <mergeCell ref="B2:I2"/>
    <mergeCell ref="B12:I12"/>
    <mergeCell ref="B22:I2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in="0" lineWeight="2.25" type="column" displayEmptyCellsAs="gap" high="1" minAxisType="custom" maxAxisType="group">
          <x14:colorSeries theme="0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0070C0"/>
          <x14:colorLow rgb="FFD00000"/>
          <x14:sparklines>
            <x14:sparkline>
              <xm:f>'Data &amp; Pivot'!K7:O7</xm:f>
              <xm:sqref>C5</xm:sqref>
            </x14:sparkline>
            <x14:sparkline>
              <xm:f>'Data &amp; Pivot'!Z7:AD7</xm:f>
              <xm:sqref>I5</xm:sqref>
            </x14:sparkline>
            <x14:sparkline>
              <xm:f>'Data &amp; Pivot'!Z8:AD8</xm:f>
              <xm:sqref>I6</xm:sqref>
            </x14:sparkline>
            <x14:sparkline>
              <xm:f>'Data &amp; Pivot'!Z9:AD9</xm:f>
              <xm:sqref>I7</xm:sqref>
            </x14:sparkline>
            <x14:sparkline>
              <xm:f>'Data &amp; Pivot'!Z10:AD10</xm:f>
              <xm:sqref>I8</xm:sqref>
            </x14:sparkline>
            <x14:sparkline>
              <xm:f>'Data &amp; Pivot'!Z11:AD11</xm:f>
              <xm:sqref>I9</xm:sqref>
            </x14:sparkline>
            <x14:sparkline>
              <xm:f>'Data &amp; Pivot'!U7:Y7</xm:f>
              <xm:sqref>G5</xm:sqref>
            </x14:sparkline>
            <x14:sparkline>
              <xm:f>'Data &amp; Pivot'!U8:Y8</xm:f>
              <xm:sqref>G6</xm:sqref>
            </x14:sparkline>
            <x14:sparkline>
              <xm:f>'Data &amp; Pivot'!U9:Y9</xm:f>
              <xm:sqref>G7</xm:sqref>
            </x14:sparkline>
            <x14:sparkline>
              <xm:f>'Data &amp; Pivot'!U10:Y10</xm:f>
              <xm:sqref>G8</xm:sqref>
            </x14:sparkline>
            <x14:sparkline>
              <xm:f>'Data &amp; Pivot'!U11:Y11</xm:f>
              <xm:sqref>G9</xm:sqref>
            </x14:sparkline>
            <x14:sparkline>
              <xm:f>'Data &amp; Pivot'!P7:T7</xm:f>
              <xm:sqref>E5</xm:sqref>
            </x14:sparkline>
            <x14:sparkline>
              <xm:f>'Data &amp; Pivot'!P8:T8</xm:f>
              <xm:sqref>E6</xm:sqref>
            </x14:sparkline>
            <x14:sparkline>
              <xm:f>'Data &amp; Pivot'!P9:T9</xm:f>
              <xm:sqref>E7</xm:sqref>
            </x14:sparkline>
            <x14:sparkline>
              <xm:f>'Data &amp; Pivot'!P10:T10</xm:f>
              <xm:sqref>E8</xm:sqref>
            </x14:sparkline>
            <x14:sparkline>
              <xm:f>'Data &amp; Pivot'!P11:T11</xm:f>
              <xm:sqref>E9</xm:sqref>
            </x14:sparkline>
            <x14:sparkline>
              <xm:f>'Data &amp; Pivot'!K8:O8</xm:f>
              <xm:sqref>C6</xm:sqref>
            </x14:sparkline>
            <x14:sparkline>
              <xm:f>'Data &amp; Pivot'!K9:O9</xm:f>
              <xm:sqref>C7</xm:sqref>
            </x14:sparkline>
            <x14:sparkline>
              <xm:f>'Data &amp; Pivot'!K10:O10</xm:f>
              <xm:sqref>C8</xm:sqref>
            </x14:sparkline>
            <x14:sparkline>
              <xm:f>'Data &amp; Pivot'!K11:O11</xm:f>
              <xm:sqref>C9</xm:sqref>
            </x14:sparkline>
          </x14:sparklines>
        </x14:sparklineGroup>
        <x14:sparklineGroup manualMin="0.5" displayEmptyCellsAs="gap" low="1" min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'Data &amp; Pivot'!K17:O17</xm:f>
              <xm:sqref>C15</xm:sqref>
            </x14:sparkline>
            <x14:sparkline>
              <xm:f>'Data &amp; Pivot'!Z17:AD17</xm:f>
              <xm:sqref>I15</xm:sqref>
            </x14:sparkline>
            <x14:sparkline>
              <xm:f>'Data &amp; Pivot'!Z18:AD18</xm:f>
              <xm:sqref>I16</xm:sqref>
            </x14:sparkline>
            <x14:sparkline>
              <xm:f>'Data &amp; Pivot'!Z19:AD19</xm:f>
              <xm:sqref>I17</xm:sqref>
            </x14:sparkline>
            <x14:sparkline>
              <xm:f>'Data &amp; Pivot'!Z20:AD20</xm:f>
              <xm:sqref>I18</xm:sqref>
            </x14:sparkline>
            <x14:sparkline>
              <xm:f>'Data &amp; Pivot'!Z21:AD21</xm:f>
              <xm:sqref>I19</xm:sqref>
            </x14:sparkline>
            <x14:sparkline>
              <xm:f>'Data &amp; Pivot'!U17:Y17</xm:f>
              <xm:sqref>G15</xm:sqref>
            </x14:sparkline>
            <x14:sparkline>
              <xm:f>'Data &amp; Pivot'!U18:Y18</xm:f>
              <xm:sqref>G16</xm:sqref>
            </x14:sparkline>
            <x14:sparkline>
              <xm:f>'Data &amp; Pivot'!U19:Y19</xm:f>
              <xm:sqref>G17</xm:sqref>
            </x14:sparkline>
            <x14:sparkline>
              <xm:f>'Data &amp; Pivot'!U20:Y20</xm:f>
              <xm:sqref>G18</xm:sqref>
            </x14:sparkline>
            <x14:sparkline>
              <xm:f>'Data &amp; Pivot'!U21:Y21</xm:f>
              <xm:sqref>G19</xm:sqref>
            </x14:sparkline>
            <x14:sparkline>
              <xm:f>'Data &amp; Pivot'!P17:T17</xm:f>
              <xm:sqref>E15</xm:sqref>
            </x14:sparkline>
            <x14:sparkline>
              <xm:f>'Data &amp; Pivot'!P18:T18</xm:f>
              <xm:sqref>E16</xm:sqref>
            </x14:sparkline>
            <x14:sparkline>
              <xm:f>'Data &amp; Pivot'!P19:T19</xm:f>
              <xm:sqref>E17</xm:sqref>
            </x14:sparkline>
            <x14:sparkline>
              <xm:f>'Data &amp; Pivot'!P20:T20</xm:f>
              <xm:sqref>E18</xm:sqref>
            </x14:sparkline>
            <x14:sparkline>
              <xm:f>'Data &amp; Pivot'!P21:T21</xm:f>
              <xm:sqref>E19</xm:sqref>
            </x14:sparkline>
            <x14:sparkline>
              <xm:f>'Data &amp; Pivot'!K18:O18</xm:f>
              <xm:sqref>C16</xm:sqref>
            </x14:sparkline>
            <x14:sparkline>
              <xm:f>'Data &amp; Pivot'!K19:O19</xm:f>
              <xm:sqref>C17</xm:sqref>
            </x14:sparkline>
            <x14:sparkline>
              <xm:f>'Data &amp; Pivot'!K20:O20</xm:f>
              <xm:sqref>C18</xm:sqref>
            </x14:sparkline>
            <x14:sparkline>
              <xm:f>'Data &amp; Pivot'!K21:O21</xm:f>
              <xm:sqref>C19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showGridLines="0" tabSelected="1" topLeftCell="A4" zoomScale="110" zoomScaleNormal="110" workbookViewId="0">
      <selection activeCell="L17" sqref="L17"/>
    </sheetView>
  </sheetViews>
  <sheetFormatPr defaultRowHeight="15" x14ac:dyDescent="0.25"/>
  <cols>
    <col min="1" max="1" width="2.5703125" customWidth="1"/>
    <col min="2" max="2" width="20.140625" customWidth="1"/>
    <col min="3" max="3" width="16.7109375" customWidth="1"/>
    <col min="4" max="4" width="1.7109375" customWidth="1"/>
    <col min="5" max="5" width="16.7109375" customWidth="1"/>
    <col min="6" max="6" width="1.7109375" customWidth="1"/>
    <col min="7" max="7" width="16.7109375" customWidth="1"/>
    <col min="8" max="8" width="1.7109375" customWidth="1"/>
    <col min="9" max="9" width="16.7109375" customWidth="1"/>
  </cols>
  <sheetData>
    <row r="3" spans="2:9" ht="34.9" customHeight="1" x14ac:dyDescent="0.25">
      <c r="B3" s="12" t="s">
        <v>29</v>
      </c>
      <c r="C3" s="12"/>
      <c r="D3" s="12"/>
      <c r="E3" s="12"/>
      <c r="F3" s="12"/>
      <c r="G3" s="12"/>
      <c r="H3" s="12"/>
      <c r="I3" s="12"/>
    </row>
  </sheetData>
  <mergeCells count="1">
    <mergeCell ref="B3:I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&amp; Pivot</vt:lpstr>
      <vt:lpstr>Charts</vt:lpstr>
      <vt:lpstr>Edwin Quiambao</vt:lpstr>
    </vt:vector>
  </TitlesOfParts>
  <Company>SAINT-GOBAIN 1.8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equiambao</cp:lastModifiedBy>
  <dcterms:created xsi:type="dcterms:W3CDTF">2016-06-21T12:06:37Z</dcterms:created>
  <dcterms:modified xsi:type="dcterms:W3CDTF">2016-06-28T18:48:05Z</dcterms:modified>
</cp:coreProperties>
</file>