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hidePivotFieldList="1" defaultThemeVersion="124226"/>
  <mc:AlternateContent xmlns:mc="http://schemas.openxmlformats.org/markup-compatibility/2006">
    <mc:Choice Requires="x15">
      <x15ac:absPath xmlns:x15ac="http://schemas.microsoft.com/office/spreadsheetml/2010/11/ac" url="E:\Me\"/>
    </mc:Choice>
  </mc:AlternateContent>
  <bookViews>
    <workbookView xWindow="0" yWindow="2400" windowWidth="20490" windowHeight="8535" activeTab="1"/>
  </bookViews>
  <sheets>
    <sheet name="Data" sheetId="1" r:id="rId1"/>
    <sheet name="WilliamKiarieVisual" sheetId="3" r:id="rId2"/>
    <sheet name="Charts" sheetId="2" r:id="rId3"/>
  </sheets>
  <definedNames>
    <definedName name="ChartToDisplay">CHOOSE(WilliamKiarieVisual!$V$12,KeyFinancialsChart,IndexedChart)</definedName>
    <definedName name="CompanyList">WilliamKiarieVisual!$R$7:$R$10</definedName>
    <definedName name="IndexedChart">WilliamKiarieVisual!$D$68</definedName>
    <definedName name="KeyFinancialsChart">WilliamKiarieVisual!$D$36</definedName>
    <definedName name="Slicer_Chart_Types">#N/A</definedName>
    <definedName name="Slicer_Variable">#N/A</definedName>
    <definedName name="VariableList">WilliamKiarieVisual!$T$7:$T$11</definedName>
  </definedNames>
  <calcPr calcId="162913" calcMode="autoNoTable" iterate="1"/>
  <pivotCaches>
    <pivotCache cacheId="0" r:id="rId4"/>
    <pivotCache cacheId="1" r:id="rId5"/>
    <pivotCache cacheId="2"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R3" i="3" l="1"/>
  <c r="E4" i="3" s="1"/>
  <c r="C65" i="3"/>
  <c r="D65" i="3" s="1"/>
  <c r="C55" i="3"/>
  <c r="G57" i="3" s="1"/>
  <c r="F61" i="3" l="1"/>
  <c r="F60" i="3"/>
  <c r="F59" i="3"/>
  <c r="F58" i="3"/>
  <c r="F57" i="3"/>
  <c r="E61" i="3"/>
  <c r="E60" i="3"/>
  <c r="E59" i="3"/>
  <c r="E58" i="3"/>
  <c r="E57" i="3"/>
  <c r="H61" i="3"/>
  <c r="H60" i="3"/>
  <c r="H65" i="3" s="1"/>
  <c r="H59" i="3"/>
  <c r="H58" i="3"/>
  <c r="H57" i="3"/>
  <c r="G61" i="3"/>
  <c r="G60" i="3"/>
  <c r="G65" i="3" s="1"/>
  <c r="G59" i="3"/>
  <c r="G58" i="3"/>
  <c r="E65" i="3"/>
  <c r="F65" i="3"/>
  <c r="C33" i="3"/>
  <c r="C32" i="3"/>
  <c r="C31" i="3"/>
  <c r="C30" i="3"/>
  <c r="C28" i="3"/>
  <c r="C29" i="3" l="1"/>
  <c r="C25" i="3" l="1"/>
  <c r="E33" i="3" l="1"/>
  <c r="E28" i="3"/>
  <c r="D30" i="3"/>
  <c r="G31" i="3"/>
  <c r="G32" i="3"/>
  <c r="D33" i="3"/>
  <c r="D32" i="3"/>
  <c r="F32" i="3"/>
  <c r="H32" i="3"/>
  <c r="F31" i="3"/>
  <c r="H33" i="3"/>
  <c r="E32" i="3"/>
  <c r="G30" i="3"/>
  <c r="G33" i="3"/>
  <c r="E31" i="3"/>
  <c r="F30" i="3"/>
  <c r="F33" i="3"/>
  <c r="H31" i="3"/>
  <c r="D31" i="3"/>
  <c r="E30" i="3"/>
  <c r="H30" i="3"/>
  <c r="F5" i="1"/>
  <c r="D29" i="3" s="1"/>
  <c r="F6" i="1"/>
  <c r="F7" i="1"/>
  <c r="F8" i="1"/>
  <c r="F9" i="1"/>
  <c r="F10" i="1"/>
  <c r="F11" i="1"/>
  <c r="F12" i="1"/>
  <c r="F13" i="1"/>
  <c r="F14" i="1"/>
  <c r="F15" i="1"/>
  <c r="F16" i="1"/>
  <c r="F17" i="1"/>
  <c r="F18" i="1"/>
  <c r="F19" i="1"/>
  <c r="F20" i="1"/>
  <c r="F21" i="1"/>
  <c r="F22" i="1"/>
  <c r="F23" i="1"/>
  <c r="F24" i="1"/>
  <c r="W17" i="1"/>
  <c r="H29" i="3" l="1"/>
  <c r="E29" i="3"/>
  <c r="F28" i="3"/>
  <c r="G29" i="3"/>
  <c r="H28" i="3"/>
  <c r="G28" i="3"/>
  <c r="D28" i="3"/>
  <c r="F29" i="3"/>
  <c r="C14" i="2"/>
  <c r="E14" i="2"/>
  <c r="G14" i="2"/>
  <c r="I14" i="2"/>
  <c r="AG17" i="1"/>
  <c r="AH17" i="1"/>
  <c r="AI17" i="1"/>
  <c r="AJ17" i="1"/>
  <c r="AO21" i="1"/>
  <c r="AN21" i="1"/>
  <c r="AM21" i="1"/>
  <c r="AL21" i="1"/>
  <c r="AJ21" i="1"/>
  <c r="AI21" i="1"/>
  <c r="AH21" i="1"/>
  <c r="AG21" i="1"/>
  <c r="AE21" i="1"/>
  <c r="AD21" i="1"/>
  <c r="AC21" i="1"/>
  <c r="AB21" i="1"/>
  <c r="Z21" i="1"/>
  <c r="Y21" i="1"/>
  <c r="X21" i="1"/>
  <c r="W21" i="1"/>
  <c r="U21" i="1"/>
  <c r="AO20" i="1"/>
  <c r="AN20" i="1"/>
  <c r="AM20" i="1"/>
  <c r="AL20" i="1"/>
  <c r="AJ20" i="1"/>
  <c r="AI20" i="1"/>
  <c r="AH20" i="1"/>
  <c r="AG20" i="1"/>
  <c r="AE20" i="1"/>
  <c r="AD20" i="1"/>
  <c r="AC20" i="1"/>
  <c r="AB20" i="1"/>
  <c r="Z20" i="1"/>
  <c r="Y20" i="1"/>
  <c r="X20" i="1"/>
  <c r="W20" i="1"/>
  <c r="U20" i="1"/>
  <c r="AO19" i="1"/>
  <c r="AN19" i="1"/>
  <c r="AM19" i="1"/>
  <c r="AL19" i="1"/>
  <c r="AJ19" i="1"/>
  <c r="AI19" i="1"/>
  <c r="AH19" i="1"/>
  <c r="AG19" i="1"/>
  <c r="AE19" i="1"/>
  <c r="AD19" i="1"/>
  <c r="AC19" i="1"/>
  <c r="AB19" i="1"/>
  <c r="Z19" i="1"/>
  <c r="Y19" i="1"/>
  <c r="X19" i="1"/>
  <c r="W19" i="1"/>
  <c r="U19" i="1"/>
  <c r="AO18" i="1"/>
  <c r="AN18" i="1"/>
  <c r="AM18" i="1"/>
  <c r="AL18" i="1"/>
  <c r="AJ18" i="1"/>
  <c r="AI18" i="1"/>
  <c r="AH18" i="1"/>
  <c r="AG18" i="1"/>
  <c r="AE18" i="1"/>
  <c r="AD18" i="1"/>
  <c r="AC18" i="1"/>
  <c r="AB18" i="1"/>
  <c r="Z18" i="1"/>
  <c r="Y18" i="1"/>
  <c r="X18" i="1"/>
  <c r="W18" i="1"/>
  <c r="U18" i="1"/>
  <c r="AM17" i="1"/>
  <c r="AN17" i="1"/>
  <c r="AO17" i="1"/>
  <c r="AL17" i="1"/>
  <c r="AC17" i="1"/>
  <c r="AD17" i="1"/>
  <c r="AE17" i="1"/>
  <c r="AB17" i="1"/>
  <c r="X17" i="1"/>
  <c r="Y17" i="1"/>
  <c r="Z17" i="1"/>
  <c r="U17" i="1"/>
  <c r="B6" i="2"/>
  <c r="B16" i="2" s="1"/>
  <c r="B7" i="2"/>
  <c r="B17" i="2" s="1"/>
  <c r="B8" i="2"/>
  <c r="B18" i="2" s="1"/>
  <c r="B9" i="2"/>
  <c r="B19" i="2" s="1"/>
  <c r="B5" i="2"/>
  <c r="B15" i="2" s="1"/>
</calcChain>
</file>

<file path=xl/sharedStrings.xml><?xml version="1.0" encoding="utf-8"?>
<sst xmlns="http://schemas.openxmlformats.org/spreadsheetml/2006/main" count="148" uniqueCount="49">
  <si>
    <t>Company</t>
  </si>
  <si>
    <t>Variable</t>
  </si>
  <si>
    <t>2011</t>
  </si>
  <si>
    <t>2012</t>
  </si>
  <si>
    <t>2013</t>
  </si>
  <si>
    <t>2014</t>
  </si>
  <si>
    <t>2015</t>
  </si>
  <si>
    <t>ACC Ltd</t>
  </si>
  <si>
    <t>Other variable cost</t>
  </si>
  <si>
    <t>Power &amp; Fuel</t>
  </si>
  <si>
    <t>Freight &amp; Forwarding</t>
  </si>
  <si>
    <t>Fixed Cost</t>
  </si>
  <si>
    <t>Profit</t>
  </si>
  <si>
    <t>Ultratech Cement</t>
  </si>
  <si>
    <t>Ambuja Cement</t>
  </si>
  <si>
    <t>JK Lakshmi Cement</t>
  </si>
  <si>
    <t>Column Labels</t>
  </si>
  <si>
    <t>Row Labels</t>
  </si>
  <si>
    <t>Sum of 2011</t>
  </si>
  <si>
    <t>Sum of 2012</t>
  </si>
  <si>
    <t>Sum of 2013</t>
  </si>
  <si>
    <t>Sum of 2014</t>
  </si>
  <si>
    <t>Sum of 2015</t>
  </si>
  <si>
    <t>Indexed Values</t>
  </si>
  <si>
    <r>
      <t xml:space="preserve">Yearly Trends of Key Financial Indicators - 2011 to 2015
</t>
    </r>
    <r>
      <rPr>
        <sz val="8"/>
        <color theme="0" tint="-4.9989318521683403E-2"/>
        <rFont val="Calibri"/>
        <family val="2"/>
        <scheme val="minor"/>
      </rPr>
      <t>Maximum values highlighted.</t>
    </r>
  </si>
  <si>
    <r>
      <t xml:space="preserve">Indexed Trends of Key Financial Indicators - 2011 to 2015
</t>
    </r>
    <r>
      <rPr>
        <sz val="8"/>
        <color theme="0" tint="-4.9989318521683403E-2"/>
        <rFont val="Calibri"/>
        <family val="2"/>
        <scheme val="minor"/>
      </rPr>
      <t>2011 value is 100%. Minimum values highlighted.</t>
    </r>
  </si>
  <si>
    <t>Data &amp; Pivot Tables</t>
  </si>
  <si>
    <t>HelperColumn</t>
  </si>
  <si>
    <t>Chart Purpose</t>
  </si>
  <si>
    <t>Yearly Trends</t>
  </si>
  <si>
    <t>Comparison</t>
  </si>
  <si>
    <t>Contribution</t>
  </si>
  <si>
    <t>Selected Purpose</t>
  </si>
  <si>
    <t>Selected Variable</t>
  </si>
  <si>
    <t>Versus</t>
  </si>
  <si>
    <t>Company1</t>
  </si>
  <si>
    <t>Company2</t>
  </si>
  <si>
    <t>Selected variable&gt;&gt;&gt;</t>
  </si>
  <si>
    <t>Area chart</t>
  </si>
  <si>
    <t>Bar Chart</t>
  </si>
  <si>
    <t>Line Chart</t>
  </si>
  <si>
    <t>Chart Types</t>
  </si>
  <si>
    <t>Area Chart</t>
  </si>
  <si>
    <t>Indexed Metric Changes for the selected company</t>
  </si>
  <si>
    <t>Selected Company1</t>
  </si>
  <si>
    <t>Selected metric&gt;&gt;&gt;</t>
  </si>
  <si>
    <t>Chart Data</t>
  </si>
  <si>
    <t>Chart Title&gt;&gt;</t>
  </si>
  <si>
    <t>Target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</si>
</sst>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Segoe UI"/>
      <family val="2"/>
    </font>
    <font>
      <sz val="10"/>
      <color theme="1"/>
      <name val="Segoe UI"/>
      <family val="2"/>
    </font>
    <font>
      <sz val="11"/>
      <color theme="1"/>
      <name val="Calibri"/>
      <family val="2"/>
      <scheme val="minor"/>
    </font>
    <font>
      <b/>
      <sz val="16"/>
      <color theme="0" tint="-4.9989318521683403E-2"/>
      <name val="Calibri"/>
      <family val="2"/>
      <scheme val="minor"/>
    </font>
    <font>
      <sz val="8"/>
      <color theme="0" tint="-4.9989318521683403E-2"/>
      <name val="Calibri"/>
      <family val="2"/>
      <scheme val="minor"/>
    </font>
    <font>
      <b/>
      <sz val="10"/>
      <color theme="1"/>
      <name val="Segoe UI"/>
      <family val="2"/>
    </font>
    <font>
      <b/>
      <sz val="11"/>
      <color theme="0"/>
      <name val="Calibri"/>
      <family val="2"/>
      <scheme val="minor"/>
    </font>
    <font>
      <b/>
      <sz val="10"/>
      <color rgb="FF0000FF"/>
      <name val="Segoe UI"/>
      <family val="2"/>
    </font>
    <font>
      <b/>
      <i/>
      <sz val="10"/>
      <color theme="1"/>
      <name val="Segoe UI"/>
      <family val="2"/>
    </font>
    <font>
      <i/>
      <sz val="10"/>
      <color theme="1"/>
      <name val="Segoe UI"/>
      <family val="2"/>
    </font>
    <font>
      <b/>
      <sz val="11"/>
      <color theme="6" tint="0.79998168889431442"/>
      <name val="Segoe UI"/>
      <family val="2"/>
    </font>
    <font>
      <sz val="8"/>
      <color rgb="FF000000"/>
      <name val="Segoe UI"/>
      <family val="2"/>
    </font>
    <font>
      <b/>
      <sz val="11"/>
      <color theme="1"/>
      <name val="Calibri"/>
      <family val="2"/>
      <scheme val="minor"/>
    </font>
    <font>
      <b/>
      <sz val="12"/>
      <color theme="5" tint="-0.499984740745262"/>
      <name val="Segoe UI"/>
      <family val="2"/>
    </font>
  </fonts>
  <fills count="9">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6"/>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1" tint="0.499984740745262"/>
        <bgColor indexed="64"/>
      </patternFill>
    </fill>
    <fill>
      <patternFill patternType="solid">
        <fgColor theme="6" tint="0.79998168889431442"/>
        <bgColor indexed="64"/>
      </patternFill>
    </fill>
  </fills>
  <borders count="11">
    <border>
      <left/>
      <right/>
      <top/>
      <bottom/>
      <diagonal/>
    </border>
    <border>
      <left/>
      <right/>
      <top style="thin">
        <color theme="0" tint="-0.14996795556505021"/>
      </top>
      <bottom style="thin">
        <color theme="0" tint="-0.149967955565050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7558519241921"/>
      </left>
      <right/>
      <top style="thin">
        <color theme="4" tint="0.39997558519241921"/>
      </top>
      <bottom/>
      <diagonal/>
    </border>
    <border>
      <left style="thin">
        <color indexed="64"/>
      </left>
      <right style="thin">
        <color indexed="64"/>
      </right>
      <top style="thin">
        <color indexed="64"/>
      </top>
      <bottom style="thin">
        <color indexed="64"/>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xf numFmtId="9" fontId="3" fillId="0" borderId="0" applyFont="0" applyFill="0" applyBorder="0" applyAlignment="0" applyProtection="0"/>
  </cellStyleXfs>
  <cellXfs count="48">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vertical="center"/>
    </xf>
    <xf numFmtId="0" fontId="0" fillId="0" borderId="1" xfId="0" applyBorder="1" applyAlignment="1">
      <alignment vertical="center"/>
    </xf>
    <xf numFmtId="9" fontId="0" fillId="0" borderId="0" xfId="1" applyFont="1"/>
    <xf numFmtId="0" fontId="0" fillId="2" borderId="0" xfId="0" applyFill="1" applyAlignment="1">
      <alignment horizontal="center" vertical="center"/>
    </xf>
    <xf numFmtId="0" fontId="0" fillId="4" borderId="0" xfId="0" applyFill="1"/>
    <xf numFmtId="0" fontId="4" fillId="4" borderId="0" xfId="0" applyFont="1" applyFill="1" applyAlignment="1">
      <alignment vertical="center"/>
    </xf>
    <xf numFmtId="0" fontId="0" fillId="0" borderId="0" xfId="0" applyAlignment="1">
      <alignment horizontal="center"/>
    </xf>
    <xf numFmtId="1" fontId="0" fillId="0" borderId="0" xfId="0" applyNumberFormat="1" applyAlignment="1">
      <alignment horizontal="center"/>
    </xf>
    <xf numFmtId="0" fontId="7" fillId="5" borderId="2" xfId="0" applyFont="1" applyFill="1" applyBorder="1"/>
    <xf numFmtId="0" fontId="0" fillId="6" borderId="2" xfId="0" applyFont="1" applyFill="1" applyBorder="1"/>
    <xf numFmtId="0" fontId="0" fillId="0" borderId="2" xfId="0" applyFont="1" applyBorder="1"/>
    <xf numFmtId="0" fontId="2" fillId="0" borderId="0" xfId="0" applyFont="1"/>
    <xf numFmtId="0" fontId="7" fillId="5" borderId="5" xfId="0" applyFont="1" applyFill="1" applyBorder="1"/>
    <xf numFmtId="0" fontId="0" fillId="6" borderId="4" xfId="0" applyFont="1" applyFill="1" applyBorder="1"/>
    <xf numFmtId="0" fontId="0" fillId="0" borderId="4" xfId="0" applyFont="1" applyBorder="1"/>
    <xf numFmtId="0" fontId="7" fillId="5" borderId="3" xfId="0" applyFont="1" applyFill="1" applyBorder="1" applyAlignment="1">
      <alignment horizontal="left"/>
    </xf>
    <xf numFmtId="0" fontId="2" fillId="7" borderId="0" xfId="0" applyFont="1" applyFill="1"/>
    <xf numFmtId="0" fontId="6" fillId="0" borderId="0" xfId="0" applyFont="1" applyAlignment="1">
      <alignment horizontal="center"/>
    </xf>
    <xf numFmtId="0" fontId="8" fillId="0" borderId="6" xfId="0" applyFont="1" applyBorder="1" applyAlignment="1">
      <alignment horizontal="center"/>
    </xf>
    <xf numFmtId="0" fontId="9" fillId="0" borderId="0" xfId="0" applyFont="1"/>
    <xf numFmtId="0" fontId="7" fillId="5" borderId="0" xfId="0" applyFont="1" applyFill="1" applyBorder="1"/>
    <xf numFmtId="0" fontId="7" fillId="5" borderId="7" xfId="0" applyFont="1" applyFill="1" applyBorder="1" applyAlignment="1">
      <alignment horizontal="left"/>
    </xf>
    <xf numFmtId="0" fontId="7" fillId="5" borderId="8" xfId="0" applyFont="1" applyFill="1" applyBorder="1" applyAlignment="1">
      <alignment horizontal="left"/>
    </xf>
    <xf numFmtId="0" fontId="0" fillId="0" borderId="4" xfId="0" applyFont="1" applyBorder="1" applyAlignment="1">
      <alignment horizontal="left"/>
    </xf>
    <xf numFmtId="0" fontId="0" fillId="0" borderId="9" xfId="0" applyBorder="1"/>
    <xf numFmtId="0" fontId="0" fillId="0" borderId="9" xfId="0" applyBorder="1" applyAlignment="1">
      <alignment horizontal="left"/>
    </xf>
    <xf numFmtId="0" fontId="2" fillId="0" borderId="0" xfId="0" applyFont="1" applyAlignment="1">
      <alignment horizontal="right" indent="1"/>
    </xf>
    <xf numFmtId="0" fontId="2" fillId="8" borderId="0" xfId="0" applyFont="1" applyFill="1"/>
    <xf numFmtId="0" fontId="10" fillId="0" borderId="0" xfId="0" applyFont="1" applyAlignment="1">
      <alignment horizontal="center" vertical="top" wrapText="1"/>
    </xf>
    <xf numFmtId="0" fontId="4" fillId="3" borderId="0" xfId="0" applyFont="1" applyFill="1" applyAlignment="1">
      <alignment horizontal="center" vertical="center" wrapText="1"/>
    </xf>
    <xf numFmtId="0" fontId="4" fillId="3" borderId="0" xfId="0" applyFont="1" applyFill="1" applyAlignment="1">
      <alignment horizontal="center" vertical="center"/>
    </xf>
    <xf numFmtId="0" fontId="7" fillId="5" borderId="10" xfId="0" applyFont="1" applyFill="1" applyBorder="1" applyAlignment="1">
      <alignment horizontal="left"/>
    </xf>
    <xf numFmtId="0" fontId="11" fillId="7" borderId="0" xfId="0" applyFont="1" applyFill="1" applyAlignment="1">
      <alignment horizontal="left" vertical="center" indent="6"/>
    </xf>
    <xf numFmtId="0" fontId="13" fillId="0" borderId="0" xfId="0" applyFont="1"/>
    <xf numFmtId="0" fontId="6" fillId="0" borderId="0" xfId="0" applyFont="1"/>
    <xf numFmtId="0" fontId="7" fillId="5" borderId="0" xfId="0" applyFont="1" applyFill="1" applyBorder="1" applyAlignment="1">
      <alignment horizontal="left"/>
    </xf>
    <xf numFmtId="0" fontId="0" fillId="0" borderId="1" xfId="0" applyBorder="1" applyAlignment="1">
      <alignment horizontal="left" vertical="center"/>
    </xf>
    <xf numFmtId="9" fontId="0" fillId="0" borderId="1" xfId="0" applyNumberFormat="1" applyBorder="1" applyAlignment="1">
      <alignment horizontal="left" vertical="center"/>
    </xf>
    <xf numFmtId="0" fontId="1" fillId="0" borderId="0" xfId="0" applyFont="1"/>
    <xf numFmtId="0" fontId="10" fillId="0" borderId="0" xfId="0" applyFont="1"/>
    <xf numFmtId="0" fontId="14" fillId="8" borderId="0" xfId="0" applyFont="1" applyFill="1"/>
    <xf numFmtId="0" fontId="9" fillId="0" borderId="0" xfId="0" applyFont="1" applyAlignment="1">
      <alignment horizontal="right"/>
    </xf>
    <xf numFmtId="9" fontId="2" fillId="0" borderId="0" xfId="0" applyNumberFormat="1" applyFont="1"/>
    <xf numFmtId="0" fontId="2" fillId="0" borderId="0" xfId="0" applyFont="1" applyFill="1" applyAlignment="1">
      <alignment horizontal="center"/>
    </xf>
  </cellXfs>
  <cellStyles count="2">
    <cellStyle name="Normal" xfId="0" builtinId="0"/>
    <cellStyle name="Percent" xfId="1" builtinId="5"/>
  </cellStyles>
  <dxfs count="7">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font>
        <b/>
        <i/>
        <sz val="10"/>
        <color rgb="FFFFC000"/>
      </font>
      <fill>
        <patternFill patternType="solid">
          <bgColor theme="1" tint="0.499984740745262"/>
        </patternFill>
      </fill>
      <border>
        <bottom style="thin">
          <color theme="6"/>
        </bottom>
        <vertical/>
        <horizontal/>
      </border>
    </dxf>
    <dxf>
      <font>
        <sz val="9"/>
        <color theme="1"/>
      </font>
      <fill>
        <patternFill>
          <bgColor theme="1" tint="0.499984740745262"/>
        </patternFill>
      </fill>
      <border>
        <left style="thin">
          <color theme="6"/>
        </left>
        <right style="thin">
          <color theme="6"/>
        </right>
        <top style="thin">
          <color theme="6"/>
        </top>
        <bottom style="thin">
          <color theme="6"/>
        </bottom>
        <vertical/>
        <horizontal/>
      </border>
    </dxf>
  </dxfs>
  <tableStyles count="1" defaultTableStyle="TableStyleMedium2" defaultPivotStyle="PivotStyleLight16">
    <tableStyle name="mySlicer" pivot="0" table="0" count="10">
      <tableStyleElement type="wholeTable" dxfId="6"/>
      <tableStyleElement type="headerRow" dxfId="5"/>
    </tableStyle>
  </tableStyles>
  <colors>
    <mruColors>
      <color rgb="FF0000FF"/>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6"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theme="0" tint="-4.9989318521683403E-2"/>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my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sharedStrings" Target="sharedStrings.xml"/><Relationship Id="rId5" Type="http://schemas.openxmlformats.org/officeDocument/2006/relationships/pivotCacheDefinition" Target="pivotCache/pivotCacheDefinition2.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WilliamKiarieVisual!$C$65</c:f>
              <c:strCache>
                <c:ptCount val="1"/>
                <c:pt idx="0">
                  <c:v>Fixed Cost</c:v>
                </c:pt>
              </c:strCache>
            </c:strRef>
          </c:tx>
          <c:spPr>
            <a:ln w="31750" cap="rnd">
              <a:solidFill>
                <a:srgbClr val="7030A0"/>
              </a:solidFill>
              <a:round/>
            </a:ln>
            <a:effectLst/>
          </c:spPr>
          <c:marker>
            <c:symbol val="diamond"/>
            <c:size val="8"/>
            <c:spPr>
              <a:solidFill>
                <a:srgbClr val="7030A0"/>
              </a:solidFill>
              <a:ln w="9525">
                <a:noFill/>
              </a:ln>
              <a:effectLst/>
            </c:spPr>
          </c:marker>
          <c:cat>
            <c:strRef>
              <c:f>WilliamKiarieVisual!$D$64:$H$64</c:f>
              <c:strCache>
                <c:ptCount val="5"/>
                <c:pt idx="0">
                  <c:v>2011</c:v>
                </c:pt>
                <c:pt idx="1">
                  <c:v>2012</c:v>
                </c:pt>
                <c:pt idx="2">
                  <c:v>2013</c:v>
                </c:pt>
                <c:pt idx="3">
                  <c:v>2014</c:v>
                </c:pt>
                <c:pt idx="4">
                  <c:v>2015</c:v>
                </c:pt>
              </c:strCache>
            </c:strRef>
          </c:cat>
          <c:val>
            <c:numRef>
              <c:f>WilliamKiarieVisual!$D$65:$H$65</c:f>
              <c:numCache>
                <c:formatCode>0%</c:formatCode>
                <c:ptCount val="5"/>
                <c:pt idx="0">
                  <c:v>1</c:v>
                </c:pt>
                <c:pt idx="1">
                  <c:v>1.0526315789473684</c:v>
                </c:pt>
                <c:pt idx="2">
                  <c:v>0.95</c:v>
                </c:pt>
                <c:pt idx="3">
                  <c:v>1</c:v>
                </c:pt>
                <c:pt idx="4">
                  <c:v>0.94736842105263153</c:v>
                </c:pt>
              </c:numCache>
            </c:numRef>
          </c:val>
          <c:smooth val="0"/>
          <c:extLst>
            <c:ext xmlns:c16="http://schemas.microsoft.com/office/drawing/2014/chart" uri="{C3380CC4-5D6E-409C-BE32-E72D297353CC}">
              <c16:uniqueId val="{00000000-F008-4BFB-96A9-67A91F179681}"/>
            </c:ext>
          </c:extLst>
        </c:ser>
        <c:ser>
          <c:idx val="1"/>
          <c:order val="1"/>
          <c:tx>
            <c:strRef>
              <c:f>WilliamKiarieVisual!$C$66</c:f>
              <c:strCache>
                <c:ptCount val="1"/>
                <c:pt idx="0">
                  <c:v>Target Line</c:v>
                </c:pt>
              </c:strCache>
            </c:strRef>
          </c:tx>
          <c:spPr>
            <a:ln w="25400" cap="rnd">
              <a:solidFill>
                <a:schemeClr val="tx1">
                  <a:lumMod val="85000"/>
                  <a:lumOff val="15000"/>
                </a:schemeClr>
              </a:solidFill>
              <a:prstDash val="sysDash"/>
              <a:round/>
            </a:ln>
            <a:effectLst/>
          </c:spPr>
          <c:marker>
            <c:symbol val="none"/>
          </c:marker>
          <c:cat>
            <c:strRef>
              <c:f>WilliamKiarieVisual!$D$64:$H$64</c:f>
              <c:strCache>
                <c:ptCount val="5"/>
                <c:pt idx="0">
                  <c:v>2011</c:v>
                </c:pt>
                <c:pt idx="1">
                  <c:v>2012</c:v>
                </c:pt>
                <c:pt idx="2">
                  <c:v>2013</c:v>
                </c:pt>
                <c:pt idx="3">
                  <c:v>2014</c:v>
                </c:pt>
                <c:pt idx="4">
                  <c:v>2015</c:v>
                </c:pt>
              </c:strCache>
            </c:strRef>
          </c:cat>
          <c:val>
            <c:numRef>
              <c:f>WilliamKiarieVisual!$D$66:$H$66</c:f>
              <c:numCache>
                <c:formatCode>0%</c:formatCode>
                <c:ptCount val="5"/>
                <c:pt idx="0">
                  <c:v>1</c:v>
                </c:pt>
                <c:pt idx="1">
                  <c:v>1</c:v>
                </c:pt>
                <c:pt idx="2">
                  <c:v>1</c:v>
                </c:pt>
                <c:pt idx="3">
                  <c:v>1</c:v>
                </c:pt>
                <c:pt idx="4">
                  <c:v>1</c:v>
                </c:pt>
              </c:numCache>
            </c:numRef>
          </c:val>
          <c:smooth val="0"/>
          <c:extLst>
            <c:ext xmlns:c16="http://schemas.microsoft.com/office/drawing/2014/chart" uri="{C3380CC4-5D6E-409C-BE32-E72D297353CC}">
              <c16:uniqueId val="{00000005-F008-4BFB-96A9-67A91F179681}"/>
            </c:ext>
          </c:extLst>
        </c:ser>
        <c:dLbls>
          <c:showLegendKey val="0"/>
          <c:showVal val="0"/>
          <c:showCatName val="0"/>
          <c:showSerName val="0"/>
          <c:showPercent val="0"/>
          <c:showBubbleSize val="0"/>
        </c:dLbls>
        <c:marker val="1"/>
        <c:smooth val="0"/>
        <c:axId val="478495936"/>
        <c:axId val="478500856"/>
      </c:lineChart>
      <c:catAx>
        <c:axId val="478495936"/>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8500856"/>
        <c:crosses val="autoZero"/>
        <c:auto val="1"/>
        <c:lblAlgn val="ctr"/>
        <c:lblOffset val="100"/>
        <c:noMultiLvlLbl val="0"/>
      </c:catAx>
      <c:valAx>
        <c:axId val="478500856"/>
        <c:scaling>
          <c:orientation val="minMax"/>
          <c:min val="0.35000000000000003"/>
        </c:scaling>
        <c:delete val="0"/>
        <c:axPos val="l"/>
        <c:numFmt formatCode="0%" sourceLinked="1"/>
        <c:majorTickMark val="out"/>
        <c:minorTickMark val="in"/>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8495936"/>
        <c:crosses val="autoZero"/>
        <c:crossBetween val="between"/>
      </c:valAx>
      <c:spPr>
        <a:noFill/>
        <a:ln>
          <a:noFill/>
        </a:ln>
        <a:effectLst/>
      </c:spPr>
    </c:plotArea>
    <c:legend>
      <c:legendPos val="t"/>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184166176728004E-2"/>
          <c:y val="0.18448432093969738"/>
          <c:w val="0.91679624857433739"/>
          <c:h val="0.59943466659178246"/>
        </c:manualLayout>
      </c:layout>
      <c:areaChart>
        <c:grouping val="standard"/>
        <c:varyColors val="0"/>
        <c:ser>
          <c:idx val="4"/>
          <c:order val="4"/>
          <c:tx>
            <c:strRef>
              <c:f>WilliamKiarieVisual!$C$32</c:f>
              <c:strCache>
                <c:ptCount val="1"/>
                <c:pt idx="0">
                  <c:v>#N/A</c:v>
                </c:pt>
              </c:strCache>
            </c:strRef>
          </c:tx>
          <c:spPr>
            <a:solidFill>
              <a:srgbClr val="7030A0"/>
            </a:solidFill>
            <a:ln w="12700">
              <a:noFill/>
            </a:ln>
            <a:effectLst/>
          </c:spPr>
          <c:cat>
            <c:strRef>
              <c:f>WilliamKiarieVisual!$D$27:$H$27</c:f>
              <c:strCache>
                <c:ptCount val="5"/>
                <c:pt idx="0">
                  <c:v>2011</c:v>
                </c:pt>
                <c:pt idx="1">
                  <c:v>2012</c:v>
                </c:pt>
                <c:pt idx="2">
                  <c:v>2013</c:v>
                </c:pt>
                <c:pt idx="3">
                  <c:v>2014</c:v>
                </c:pt>
                <c:pt idx="4">
                  <c:v>2015</c:v>
                </c:pt>
              </c:strCache>
            </c:strRef>
          </c:cat>
          <c:val>
            <c:numRef>
              <c:f>WilliamKiarieVisual!$D$32:$H$32</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0-03A2-4F41-AE71-EFA7E095DFC0}"/>
            </c:ext>
          </c:extLst>
        </c:ser>
        <c:ser>
          <c:idx val="5"/>
          <c:order val="5"/>
          <c:tx>
            <c:strRef>
              <c:f>WilliamKiarieVisual!$C$33</c:f>
              <c:strCache>
                <c:ptCount val="1"/>
                <c:pt idx="0">
                  <c:v>#N/A</c:v>
                </c:pt>
              </c:strCache>
            </c:strRef>
          </c:tx>
          <c:spPr>
            <a:gradFill>
              <a:gsLst>
                <a:gs pos="0">
                  <a:schemeClr val="accent3">
                    <a:alpha val="85000"/>
                    <a:lumMod val="100000"/>
                  </a:schemeClr>
                </a:gs>
                <a:gs pos="44000">
                  <a:schemeClr val="accent3">
                    <a:alpha val="80000"/>
                    <a:lumMod val="57000"/>
                    <a:lumOff val="43000"/>
                  </a:schemeClr>
                </a:gs>
                <a:gs pos="73000">
                  <a:schemeClr val="accent3">
                    <a:lumMod val="64000"/>
                    <a:lumOff val="36000"/>
                    <a:alpha val="70000"/>
                  </a:schemeClr>
                </a:gs>
                <a:gs pos="100000">
                  <a:schemeClr val="accent3">
                    <a:alpha val="70000"/>
                    <a:lumMod val="55000"/>
                    <a:lumOff val="45000"/>
                  </a:schemeClr>
                </a:gs>
              </a:gsLst>
              <a:lin ang="5400000" scaled="1"/>
            </a:gradFill>
            <a:ln>
              <a:noFill/>
            </a:ln>
            <a:effectLst/>
          </c:spPr>
          <c:cat>
            <c:strRef>
              <c:f>WilliamKiarieVisual!$D$27:$H$27</c:f>
              <c:strCache>
                <c:ptCount val="5"/>
                <c:pt idx="0">
                  <c:v>2011</c:v>
                </c:pt>
                <c:pt idx="1">
                  <c:v>2012</c:v>
                </c:pt>
                <c:pt idx="2">
                  <c:v>2013</c:v>
                </c:pt>
                <c:pt idx="3">
                  <c:v>2014</c:v>
                </c:pt>
                <c:pt idx="4">
                  <c:v>2015</c:v>
                </c:pt>
              </c:strCache>
            </c:strRef>
          </c:cat>
          <c:val>
            <c:numRef>
              <c:f>WilliamKiarieVisual!$D$33:$H$33</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1-03A2-4F41-AE71-EFA7E095DFC0}"/>
            </c:ext>
          </c:extLst>
        </c:ser>
        <c:dLbls>
          <c:showLegendKey val="0"/>
          <c:showVal val="0"/>
          <c:showCatName val="0"/>
          <c:showSerName val="0"/>
          <c:showPercent val="0"/>
          <c:showBubbleSize val="0"/>
        </c:dLbls>
        <c:axId val="492721040"/>
        <c:axId val="492718744"/>
      </c:areaChart>
      <c:barChart>
        <c:barDir val="col"/>
        <c:grouping val="clustered"/>
        <c:varyColors val="0"/>
        <c:ser>
          <c:idx val="2"/>
          <c:order val="2"/>
          <c:tx>
            <c:strRef>
              <c:f>WilliamKiarieVisual!$C$30</c:f>
              <c:strCache>
                <c:ptCount val="1"/>
                <c:pt idx="0">
                  <c:v>#N/A</c:v>
                </c:pt>
              </c:strCache>
            </c:strRef>
          </c:tx>
          <c:spPr>
            <a:solidFill>
              <a:schemeClr val="accent4"/>
            </a:solidFill>
            <a:ln>
              <a:noFill/>
            </a:ln>
            <a:effectLst/>
          </c:spPr>
          <c:invertIfNegative val="0"/>
          <c:cat>
            <c:strRef>
              <c:f>WilliamKiarieVisual!$D$27:$H$27</c:f>
              <c:strCache>
                <c:ptCount val="5"/>
                <c:pt idx="0">
                  <c:v>2011</c:v>
                </c:pt>
                <c:pt idx="1">
                  <c:v>2012</c:v>
                </c:pt>
                <c:pt idx="2">
                  <c:v>2013</c:v>
                </c:pt>
                <c:pt idx="3">
                  <c:v>2014</c:v>
                </c:pt>
                <c:pt idx="4">
                  <c:v>2015</c:v>
                </c:pt>
              </c:strCache>
            </c:strRef>
          </c:cat>
          <c:val>
            <c:numRef>
              <c:f>WilliamKiarieVisual!$D$30:$H$30</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2-03A2-4F41-AE71-EFA7E095DFC0}"/>
            </c:ext>
          </c:extLst>
        </c:ser>
        <c:ser>
          <c:idx val="3"/>
          <c:order val="3"/>
          <c:tx>
            <c:strRef>
              <c:f>WilliamKiarieVisual!$C$31</c:f>
              <c:strCache>
                <c:ptCount val="1"/>
                <c:pt idx="0">
                  <c:v>#N/A</c:v>
                </c:pt>
              </c:strCache>
            </c:strRef>
          </c:tx>
          <c:spPr>
            <a:solidFill>
              <a:schemeClr val="accent3"/>
            </a:solidFill>
            <a:ln>
              <a:noFill/>
            </a:ln>
            <a:effectLst/>
          </c:spPr>
          <c:invertIfNegative val="0"/>
          <c:cat>
            <c:strRef>
              <c:f>WilliamKiarieVisual!$D$27:$H$27</c:f>
              <c:strCache>
                <c:ptCount val="5"/>
                <c:pt idx="0">
                  <c:v>2011</c:v>
                </c:pt>
                <c:pt idx="1">
                  <c:v>2012</c:v>
                </c:pt>
                <c:pt idx="2">
                  <c:v>2013</c:v>
                </c:pt>
                <c:pt idx="3">
                  <c:v>2014</c:v>
                </c:pt>
                <c:pt idx="4">
                  <c:v>2015</c:v>
                </c:pt>
              </c:strCache>
            </c:strRef>
          </c:cat>
          <c:val>
            <c:numRef>
              <c:f>WilliamKiarieVisual!$D$31:$H$31</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3-03A2-4F41-AE71-EFA7E095DFC0}"/>
            </c:ext>
          </c:extLst>
        </c:ser>
        <c:dLbls>
          <c:showLegendKey val="0"/>
          <c:showVal val="0"/>
          <c:showCatName val="0"/>
          <c:showSerName val="0"/>
          <c:showPercent val="0"/>
          <c:showBubbleSize val="0"/>
        </c:dLbls>
        <c:gapWidth val="219"/>
        <c:axId val="492721040"/>
        <c:axId val="492718744"/>
      </c:barChart>
      <c:lineChart>
        <c:grouping val="standard"/>
        <c:varyColors val="0"/>
        <c:ser>
          <c:idx val="0"/>
          <c:order val="0"/>
          <c:tx>
            <c:strRef>
              <c:f>WilliamKiarieVisual!$C$28</c:f>
              <c:strCache>
                <c:ptCount val="1"/>
                <c:pt idx="0">
                  <c:v>JK Lakshmi Cement</c:v>
                </c:pt>
              </c:strCache>
            </c:strRef>
          </c:tx>
          <c:spPr>
            <a:ln w="28575" cap="rnd">
              <a:solidFill>
                <a:schemeClr val="accent4"/>
              </a:solidFill>
              <a:round/>
            </a:ln>
            <a:effectLst/>
          </c:spPr>
          <c:marker>
            <c:symbol val="none"/>
          </c:marker>
          <c:cat>
            <c:strRef>
              <c:f>WilliamKiarieVisual!$D$27:$H$27</c:f>
              <c:strCache>
                <c:ptCount val="5"/>
                <c:pt idx="0">
                  <c:v>2011</c:v>
                </c:pt>
                <c:pt idx="1">
                  <c:v>2012</c:v>
                </c:pt>
                <c:pt idx="2">
                  <c:v>2013</c:v>
                </c:pt>
                <c:pt idx="3">
                  <c:v>2014</c:v>
                </c:pt>
                <c:pt idx="4">
                  <c:v>2015</c:v>
                </c:pt>
              </c:strCache>
            </c:strRef>
          </c:cat>
          <c:val>
            <c:numRef>
              <c:f>WilliamKiarieVisual!$D$28:$H$28</c:f>
              <c:numCache>
                <c:formatCode>General</c:formatCode>
                <c:ptCount val="5"/>
                <c:pt idx="0">
                  <c:v>19</c:v>
                </c:pt>
                <c:pt idx="1">
                  <c:v>20</c:v>
                </c:pt>
                <c:pt idx="2">
                  <c:v>19</c:v>
                </c:pt>
                <c:pt idx="3">
                  <c:v>19</c:v>
                </c:pt>
                <c:pt idx="4">
                  <c:v>18</c:v>
                </c:pt>
              </c:numCache>
            </c:numRef>
          </c:val>
          <c:smooth val="0"/>
          <c:extLst>
            <c:ext xmlns:c16="http://schemas.microsoft.com/office/drawing/2014/chart" uri="{C3380CC4-5D6E-409C-BE32-E72D297353CC}">
              <c16:uniqueId val="{00000004-03A2-4F41-AE71-EFA7E095DFC0}"/>
            </c:ext>
          </c:extLst>
        </c:ser>
        <c:ser>
          <c:idx val="1"/>
          <c:order val="1"/>
          <c:tx>
            <c:strRef>
              <c:f>WilliamKiarieVisual!$C$29</c:f>
              <c:strCache>
                <c:ptCount val="1"/>
                <c:pt idx="0">
                  <c:v>Ambuja Cement</c:v>
                </c:pt>
              </c:strCache>
            </c:strRef>
          </c:tx>
          <c:spPr>
            <a:ln w="28575" cap="rnd">
              <a:solidFill>
                <a:schemeClr val="accent3"/>
              </a:solidFill>
              <a:round/>
            </a:ln>
            <a:effectLst/>
          </c:spPr>
          <c:marker>
            <c:symbol val="none"/>
          </c:marker>
          <c:cat>
            <c:strRef>
              <c:f>WilliamKiarieVisual!$D$27:$H$27</c:f>
              <c:strCache>
                <c:ptCount val="5"/>
                <c:pt idx="0">
                  <c:v>2011</c:v>
                </c:pt>
                <c:pt idx="1">
                  <c:v>2012</c:v>
                </c:pt>
                <c:pt idx="2">
                  <c:v>2013</c:v>
                </c:pt>
                <c:pt idx="3">
                  <c:v>2014</c:v>
                </c:pt>
                <c:pt idx="4">
                  <c:v>2015</c:v>
                </c:pt>
              </c:strCache>
            </c:strRef>
          </c:cat>
          <c:val>
            <c:numRef>
              <c:f>WilliamKiarieVisual!$D$29:$H$29</c:f>
              <c:numCache>
                <c:formatCode>General</c:formatCode>
                <c:ptCount val="5"/>
                <c:pt idx="0">
                  <c:v>25</c:v>
                </c:pt>
                <c:pt idx="1">
                  <c:v>25</c:v>
                </c:pt>
                <c:pt idx="2">
                  <c:v>27</c:v>
                </c:pt>
                <c:pt idx="3">
                  <c:v>27</c:v>
                </c:pt>
                <c:pt idx="4">
                  <c:v>30</c:v>
                </c:pt>
              </c:numCache>
            </c:numRef>
          </c:val>
          <c:smooth val="0"/>
          <c:extLst>
            <c:ext xmlns:c16="http://schemas.microsoft.com/office/drawing/2014/chart" uri="{C3380CC4-5D6E-409C-BE32-E72D297353CC}">
              <c16:uniqueId val="{00000005-03A2-4F41-AE71-EFA7E095DFC0}"/>
            </c:ext>
          </c:extLst>
        </c:ser>
        <c:dLbls>
          <c:showLegendKey val="0"/>
          <c:showVal val="0"/>
          <c:showCatName val="0"/>
          <c:showSerName val="0"/>
          <c:showPercent val="0"/>
          <c:showBubbleSize val="0"/>
        </c:dLbls>
        <c:marker val="1"/>
        <c:smooth val="0"/>
        <c:axId val="492721040"/>
        <c:axId val="492718744"/>
      </c:lineChart>
      <c:valAx>
        <c:axId val="492718744"/>
        <c:scaling>
          <c:orientation val="minMax"/>
        </c:scaling>
        <c:delete val="0"/>
        <c:axPos val="r"/>
        <c:numFmt formatCode="General" sourceLinked="1"/>
        <c:majorTickMark val="out"/>
        <c:minorTickMark val="in"/>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492721040"/>
        <c:crosses val="max"/>
        <c:crossBetween val="between"/>
      </c:valAx>
      <c:catAx>
        <c:axId val="4927210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492718744"/>
        <c:crosses val="autoZero"/>
        <c:auto val="1"/>
        <c:lblAlgn val="ctr"/>
        <c:lblOffset val="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noFill/>
    <a:ln w="9525" cap="flat" cmpd="sng" algn="ctr">
      <a:noFill/>
      <a:round/>
    </a:ln>
    <a:effectLst/>
  </c:spPr>
  <c:txPr>
    <a:bodyPr/>
    <a:lstStyle/>
    <a:p>
      <a:pPr>
        <a:defRPr sz="8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V$12"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Drop" dropLines="4" dropStyle="combo" dx="16" fmlaLink="$R$13" fmlaRange="$R$7:$R$10" noThreeD="1" sel="4" val="0"/>
</file>

<file path=xl/ctrlProps/ctrlProp4.xml><?xml version="1.0" encoding="utf-8"?>
<formControlPr xmlns="http://schemas.microsoft.com/office/spreadsheetml/2009/9/main" objectType="Drop" dropLines="4" dropStyle="combo" dx="16" fmlaLink="$R$14" fmlaRange="$R$7:$R$10" noThreeD="1" sel="3" val="0"/>
</file>

<file path=xl/drawings/_rels/drawing1.xml.rels><?xml version="1.0" encoding="UTF-8" standalone="yes"?>
<Relationships xmlns="http://schemas.openxmlformats.org/package/2006/relationships"><Relationship Id="rId1" Type="http://schemas.openxmlformats.org/officeDocument/2006/relationships/hyperlink" Target="http://chandoo.org/wp/"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datacycleanalyticskenya.wordpress.com/"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chandoo.org/wp/"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114300</xdr:rowOff>
    </xdr:from>
    <xdr:to>
      <xdr:col>12</xdr:col>
      <xdr:colOff>0</xdr:colOff>
      <xdr:row>0</xdr:row>
      <xdr:rowOff>419100</xdr:rowOff>
    </xdr:to>
    <xdr:sp macro="" textlink="">
      <xdr:nvSpPr>
        <xdr:cNvPr id="2" name="Rounded Rectangle 1">
          <a:hlinkClick xmlns:r="http://schemas.openxmlformats.org/officeDocument/2006/relationships" r:id="rId1"/>
        </xdr:cNvPr>
        <xdr:cNvSpPr/>
      </xdr:nvSpPr>
      <xdr:spPr>
        <a:xfrm>
          <a:off x="2598420" y="114300"/>
          <a:ext cx="1325880" cy="304800"/>
        </a:xfrm>
        <a:prstGeom prst="roundRect">
          <a:avLst/>
        </a:prstGeom>
        <a:effectLst>
          <a:outerShdw blurRad="63500" sx="102000" sy="102000" algn="c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n-US" sz="1100">
              <a:solidFill>
                <a:schemeClr val="tx1">
                  <a:lumMod val="85000"/>
                  <a:lumOff val="15000"/>
                </a:schemeClr>
              </a:solidFill>
              <a:effectLst>
                <a:outerShdw blurRad="50800" dist="38100" dir="5400000" algn="t" rotWithShape="0">
                  <a:schemeClr val="bg1">
                    <a:lumMod val="95000"/>
                    <a:alpha val="40000"/>
                  </a:schemeClr>
                </a:outerShdw>
              </a:effectLst>
            </a:rPr>
            <a:t>Visit Chandoo.org</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xdr:row>
          <xdr:rowOff>114300</xdr:rowOff>
        </xdr:from>
        <xdr:to>
          <xdr:col>2</xdr:col>
          <xdr:colOff>1581150</xdr:colOff>
          <xdr:row>2</xdr:row>
          <xdr:rowOff>200025</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solidFill>
              <a:srgbClr val="EBF1D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Yearly Trends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xdr:row>
          <xdr:rowOff>66675</xdr:rowOff>
        </xdr:from>
        <xdr:to>
          <xdr:col>2</xdr:col>
          <xdr:colOff>1581150</xdr:colOff>
          <xdr:row>4</xdr:row>
          <xdr:rowOff>123825</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solidFill>
              <a:srgbClr val="EBF1D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Indexed Metric Changes</a:t>
              </a:r>
            </a:p>
          </xdr:txBody>
        </xdr:sp>
        <xdr:clientData/>
      </xdr:twoCellAnchor>
    </mc:Choice>
    <mc:Fallback/>
  </mc:AlternateContent>
  <xdr:twoCellAnchor editAs="oneCell">
    <xdr:from>
      <xdr:col>2</xdr:col>
      <xdr:colOff>57146</xdr:colOff>
      <xdr:row>5</xdr:row>
      <xdr:rowOff>28576</xdr:rowOff>
    </xdr:from>
    <xdr:to>
      <xdr:col>2</xdr:col>
      <xdr:colOff>1581149</xdr:colOff>
      <xdr:row>14</xdr:row>
      <xdr:rowOff>19050</xdr:rowOff>
    </xdr:to>
    <mc:AlternateContent xmlns:mc="http://schemas.openxmlformats.org/markup-compatibility/2006" xmlns:a14="http://schemas.microsoft.com/office/drawing/2010/main">
      <mc:Choice Requires="a14">
        <xdr:graphicFrame macro="">
          <xdr:nvGraphicFramePr>
            <xdr:cNvPr id="3" name="Variable"/>
            <xdr:cNvGraphicFramePr/>
          </xdr:nvGraphicFramePr>
          <xdr:xfrm>
            <a:off x="0" y="0"/>
            <a:ext cx="0" cy="0"/>
          </xdr:xfrm>
          <a:graphic>
            <a:graphicData uri="http://schemas.microsoft.com/office/drawing/2010/slicer">
              <sle:slicer xmlns:sle="http://schemas.microsoft.com/office/drawing/2010/slicer" name="Variable"/>
            </a:graphicData>
          </a:graphic>
        </xdr:graphicFrame>
      </mc:Choice>
      <mc:Fallback xmlns="">
        <xdr:sp macro="" textlink="">
          <xdr:nvSpPr>
            <xdr:cNvPr id="0" name=""/>
            <xdr:cNvSpPr>
              <a:spLocks noTextEdit="1"/>
            </xdr:cNvSpPr>
          </xdr:nvSpPr>
          <xdr:spPr>
            <a:xfrm>
              <a:off x="1047746" y="1000126"/>
              <a:ext cx="1524003" cy="16954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mc:AlternateContent xmlns:mc="http://schemas.openxmlformats.org/markup-compatibility/2006">
    <mc:Choice xmlns:a14="http://schemas.microsoft.com/office/drawing/2010/main" Requires="a14">
      <xdr:twoCellAnchor editAs="oneCell">
        <xdr:from>
          <xdr:col>3</xdr:col>
          <xdr:colOff>9525</xdr:colOff>
          <xdr:row>1</xdr:row>
          <xdr:rowOff>104775</xdr:rowOff>
        </xdr:from>
        <xdr:to>
          <xdr:col>5</xdr:col>
          <xdr:colOff>419100</xdr:colOff>
          <xdr:row>2</xdr:row>
          <xdr:rowOff>180975</xdr:rowOff>
        </xdr:to>
        <xdr:sp macro="" textlink="">
          <xdr:nvSpPr>
            <xdr:cNvPr id="3080" name="Drop Down 8" hidden="1">
              <a:extLst>
                <a:ext uri="{63B3BB69-23CF-44E3-9099-C40C66FF867C}">
                  <a14:compatExt spid="_x0000_s3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1</xdr:row>
          <xdr:rowOff>104775</xdr:rowOff>
        </xdr:from>
        <xdr:to>
          <xdr:col>10</xdr:col>
          <xdr:colOff>819150</xdr:colOff>
          <xdr:row>2</xdr:row>
          <xdr:rowOff>180975</xdr:rowOff>
        </xdr:to>
        <xdr:sp macro="" textlink="">
          <xdr:nvSpPr>
            <xdr:cNvPr id="3081" name="Drop Down 9" hidden="1">
              <a:extLst>
                <a:ext uri="{63B3BB69-23CF-44E3-9099-C40C66FF867C}">
                  <a14:compatExt spid="_x0000_s3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47625</xdr:colOff>
      <xdr:row>14</xdr:row>
      <xdr:rowOff>66675</xdr:rowOff>
    </xdr:from>
    <xdr:to>
      <xdr:col>2</xdr:col>
      <xdr:colOff>1571625</xdr:colOff>
      <xdr:row>20</xdr:row>
      <xdr:rowOff>66675</xdr:rowOff>
    </xdr:to>
    <mc:AlternateContent xmlns:mc="http://schemas.openxmlformats.org/markup-compatibility/2006" xmlns:a14="http://schemas.microsoft.com/office/drawing/2010/main">
      <mc:Choice Requires="a14">
        <xdr:graphicFrame macro="">
          <xdr:nvGraphicFramePr>
            <xdr:cNvPr id="10" name="Chart Types"/>
            <xdr:cNvGraphicFramePr/>
          </xdr:nvGraphicFramePr>
          <xdr:xfrm>
            <a:off x="0" y="0"/>
            <a:ext cx="0" cy="0"/>
          </xdr:xfrm>
          <a:graphic>
            <a:graphicData uri="http://schemas.microsoft.com/office/drawing/2010/slicer">
              <sle:slicer xmlns:sle="http://schemas.microsoft.com/office/drawing/2010/slicer" name="Chart Types"/>
            </a:graphicData>
          </a:graphic>
        </xdr:graphicFrame>
      </mc:Choice>
      <mc:Fallback xmlns="">
        <xdr:sp macro="" textlink="">
          <xdr:nvSpPr>
            <xdr:cNvPr id="0" name=""/>
            <xdr:cNvSpPr>
              <a:spLocks noTextEdit="1"/>
            </xdr:cNvSpPr>
          </xdr:nvSpPr>
          <xdr:spPr>
            <a:xfrm>
              <a:off x="1038225" y="2743200"/>
              <a:ext cx="1524000" cy="1143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38101</xdr:colOff>
      <xdr:row>67</xdr:row>
      <xdr:rowOff>38100</xdr:rowOff>
    </xdr:from>
    <xdr:to>
      <xdr:col>10</xdr:col>
      <xdr:colOff>800101</xdr:colOff>
      <xdr:row>82</xdr:row>
      <xdr:rowOff>123824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47625</xdr:colOff>
      <xdr:row>35</xdr:row>
      <xdr:rowOff>38101</xdr:rowOff>
    </xdr:from>
    <xdr:to>
      <xdr:col>10</xdr:col>
      <xdr:colOff>762000</xdr:colOff>
      <xdr:row>50</xdr:row>
      <xdr:rowOff>114301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0</xdr:colOff>
          <xdr:row>4</xdr:row>
          <xdr:rowOff>0</xdr:rowOff>
        </xdr:from>
        <xdr:to>
          <xdr:col>11</xdr:col>
          <xdr:colOff>9525</xdr:colOff>
          <xdr:row>20</xdr:row>
          <xdr:rowOff>19050</xdr:rowOff>
        </xdr:to>
        <xdr:pic>
          <xdr:nvPicPr>
            <xdr:cNvPr id="13" name="Picture 12"/>
            <xdr:cNvPicPr>
              <a:picLocks noChangeAspect="1" noChangeArrowheads="1"/>
              <a:extLst>
                <a:ext uri="{84589F7E-364E-4C9E-8A38-B11213B215E9}">
                  <a14:cameraTool cellRange="ChartToDisplay" spid="_x0000_s3086"/>
                </a:ext>
              </a:extLst>
            </xdr:cNvPicPr>
          </xdr:nvPicPr>
          <xdr:blipFill>
            <a:blip xmlns:r="http://schemas.openxmlformats.org/officeDocument/2006/relationships" r:embed="rId3"/>
            <a:srcRect/>
            <a:stretch>
              <a:fillRect/>
            </a:stretch>
          </xdr:blipFill>
          <xdr:spPr bwMode="auto">
            <a:xfrm>
              <a:off x="3048000" y="781050"/>
              <a:ext cx="5114925" cy="30575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15</xdr:col>
      <xdr:colOff>276225</xdr:colOff>
      <xdr:row>0</xdr:row>
      <xdr:rowOff>28575</xdr:rowOff>
    </xdr:from>
    <xdr:to>
      <xdr:col>17</xdr:col>
      <xdr:colOff>1009650</xdr:colOff>
      <xdr:row>1</xdr:row>
      <xdr:rowOff>133350</xdr:rowOff>
    </xdr:to>
    <xdr:sp macro="" textlink="">
      <xdr:nvSpPr>
        <xdr:cNvPr id="5" name="Rounded Rectangle 4">
          <a:hlinkClick xmlns:r="http://schemas.openxmlformats.org/officeDocument/2006/relationships" r:id="rId4" tooltip="Excel Analytics Forum"/>
        </xdr:cNvPr>
        <xdr:cNvSpPr/>
      </xdr:nvSpPr>
      <xdr:spPr>
        <a:xfrm>
          <a:off x="9163050" y="28575"/>
          <a:ext cx="1905000" cy="295275"/>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i="1"/>
            <a:t>Data Cycle Analytics</a:t>
          </a:r>
          <a:r>
            <a:rPr lang="en-US" sz="1100" i="1" baseline="0"/>
            <a:t> Blog</a:t>
          </a:r>
          <a:endParaRPr lang="en-US" sz="1100" i="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106680</xdr:colOff>
      <xdr:row>1</xdr:row>
      <xdr:rowOff>304800</xdr:rowOff>
    </xdr:to>
    <xdr:sp macro="" textlink="">
      <xdr:nvSpPr>
        <xdr:cNvPr id="2" name="Rounded Rectangle 1">
          <a:hlinkClick xmlns:r="http://schemas.openxmlformats.org/officeDocument/2006/relationships" r:id="rId1"/>
        </xdr:cNvPr>
        <xdr:cNvSpPr/>
      </xdr:nvSpPr>
      <xdr:spPr>
        <a:xfrm>
          <a:off x="7101840" y="182880"/>
          <a:ext cx="1325880" cy="304800"/>
        </a:xfrm>
        <a:prstGeom prst="roundRect">
          <a:avLst/>
        </a:prstGeom>
        <a:effectLst>
          <a:outerShdw blurRad="63500" sx="102000" sy="102000" algn="c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n-US" sz="1100">
              <a:solidFill>
                <a:schemeClr val="tx1">
                  <a:lumMod val="85000"/>
                  <a:lumOff val="15000"/>
                </a:schemeClr>
              </a:solidFill>
              <a:effectLst>
                <a:outerShdw blurRad="50800" dist="38100" dir="5400000" algn="t" rotWithShape="0">
                  <a:schemeClr val="bg1">
                    <a:lumMod val="95000"/>
                    <a:alpha val="40000"/>
                  </a:schemeClr>
                </a:outerShdw>
              </a:effectLst>
            </a:rPr>
            <a:t>Visit Chandoo.org</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Chandoo" refreshedDate="42544.459828703701" createdVersion="5" refreshedVersion="5" minRefreshableVersion="3" recordCount="20">
  <cacheSource type="worksheet">
    <worksheetSource name="myData"/>
  </cacheSource>
  <cacheFields count="7">
    <cacheField name="Company" numFmtId="0">
      <sharedItems count="4">
        <s v="ACC Ltd"/>
        <s v="Ultratech Cement"/>
        <s v="Ambuja Cement"/>
        <s v="JK Lakshmi Cement"/>
      </sharedItems>
    </cacheField>
    <cacheField name="Variable" numFmtId="0">
      <sharedItems count="5">
        <s v="Other variable cost"/>
        <s v="Power &amp; Fuel"/>
        <s v="Freight &amp; Forwarding"/>
        <s v="Fixed Cost"/>
        <s v="Profit"/>
      </sharedItems>
    </cacheField>
    <cacheField name="2011" numFmtId="0">
      <sharedItems containsSemiMixedTypes="0" containsString="0" containsNumber="1" containsInteger="1" minValue="8" maxValue="30"/>
    </cacheField>
    <cacheField name="2012" numFmtId="0">
      <sharedItems containsSemiMixedTypes="0" containsString="0" containsNumber="1" containsInteger="1" minValue="9" maxValue="26"/>
    </cacheField>
    <cacheField name="2013" numFmtId="0">
      <sharedItems containsSemiMixedTypes="0" containsString="0" containsNumber="1" containsInteger="1" minValue="7" maxValue="29"/>
    </cacheField>
    <cacheField name="2014" numFmtId="0">
      <sharedItems containsSemiMixedTypes="0" containsString="0" containsNumber="1" containsInteger="1" minValue="8" maxValue="30"/>
    </cacheField>
    <cacheField name="2015" numFmtId="0">
      <sharedItems containsSemiMixedTypes="0" containsString="0" containsNumber="1" containsInteger="1" minValue="8" maxValue="3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illiam Kiarie" refreshedDate="42552.67483171296" createdVersion="6" refreshedVersion="6" minRefreshableVersion="3" recordCount="5">
  <cacheSource type="worksheet">
    <worksheetSource ref="T6:T11" sheet="WilliamKiarieVisual"/>
  </cacheSource>
  <cacheFields count="1">
    <cacheField name="Variable" numFmtId="0">
      <sharedItems count="5">
        <s v="Other variable cost"/>
        <s v="Power &amp; Fuel"/>
        <s v="Freight &amp; Forwarding"/>
        <s v="Fixed Cost"/>
        <s v="Profit"/>
      </sharedItems>
    </cacheField>
  </cacheFields>
  <extLst>
    <ext xmlns:x14="http://schemas.microsoft.com/office/spreadsheetml/2009/9/main" uri="{725AE2AE-9491-48be-B2B4-4EB974FC3084}">
      <x14:pivotCacheDefinition pivotCacheId="2"/>
    </ext>
  </extLst>
</pivotCacheDefinition>
</file>

<file path=xl/pivotCache/pivotCacheDefinition3.xml><?xml version="1.0" encoding="utf-8"?>
<pivotCacheDefinition xmlns="http://schemas.openxmlformats.org/spreadsheetml/2006/main" xmlns:r="http://schemas.openxmlformats.org/officeDocument/2006/relationships" r:id="rId1" refreshedBy="William Kiarie" refreshedDate="42552.691991319443" createdVersion="6" refreshedVersion="6" minRefreshableVersion="3" recordCount="3">
  <cacheSource type="worksheet">
    <worksheetSource ref="X6:X9" sheet="WilliamKiarieVisual"/>
  </cacheSource>
  <cacheFields count="1">
    <cacheField name="Chart Types" numFmtId="0">
      <sharedItems count="3">
        <s v="Line Chart"/>
        <s v="Bar Chart"/>
        <s v="Area Chart"/>
      </sharedItems>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20">
  <r>
    <x v="0"/>
    <x v="0"/>
    <n v="15"/>
    <n v="18"/>
    <n v="22"/>
    <n v="20"/>
    <n v="19"/>
  </r>
  <r>
    <x v="0"/>
    <x v="1"/>
    <n v="23"/>
    <n v="21"/>
    <n v="21"/>
    <n v="21"/>
    <n v="20"/>
  </r>
  <r>
    <x v="0"/>
    <x v="2"/>
    <n v="20"/>
    <n v="20"/>
    <n v="21"/>
    <n v="22"/>
    <n v="23"/>
  </r>
  <r>
    <x v="0"/>
    <x v="3"/>
    <n v="27"/>
    <n v="26"/>
    <n v="29"/>
    <n v="29"/>
    <n v="30"/>
  </r>
  <r>
    <x v="0"/>
    <x v="4"/>
    <n v="15"/>
    <n v="15"/>
    <n v="7"/>
    <n v="8"/>
    <n v="8"/>
  </r>
  <r>
    <x v="1"/>
    <x v="0"/>
    <n v="16"/>
    <n v="17"/>
    <n v="18"/>
    <n v="19"/>
    <n v="18"/>
  </r>
  <r>
    <x v="1"/>
    <x v="1"/>
    <n v="23"/>
    <n v="24"/>
    <n v="21"/>
    <n v="20"/>
    <n v="21"/>
  </r>
  <r>
    <x v="1"/>
    <x v="2"/>
    <n v="22"/>
    <n v="20"/>
    <n v="21"/>
    <n v="23"/>
    <n v="24"/>
  </r>
  <r>
    <x v="1"/>
    <x v="3"/>
    <n v="24"/>
    <n v="22"/>
    <n v="22"/>
    <n v="24"/>
    <n v="24"/>
  </r>
  <r>
    <x v="1"/>
    <x v="4"/>
    <n v="17"/>
    <n v="17"/>
    <n v="8"/>
    <n v="9"/>
    <n v="9"/>
  </r>
  <r>
    <x v="2"/>
    <x v="0"/>
    <n v="11"/>
    <n v="9"/>
    <n v="13"/>
    <n v="12"/>
    <n v="11"/>
  </r>
  <r>
    <x v="2"/>
    <x v="1"/>
    <n v="23"/>
    <n v="24"/>
    <n v="22"/>
    <n v="23"/>
    <n v="22"/>
  </r>
  <r>
    <x v="2"/>
    <x v="2"/>
    <n v="23"/>
    <n v="23"/>
    <n v="25"/>
    <n v="24"/>
    <n v="27"/>
  </r>
  <r>
    <x v="2"/>
    <x v="3"/>
    <n v="25"/>
    <n v="25"/>
    <n v="27"/>
    <n v="27"/>
    <n v="30"/>
  </r>
  <r>
    <x v="2"/>
    <x v="4"/>
    <n v="18"/>
    <n v="19"/>
    <n v="13"/>
    <n v="14"/>
    <n v="10"/>
  </r>
  <r>
    <x v="3"/>
    <x v="0"/>
    <n v="23"/>
    <n v="25"/>
    <n v="26"/>
    <n v="30"/>
    <n v="29"/>
  </r>
  <r>
    <x v="3"/>
    <x v="1"/>
    <n v="30"/>
    <n v="24"/>
    <n v="20"/>
    <n v="21"/>
    <n v="21"/>
  </r>
  <r>
    <x v="3"/>
    <x v="2"/>
    <n v="20"/>
    <n v="19"/>
    <n v="21"/>
    <n v="22"/>
    <n v="22"/>
  </r>
  <r>
    <x v="3"/>
    <x v="3"/>
    <n v="19"/>
    <n v="20"/>
    <n v="19"/>
    <n v="19"/>
    <n v="18"/>
  </r>
  <r>
    <x v="3"/>
    <x v="4"/>
    <n v="8"/>
    <n v="12"/>
    <n v="14"/>
    <n v="8"/>
    <n v="10"/>
  </r>
</pivotCacheRecords>
</file>

<file path=xl/pivotCache/pivotCacheRecords2.xml><?xml version="1.0" encoding="utf-8"?>
<pivotCacheRecords xmlns="http://schemas.openxmlformats.org/spreadsheetml/2006/main" xmlns:r="http://schemas.openxmlformats.org/officeDocument/2006/relationships" count="5">
  <r>
    <x v="0"/>
  </r>
  <r>
    <x v="1"/>
  </r>
  <r>
    <x v="2"/>
  </r>
  <r>
    <x v="3"/>
  </r>
  <r>
    <x v="4"/>
  </r>
</pivotCacheRecords>
</file>

<file path=xl/pivotCache/pivotCacheRecords3.xml><?xml version="1.0" encoding="utf-8"?>
<pivotCacheRecords xmlns="http://schemas.openxmlformats.org/spreadsheetml/2006/main" xmlns:r="http://schemas.openxmlformats.org/officeDocument/2006/relationships" count="3">
  <r>
    <x v="0"/>
  </r>
  <r>
    <x v="1"/>
  </r>
  <r>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U4:AO11" firstHeaderRow="1" firstDataRow="3" firstDataCol="1"/>
  <pivotFields count="7">
    <pivotField axis="axisCol" showAll="0" defaultSubtotal="0">
      <items count="4">
        <item x="0"/>
        <item x="2"/>
        <item x="3"/>
        <item x="1"/>
      </items>
    </pivotField>
    <pivotField axis="axisRow" showAll="0" defaultSubtotal="0">
      <items count="5">
        <item x="3"/>
        <item x="2"/>
        <item x="0"/>
        <item x="1"/>
        <item x="4"/>
      </items>
    </pivotField>
    <pivotField dataField="1" showAll="0" defaultSubtotal="0"/>
    <pivotField dataField="1" showAll="0" defaultSubtotal="0"/>
    <pivotField dataField="1" showAll="0" defaultSubtotal="0"/>
    <pivotField dataField="1" showAll="0" defaultSubtotal="0"/>
    <pivotField dataField="1" showAll="0" defaultSubtotal="0"/>
  </pivotFields>
  <rowFields count="1">
    <field x="1"/>
  </rowFields>
  <rowItems count="5">
    <i>
      <x/>
    </i>
    <i>
      <x v="1"/>
    </i>
    <i>
      <x v="2"/>
    </i>
    <i>
      <x v="3"/>
    </i>
    <i>
      <x v="4"/>
    </i>
  </rowItems>
  <colFields count="2">
    <field x="0"/>
    <field x="-2"/>
  </colFields>
  <colItems count="20">
    <i>
      <x/>
      <x/>
    </i>
    <i r="1" i="1">
      <x v="1"/>
    </i>
    <i r="1" i="2">
      <x v="2"/>
    </i>
    <i r="1" i="3">
      <x v="3"/>
    </i>
    <i r="1" i="4">
      <x v="4"/>
    </i>
    <i>
      <x v="1"/>
      <x/>
    </i>
    <i r="1" i="1">
      <x v="1"/>
    </i>
    <i r="1" i="2">
      <x v="2"/>
    </i>
    <i r="1" i="3">
      <x v="3"/>
    </i>
    <i r="1" i="4">
      <x v="4"/>
    </i>
    <i>
      <x v="2"/>
      <x/>
    </i>
    <i r="1" i="1">
      <x v="1"/>
    </i>
    <i r="1" i="2">
      <x v="2"/>
    </i>
    <i r="1" i="3">
      <x v="3"/>
    </i>
    <i r="1" i="4">
      <x v="4"/>
    </i>
    <i>
      <x v="3"/>
      <x/>
    </i>
    <i r="1" i="1">
      <x v="1"/>
    </i>
    <i r="1" i="2">
      <x v="2"/>
    </i>
    <i r="1" i="3">
      <x v="3"/>
    </i>
    <i r="1" i="4">
      <x v="4"/>
    </i>
  </colItems>
  <dataFields count="5">
    <dataField name="Sum of 2011" fld="2" baseField="0" baseItem="0"/>
    <dataField name="Sum of 2012" fld="3" baseField="0" baseItem="0"/>
    <dataField name="Sum of 2013" fld="4" baseField="0" baseItem="0"/>
    <dataField name="Sum of 2014" fld="5" baseField="0" baseItem="0"/>
    <dataField name="Sum of 2015"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X15" firstHeaderRow="0" firstDataRow="0" firstDataCol="0" rowPageCount="1" colPageCount="1"/>
  <pivotFields count="1">
    <pivotField axis="axisPage" showAll="0">
      <items count="4">
        <item x="2"/>
        <item x="1"/>
        <item x="0"/>
        <item t="default"/>
      </items>
    </pivotField>
  </pivotFields>
  <pageFields count="1">
    <pageField fld="0" item="2"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T17" firstHeaderRow="0" firstDataRow="0" firstDataCol="0" rowPageCount="1" colPageCount="1"/>
  <pivotFields count="1">
    <pivotField axis="axisPage" showAll="0">
      <items count="6">
        <item x="3"/>
        <item x="2"/>
        <item x="0"/>
        <item x="1"/>
        <item x="4"/>
        <item t="default"/>
      </items>
    </pivotField>
  </pivotFields>
  <pageFields count="1">
    <pageField fld="0"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Variable" sourceName="Variable">
  <pivotTables>
    <pivotTable tabId="3" name="PivotTable1"/>
  </pivotTables>
  <data>
    <tabular pivotCacheId="2">
      <items count="5">
        <i x="3" s="1"/>
        <i x="2"/>
        <i x="0"/>
        <i x="1"/>
        <i x="4"/>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hart_Types" sourceName="Chart Types">
  <pivotTables>
    <pivotTable tabId="3" name="PivotTable2"/>
  </pivotTables>
  <data>
    <tabular pivotCacheId="3" sortOrder="descending">
      <items count="3">
        <i x="0" s="1"/>
        <i x="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ariable" cache="Slicer_Variable" caption="Choose Variable" style="mySlicer" rowHeight="241300"/>
  <slicer name="Chart Types" cache="Slicer_Chart_Types" caption="Display as..." style="mySlicer" rowHeight="241300"/>
</slicers>
</file>

<file path=xl/tables/table1.xml><?xml version="1.0" encoding="utf-8"?>
<table xmlns="http://schemas.openxmlformats.org/spreadsheetml/2006/main" id="2" name="myData" displayName="myData" ref="H4:N24" totalsRowShown="0">
  <tableColumns count="7">
    <tableColumn id="1" name="Company"/>
    <tableColumn id="2" name="Variable"/>
    <tableColumn id="3" name="2011" dataDxfId="4"/>
    <tableColumn id="4" name="2012" dataDxfId="3"/>
    <tableColumn id="5" name="2013" dataDxfId="2"/>
    <tableColumn id="6" name="2014" dataDxfId="1"/>
    <tableColumn id="7" name="2015"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ctrlProp" Target="../ctrlProps/ctrlProp1.xml"/><Relationship Id="rId5" Type="http://schemas.openxmlformats.org/officeDocument/2006/relationships/vmlDrawing" Target="../drawings/vmlDrawing1.vml"/><Relationship Id="rId10" Type="http://schemas.microsoft.com/office/2007/relationships/slicer" Target="../slicers/slicer1.xml"/><Relationship Id="rId4" Type="http://schemas.openxmlformats.org/officeDocument/2006/relationships/drawing" Target="../drawings/drawing2.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F1:AO24"/>
  <sheetViews>
    <sheetView showGridLines="0" workbookViewId="0">
      <selection activeCell="J4" sqref="J4:N4"/>
    </sheetView>
  </sheetViews>
  <sheetFormatPr defaultRowHeight="15" x14ac:dyDescent="0.25"/>
  <cols>
    <col min="1" max="5" width="6.5703125" customWidth="1"/>
    <col min="6" max="6" width="37.28515625" bestFit="1" customWidth="1"/>
    <col min="7" max="7" width="6.5703125" customWidth="1"/>
    <col min="8" max="8" width="19.85546875" customWidth="1"/>
    <col min="9" max="9" width="22.28515625" customWidth="1"/>
    <col min="10" max="14" width="6.42578125" customWidth="1"/>
    <col min="21" max="21" width="18.140625" customWidth="1"/>
    <col min="22" max="22" width="15.5703125" customWidth="1"/>
    <col min="23" max="26" width="11.42578125" customWidth="1"/>
    <col min="27" max="27" width="14.7109375" customWidth="1"/>
    <col min="28" max="28" width="11.42578125" customWidth="1"/>
    <col min="29" max="29" width="11.42578125" bestFit="1" customWidth="1"/>
    <col min="30" max="31" width="11.42578125" customWidth="1"/>
    <col min="32" max="32" width="17.28515625" customWidth="1"/>
    <col min="33" max="33" width="11.42578125" bestFit="1" customWidth="1"/>
    <col min="34" max="36" width="11.42578125" customWidth="1"/>
    <col min="37" max="37" width="15.85546875" customWidth="1"/>
    <col min="38" max="41" width="11.42578125" customWidth="1"/>
    <col min="42" max="46" width="16.28515625" bestFit="1" customWidth="1"/>
  </cols>
  <sheetData>
    <row r="1" spans="6:41" s="8" customFormat="1" ht="42" customHeight="1" x14ac:dyDescent="0.25">
      <c r="H1" s="9" t="s">
        <v>26</v>
      </c>
    </row>
    <row r="4" spans="6:41" x14ac:dyDescent="0.25">
      <c r="F4" s="12" t="s">
        <v>27</v>
      </c>
      <c r="H4" t="s">
        <v>0</v>
      </c>
      <c r="I4" t="s">
        <v>1</v>
      </c>
      <c r="J4" s="19" t="s">
        <v>2</v>
      </c>
      <c r="K4" s="19" t="s">
        <v>3</v>
      </c>
      <c r="L4" s="19" t="s">
        <v>4</v>
      </c>
      <c r="M4" s="19" t="s">
        <v>5</v>
      </c>
      <c r="N4" s="19" t="s">
        <v>6</v>
      </c>
      <c r="V4" s="1" t="s">
        <v>16</v>
      </c>
    </row>
    <row r="5" spans="6:41" x14ac:dyDescent="0.25">
      <c r="F5" s="13" t="str">
        <f t="shared" ref="F5:F24" si="0">H5&amp;I5</f>
        <v>ACC LtdOther variable cost</v>
      </c>
      <c r="H5" t="s">
        <v>7</v>
      </c>
      <c r="I5" t="s">
        <v>8</v>
      </c>
      <c r="J5" s="10">
        <v>15</v>
      </c>
      <c r="K5" s="10">
        <v>18</v>
      </c>
      <c r="L5" s="10">
        <v>22</v>
      </c>
      <c r="M5" s="10">
        <v>20</v>
      </c>
      <c r="N5" s="10">
        <v>19</v>
      </c>
      <c r="V5" t="s">
        <v>7</v>
      </c>
      <c r="AA5" t="s">
        <v>14</v>
      </c>
      <c r="AF5" t="s">
        <v>15</v>
      </c>
      <c r="AK5" t="s">
        <v>13</v>
      </c>
    </row>
    <row r="6" spans="6:41" x14ac:dyDescent="0.25">
      <c r="F6" s="14" t="str">
        <f t="shared" si="0"/>
        <v>ACC LtdPower &amp; Fuel</v>
      </c>
      <c r="H6" t="s">
        <v>7</v>
      </c>
      <c r="I6" t="s">
        <v>9</v>
      </c>
      <c r="J6" s="10">
        <v>23</v>
      </c>
      <c r="K6" s="10">
        <v>21</v>
      </c>
      <c r="L6" s="10">
        <v>21</v>
      </c>
      <c r="M6" s="10">
        <v>21</v>
      </c>
      <c r="N6" s="10">
        <v>20</v>
      </c>
      <c r="U6" s="1" t="s">
        <v>17</v>
      </c>
      <c r="V6" t="s">
        <v>18</v>
      </c>
      <c r="W6" t="s">
        <v>19</v>
      </c>
      <c r="X6" t="s">
        <v>20</v>
      </c>
      <c r="Y6" t="s">
        <v>21</v>
      </c>
      <c r="Z6" t="s">
        <v>22</v>
      </c>
      <c r="AA6" t="s">
        <v>18</v>
      </c>
      <c r="AB6" t="s">
        <v>19</v>
      </c>
      <c r="AC6" t="s">
        <v>20</v>
      </c>
      <c r="AD6" t="s">
        <v>21</v>
      </c>
      <c r="AE6" t="s">
        <v>22</v>
      </c>
      <c r="AF6" t="s">
        <v>18</v>
      </c>
      <c r="AG6" t="s">
        <v>19</v>
      </c>
      <c r="AH6" t="s">
        <v>20</v>
      </c>
      <c r="AI6" t="s">
        <v>21</v>
      </c>
      <c r="AJ6" t="s">
        <v>22</v>
      </c>
      <c r="AK6" t="s">
        <v>18</v>
      </c>
      <c r="AL6" t="s">
        <v>19</v>
      </c>
      <c r="AM6" t="s">
        <v>20</v>
      </c>
      <c r="AN6" t="s">
        <v>21</v>
      </c>
      <c r="AO6" t="s">
        <v>22</v>
      </c>
    </row>
    <row r="7" spans="6:41" x14ac:dyDescent="0.25">
      <c r="F7" s="13" t="str">
        <f t="shared" si="0"/>
        <v>ACC LtdFreight &amp; Forwarding</v>
      </c>
      <c r="H7" t="s">
        <v>7</v>
      </c>
      <c r="I7" t="s">
        <v>10</v>
      </c>
      <c r="J7" s="10">
        <v>20</v>
      </c>
      <c r="K7" s="10">
        <v>20</v>
      </c>
      <c r="L7" s="10">
        <v>21</v>
      </c>
      <c r="M7" s="10">
        <v>22</v>
      </c>
      <c r="N7" s="10">
        <v>23</v>
      </c>
      <c r="U7" s="2" t="s">
        <v>11</v>
      </c>
      <c r="V7" s="3">
        <v>27</v>
      </c>
      <c r="W7" s="3">
        <v>26</v>
      </c>
      <c r="X7" s="3">
        <v>29</v>
      </c>
      <c r="Y7" s="3">
        <v>29</v>
      </c>
      <c r="Z7" s="3">
        <v>30</v>
      </c>
      <c r="AA7" s="3">
        <v>25</v>
      </c>
      <c r="AB7" s="3">
        <v>25</v>
      </c>
      <c r="AC7" s="3">
        <v>27</v>
      </c>
      <c r="AD7" s="3">
        <v>27</v>
      </c>
      <c r="AE7" s="3">
        <v>30</v>
      </c>
      <c r="AF7" s="3">
        <v>19</v>
      </c>
      <c r="AG7" s="3">
        <v>20</v>
      </c>
      <c r="AH7" s="3">
        <v>19</v>
      </c>
      <c r="AI7" s="3">
        <v>19</v>
      </c>
      <c r="AJ7" s="3">
        <v>18</v>
      </c>
      <c r="AK7" s="3">
        <v>24</v>
      </c>
      <c r="AL7" s="3">
        <v>22</v>
      </c>
      <c r="AM7" s="3">
        <v>22</v>
      </c>
      <c r="AN7" s="3">
        <v>24</v>
      </c>
      <c r="AO7" s="3">
        <v>24</v>
      </c>
    </row>
    <row r="8" spans="6:41" x14ac:dyDescent="0.25">
      <c r="F8" s="14" t="str">
        <f t="shared" si="0"/>
        <v>ACC LtdFixed Cost</v>
      </c>
      <c r="H8" t="s">
        <v>7</v>
      </c>
      <c r="I8" t="s">
        <v>11</v>
      </c>
      <c r="J8" s="10">
        <v>27</v>
      </c>
      <c r="K8" s="10">
        <v>26</v>
      </c>
      <c r="L8" s="10">
        <v>29</v>
      </c>
      <c r="M8" s="10">
        <v>29</v>
      </c>
      <c r="N8" s="10">
        <v>30</v>
      </c>
      <c r="U8" s="2" t="s">
        <v>10</v>
      </c>
      <c r="V8" s="3">
        <v>20</v>
      </c>
      <c r="W8" s="3">
        <v>20</v>
      </c>
      <c r="X8" s="3">
        <v>21</v>
      </c>
      <c r="Y8" s="3">
        <v>22</v>
      </c>
      <c r="Z8" s="3">
        <v>23</v>
      </c>
      <c r="AA8" s="3">
        <v>23</v>
      </c>
      <c r="AB8" s="3">
        <v>23</v>
      </c>
      <c r="AC8" s="3">
        <v>25</v>
      </c>
      <c r="AD8" s="3">
        <v>24</v>
      </c>
      <c r="AE8" s="3">
        <v>27</v>
      </c>
      <c r="AF8" s="3">
        <v>20</v>
      </c>
      <c r="AG8" s="3">
        <v>19</v>
      </c>
      <c r="AH8" s="3">
        <v>21</v>
      </c>
      <c r="AI8" s="3">
        <v>22</v>
      </c>
      <c r="AJ8" s="3">
        <v>22</v>
      </c>
      <c r="AK8" s="3">
        <v>22</v>
      </c>
      <c r="AL8" s="3">
        <v>20</v>
      </c>
      <c r="AM8" s="3">
        <v>21</v>
      </c>
      <c r="AN8" s="3">
        <v>23</v>
      </c>
      <c r="AO8" s="3">
        <v>24</v>
      </c>
    </row>
    <row r="9" spans="6:41" x14ac:dyDescent="0.25">
      <c r="F9" s="13" t="str">
        <f t="shared" si="0"/>
        <v>ACC LtdProfit</v>
      </c>
      <c r="H9" t="s">
        <v>7</v>
      </c>
      <c r="I9" t="s">
        <v>12</v>
      </c>
      <c r="J9" s="10">
        <v>15</v>
      </c>
      <c r="K9" s="10">
        <v>15</v>
      </c>
      <c r="L9" s="10">
        <v>7</v>
      </c>
      <c r="M9" s="10">
        <v>8</v>
      </c>
      <c r="N9" s="10">
        <v>8</v>
      </c>
      <c r="U9" s="2" t="s">
        <v>8</v>
      </c>
      <c r="V9" s="3">
        <v>15</v>
      </c>
      <c r="W9" s="3">
        <v>18</v>
      </c>
      <c r="X9" s="3">
        <v>22</v>
      </c>
      <c r="Y9" s="3">
        <v>20</v>
      </c>
      <c r="Z9" s="3">
        <v>19</v>
      </c>
      <c r="AA9" s="3">
        <v>11</v>
      </c>
      <c r="AB9" s="3">
        <v>9</v>
      </c>
      <c r="AC9" s="3">
        <v>13</v>
      </c>
      <c r="AD9" s="3">
        <v>12</v>
      </c>
      <c r="AE9" s="3">
        <v>11</v>
      </c>
      <c r="AF9" s="3">
        <v>23</v>
      </c>
      <c r="AG9" s="3">
        <v>25</v>
      </c>
      <c r="AH9" s="3">
        <v>26</v>
      </c>
      <c r="AI9" s="3">
        <v>30</v>
      </c>
      <c r="AJ9" s="3">
        <v>29</v>
      </c>
      <c r="AK9" s="3">
        <v>16</v>
      </c>
      <c r="AL9" s="3">
        <v>17</v>
      </c>
      <c r="AM9" s="3">
        <v>18</v>
      </c>
      <c r="AN9" s="3">
        <v>19</v>
      </c>
      <c r="AO9" s="3">
        <v>18</v>
      </c>
    </row>
    <row r="10" spans="6:41" x14ac:dyDescent="0.25">
      <c r="F10" s="14" t="str">
        <f t="shared" si="0"/>
        <v>Ultratech CementOther variable cost</v>
      </c>
      <c r="H10" t="s">
        <v>13</v>
      </c>
      <c r="I10" t="s">
        <v>8</v>
      </c>
      <c r="J10" s="10">
        <v>16</v>
      </c>
      <c r="K10" s="10">
        <v>17</v>
      </c>
      <c r="L10" s="10">
        <v>18</v>
      </c>
      <c r="M10" s="10">
        <v>19</v>
      </c>
      <c r="N10" s="10">
        <v>18</v>
      </c>
      <c r="U10" s="2" t="s">
        <v>9</v>
      </c>
      <c r="V10" s="3">
        <v>23</v>
      </c>
      <c r="W10" s="3">
        <v>21</v>
      </c>
      <c r="X10" s="3">
        <v>21</v>
      </c>
      <c r="Y10" s="3">
        <v>21</v>
      </c>
      <c r="Z10" s="3">
        <v>20</v>
      </c>
      <c r="AA10" s="3">
        <v>23</v>
      </c>
      <c r="AB10" s="3">
        <v>24</v>
      </c>
      <c r="AC10" s="3">
        <v>22</v>
      </c>
      <c r="AD10" s="3">
        <v>23</v>
      </c>
      <c r="AE10" s="3">
        <v>22</v>
      </c>
      <c r="AF10" s="3">
        <v>30</v>
      </c>
      <c r="AG10" s="3">
        <v>24</v>
      </c>
      <c r="AH10" s="3">
        <v>20</v>
      </c>
      <c r="AI10" s="3">
        <v>21</v>
      </c>
      <c r="AJ10" s="3">
        <v>21</v>
      </c>
      <c r="AK10" s="3">
        <v>23</v>
      </c>
      <c r="AL10" s="3">
        <v>24</v>
      </c>
      <c r="AM10" s="3">
        <v>21</v>
      </c>
      <c r="AN10" s="3">
        <v>20</v>
      </c>
      <c r="AO10" s="3">
        <v>21</v>
      </c>
    </row>
    <row r="11" spans="6:41" x14ac:dyDescent="0.25">
      <c r="F11" s="13" t="str">
        <f t="shared" si="0"/>
        <v>Ultratech CementPower &amp; Fuel</v>
      </c>
      <c r="H11" t="s">
        <v>13</v>
      </c>
      <c r="I11" t="s">
        <v>9</v>
      </c>
      <c r="J11" s="10">
        <v>23</v>
      </c>
      <c r="K11" s="10">
        <v>24</v>
      </c>
      <c r="L11" s="10">
        <v>21</v>
      </c>
      <c r="M11" s="10">
        <v>20</v>
      </c>
      <c r="N11" s="10">
        <v>21</v>
      </c>
      <c r="U11" s="2" t="s">
        <v>12</v>
      </c>
      <c r="V11" s="3">
        <v>15</v>
      </c>
      <c r="W11" s="3">
        <v>15</v>
      </c>
      <c r="X11" s="3">
        <v>7</v>
      </c>
      <c r="Y11" s="3">
        <v>8</v>
      </c>
      <c r="Z11" s="3">
        <v>8</v>
      </c>
      <c r="AA11" s="3">
        <v>18</v>
      </c>
      <c r="AB11" s="3">
        <v>19</v>
      </c>
      <c r="AC11" s="3">
        <v>13</v>
      </c>
      <c r="AD11" s="3">
        <v>14</v>
      </c>
      <c r="AE11" s="3">
        <v>10</v>
      </c>
      <c r="AF11" s="3">
        <v>8</v>
      </c>
      <c r="AG11" s="3">
        <v>12</v>
      </c>
      <c r="AH11" s="3">
        <v>14</v>
      </c>
      <c r="AI11" s="3">
        <v>8</v>
      </c>
      <c r="AJ11" s="3">
        <v>10</v>
      </c>
      <c r="AK11" s="3">
        <v>17</v>
      </c>
      <c r="AL11" s="3">
        <v>17</v>
      </c>
      <c r="AM11" s="3">
        <v>8</v>
      </c>
      <c r="AN11" s="3">
        <v>9</v>
      </c>
      <c r="AO11" s="3">
        <v>9</v>
      </c>
    </row>
    <row r="12" spans="6:41" x14ac:dyDescent="0.25">
      <c r="F12" s="14" t="str">
        <f t="shared" si="0"/>
        <v>Ultratech CementFreight &amp; Forwarding</v>
      </c>
      <c r="H12" t="s">
        <v>13</v>
      </c>
      <c r="I12" t="s">
        <v>10</v>
      </c>
      <c r="J12" s="10">
        <v>22</v>
      </c>
      <c r="K12" s="10">
        <v>20</v>
      </c>
      <c r="L12" s="10">
        <v>21</v>
      </c>
      <c r="M12" s="10">
        <v>23</v>
      </c>
      <c r="N12" s="10">
        <v>24</v>
      </c>
    </row>
    <row r="13" spans="6:41" x14ac:dyDescent="0.25">
      <c r="F13" s="13" t="str">
        <f t="shared" si="0"/>
        <v>Ultratech CementFixed Cost</v>
      </c>
      <c r="H13" t="s">
        <v>13</v>
      </c>
      <c r="I13" t="s">
        <v>11</v>
      </c>
      <c r="J13" s="10">
        <v>24</v>
      </c>
      <c r="K13" s="10">
        <v>22</v>
      </c>
      <c r="L13" s="10">
        <v>22</v>
      </c>
      <c r="M13" s="10">
        <v>24</v>
      </c>
      <c r="N13" s="10">
        <v>24</v>
      </c>
    </row>
    <row r="14" spans="6:41" x14ac:dyDescent="0.25">
      <c r="F14" s="14" t="str">
        <f t="shared" si="0"/>
        <v>Ultratech CementProfit</v>
      </c>
      <c r="H14" t="s">
        <v>13</v>
      </c>
      <c r="I14" t="s">
        <v>12</v>
      </c>
      <c r="J14" s="10">
        <v>17</v>
      </c>
      <c r="K14" s="10">
        <v>17</v>
      </c>
      <c r="L14" s="10">
        <v>8</v>
      </c>
      <c r="M14" s="10">
        <v>9</v>
      </c>
      <c r="N14" s="10">
        <v>9</v>
      </c>
    </row>
    <row r="15" spans="6:41" x14ac:dyDescent="0.25">
      <c r="F15" s="13" t="str">
        <f t="shared" si="0"/>
        <v>Ambuja CementOther variable cost</v>
      </c>
      <c r="H15" t="s">
        <v>14</v>
      </c>
      <c r="I15" t="s">
        <v>8</v>
      </c>
      <c r="J15" s="10">
        <v>11</v>
      </c>
      <c r="K15" s="10">
        <v>9</v>
      </c>
      <c r="L15" s="10">
        <v>13</v>
      </c>
      <c r="M15" s="10">
        <v>12</v>
      </c>
      <c r="N15" s="10">
        <v>11</v>
      </c>
    </row>
    <row r="16" spans="6:41" x14ac:dyDescent="0.25">
      <c r="F16" s="14" t="str">
        <f t="shared" si="0"/>
        <v>Ambuja CementPower &amp; Fuel</v>
      </c>
      <c r="H16" t="s">
        <v>14</v>
      </c>
      <c r="I16" t="s">
        <v>9</v>
      </c>
      <c r="J16" s="10">
        <v>23</v>
      </c>
      <c r="K16" s="10">
        <v>24</v>
      </c>
      <c r="L16" s="10">
        <v>22</v>
      </c>
      <c r="M16" s="10">
        <v>23</v>
      </c>
      <c r="N16" s="10">
        <v>22</v>
      </c>
      <c r="U16" s="37" t="s">
        <v>23</v>
      </c>
      <c r="V16" s="37">
        <v>2011</v>
      </c>
      <c r="W16" s="37">
        <v>2012</v>
      </c>
      <c r="X16" s="37">
        <v>2013</v>
      </c>
      <c r="Y16" s="37">
        <v>2014</v>
      </c>
      <c r="Z16" s="37">
        <v>2015</v>
      </c>
      <c r="AA16" s="37">
        <v>2011</v>
      </c>
      <c r="AB16" s="37">
        <v>2012</v>
      </c>
      <c r="AC16" s="37">
        <v>2013</v>
      </c>
      <c r="AD16" s="37">
        <v>2014</v>
      </c>
      <c r="AE16" s="37">
        <v>2015</v>
      </c>
      <c r="AF16" s="37">
        <v>2011</v>
      </c>
      <c r="AG16" s="37">
        <v>2012</v>
      </c>
      <c r="AH16" s="37">
        <v>2013</v>
      </c>
      <c r="AI16" s="37">
        <v>2014</v>
      </c>
      <c r="AJ16" s="37">
        <v>2015</v>
      </c>
      <c r="AK16" s="37">
        <v>2011</v>
      </c>
      <c r="AL16" s="37">
        <v>2012</v>
      </c>
      <c r="AM16" s="37">
        <v>2013</v>
      </c>
      <c r="AN16" s="37">
        <v>2014</v>
      </c>
      <c r="AO16" s="37">
        <v>2015</v>
      </c>
    </row>
    <row r="17" spans="6:41" x14ac:dyDescent="0.25">
      <c r="F17" s="13" t="str">
        <f t="shared" si="0"/>
        <v>Ambuja CementFreight &amp; Forwarding</v>
      </c>
      <c r="H17" t="s">
        <v>14</v>
      </c>
      <c r="I17" t="s">
        <v>10</v>
      </c>
      <c r="J17" s="10">
        <v>23</v>
      </c>
      <c r="K17" s="10">
        <v>23</v>
      </c>
      <c r="L17" s="10">
        <v>25</v>
      </c>
      <c r="M17" s="10">
        <v>24</v>
      </c>
      <c r="N17" s="10">
        <v>27</v>
      </c>
      <c r="U17" t="str">
        <f>U7</f>
        <v>Fixed Cost</v>
      </c>
      <c r="V17" s="6">
        <v>1</v>
      </c>
      <c r="W17" s="6">
        <f>W7/$V7</f>
        <v>0.96296296296296291</v>
      </c>
      <c r="X17" s="6">
        <f t="shared" ref="X17:Z17" si="1">X7/$V7</f>
        <v>1.0740740740740742</v>
      </c>
      <c r="Y17" s="6">
        <f t="shared" si="1"/>
        <v>1.0740740740740742</v>
      </c>
      <c r="Z17" s="6">
        <f t="shared" si="1"/>
        <v>1.1111111111111112</v>
      </c>
      <c r="AA17" s="6">
        <v>1</v>
      </c>
      <c r="AB17" s="6">
        <f>AB7/$AA7</f>
        <v>1</v>
      </c>
      <c r="AC17" s="6">
        <f t="shared" ref="AC17:AE17" si="2">AC7/$AA7</f>
        <v>1.08</v>
      </c>
      <c r="AD17" s="6">
        <f t="shared" si="2"/>
        <v>1.08</v>
      </c>
      <c r="AE17" s="6">
        <f t="shared" si="2"/>
        <v>1.2</v>
      </c>
      <c r="AF17" s="6">
        <v>1</v>
      </c>
      <c r="AG17" s="6">
        <f>AG7/$AF7</f>
        <v>1.0526315789473684</v>
      </c>
      <c r="AH17" s="6">
        <f t="shared" ref="AH17:AJ17" si="3">AH7/$AF7</f>
        <v>1</v>
      </c>
      <c r="AI17" s="6">
        <f t="shared" si="3"/>
        <v>1</v>
      </c>
      <c r="AJ17" s="6">
        <f t="shared" si="3"/>
        <v>0.94736842105263153</v>
      </c>
      <c r="AK17" s="6">
        <v>1</v>
      </c>
      <c r="AL17" s="6">
        <f>AL7/$AK7</f>
        <v>0.91666666666666663</v>
      </c>
      <c r="AM17" s="6">
        <f t="shared" ref="AM17:AO17" si="4">AM7/$AK7</f>
        <v>0.91666666666666663</v>
      </c>
      <c r="AN17" s="6">
        <f t="shared" si="4"/>
        <v>1</v>
      </c>
      <c r="AO17" s="6">
        <f t="shared" si="4"/>
        <v>1</v>
      </c>
    </row>
    <row r="18" spans="6:41" x14ac:dyDescent="0.25">
      <c r="F18" s="14" t="str">
        <f t="shared" si="0"/>
        <v>Ambuja CementFixed Cost</v>
      </c>
      <c r="H18" t="s">
        <v>14</v>
      </c>
      <c r="I18" t="s">
        <v>11</v>
      </c>
      <c r="J18" s="10">
        <v>25</v>
      </c>
      <c r="K18" s="10">
        <v>25</v>
      </c>
      <c r="L18" s="10">
        <v>27</v>
      </c>
      <c r="M18" s="10">
        <v>27</v>
      </c>
      <c r="N18" s="10">
        <v>30</v>
      </c>
      <c r="U18" t="str">
        <f t="shared" ref="U18:U21" si="5">U8</f>
        <v>Freight &amp; Forwarding</v>
      </c>
      <c r="V18" s="6">
        <v>1</v>
      </c>
      <c r="W18" s="6">
        <f t="shared" ref="W18:Z18" si="6">W8/$V8</f>
        <v>1</v>
      </c>
      <c r="X18" s="6">
        <f t="shared" si="6"/>
        <v>1.05</v>
      </c>
      <c r="Y18" s="6">
        <f t="shared" si="6"/>
        <v>1.1000000000000001</v>
      </c>
      <c r="Z18" s="6">
        <f t="shared" si="6"/>
        <v>1.1499999999999999</v>
      </c>
      <c r="AA18" s="6">
        <v>1</v>
      </c>
      <c r="AB18" s="6">
        <f t="shared" ref="AB18:AE18" si="7">AB8/$AA8</f>
        <v>1</v>
      </c>
      <c r="AC18" s="6">
        <f t="shared" si="7"/>
        <v>1.0869565217391304</v>
      </c>
      <c r="AD18" s="6">
        <f t="shared" si="7"/>
        <v>1.0434782608695652</v>
      </c>
      <c r="AE18" s="6">
        <f t="shared" si="7"/>
        <v>1.173913043478261</v>
      </c>
      <c r="AF18" s="6">
        <v>1</v>
      </c>
      <c r="AG18" s="6">
        <f t="shared" ref="AG18:AJ18" si="8">AG8/$AF8</f>
        <v>0.95</v>
      </c>
      <c r="AH18" s="6">
        <f t="shared" si="8"/>
        <v>1.05</v>
      </c>
      <c r="AI18" s="6">
        <f t="shared" si="8"/>
        <v>1.1000000000000001</v>
      </c>
      <c r="AJ18" s="6">
        <f t="shared" si="8"/>
        <v>1.1000000000000001</v>
      </c>
      <c r="AK18" s="6">
        <v>1</v>
      </c>
      <c r="AL18" s="6">
        <f t="shared" ref="AL18:AO18" si="9">AL8/$AK8</f>
        <v>0.90909090909090906</v>
      </c>
      <c r="AM18" s="6">
        <f t="shared" si="9"/>
        <v>0.95454545454545459</v>
      </c>
      <c r="AN18" s="6">
        <f t="shared" si="9"/>
        <v>1.0454545454545454</v>
      </c>
      <c r="AO18" s="6">
        <f t="shared" si="9"/>
        <v>1.0909090909090908</v>
      </c>
    </row>
    <row r="19" spans="6:41" x14ac:dyDescent="0.25">
      <c r="F19" s="13" t="str">
        <f t="shared" si="0"/>
        <v>Ambuja CementProfit</v>
      </c>
      <c r="H19" t="s">
        <v>14</v>
      </c>
      <c r="I19" t="s">
        <v>12</v>
      </c>
      <c r="J19" s="10">
        <v>18</v>
      </c>
      <c r="K19" s="10">
        <v>19</v>
      </c>
      <c r="L19" s="10">
        <v>13</v>
      </c>
      <c r="M19" s="10">
        <v>14</v>
      </c>
      <c r="N19" s="10">
        <v>10</v>
      </c>
      <c r="U19" t="str">
        <f t="shared" si="5"/>
        <v>Other variable cost</v>
      </c>
      <c r="V19" s="6">
        <v>1</v>
      </c>
      <c r="W19" s="6">
        <f t="shared" ref="W19:Z19" si="10">W9/$V9</f>
        <v>1.2</v>
      </c>
      <c r="X19" s="6">
        <f t="shared" si="10"/>
        <v>1.4666666666666666</v>
      </c>
      <c r="Y19" s="6">
        <f t="shared" si="10"/>
        <v>1.3333333333333333</v>
      </c>
      <c r="Z19" s="6">
        <f t="shared" si="10"/>
        <v>1.2666666666666666</v>
      </c>
      <c r="AA19" s="6">
        <v>1</v>
      </c>
      <c r="AB19" s="6">
        <f t="shared" ref="AB19:AE19" si="11">AB9/$AA9</f>
        <v>0.81818181818181823</v>
      </c>
      <c r="AC19" s="6">
        <f t="shared" si="11"/>
        <v>1.1818181818181819</v>
      </c>
      <c r="AD19" s="6">
        <f t="shared" si="11"/>
        <v>1.0909090909090908</v>
      </c>
      <c r="AE19" s="6">
        <f t="shared" si="11"/>
        <v>1</v>
      </c>
      <c r="AF19" s="6">
        <v>1</v>
      </c>
      <c r="AG19" s="6">
        <f t="shared" ref="AG19:AJ19" si="12">AG9/$AF9</f>
        <v>1.0869565217391304</v>
      </c>
      <c r="AH19" s="6">
        <f t="shared" si="12"/>
        <v>1.1304347826086956</v>
      </c>
      <c r="AI19" s="6">
        <f t="shared" si="12"/>
        <v>1.3043478260869565</v>
      </c>
      <c r="AJ19" s="6">
        <f t="shared" si="12"/>
        <v>1.2608695652173914</v>
      </c>
      <c r="AK19" s="6">
        <v>1</v>
      </c>
      <c r="AL19" s="6">
        <f t="shared" ref="AL19:AO19" si="13">AL9/$AK9</f>
        <v>1.0625</v>
      </c>
      <c r="AM19" s="6">
        <f t="shared" si="13"/>
        <v>1.125</v>
      </c>
      <c r="AN19" s="6">
        <f t="shared" si="13"/>
        <v>1.1875</v>
      </c>
      <c r="AO19" s="6">
        <f t="shared" si="13"/>
        <v>1.125</v>
      </c>
    </row>
    <row r="20" spans="6:41" x14ac:dyDescent="0.25">
      <c r="F20" s="14" t="str">
        <f t="shared" si="0"/>
        <v>JK Lakshmi CementOther variable cost</v>
      </c>
      <c r="H20" t="s">
        <v>15</v>
      </c>
      <c r="I20" t="s">
        <v>8</v>
      </c>
      <c r="J20" s="11">
        <v>23</v>
      </c>
      <c r="K20" s="11">
        <v>25</v>
      </c>
      <c r="L20" s="11">
        <v>26</v>
      </c>
      <c r="M20" s="11">
        <v>30</v>
      </c>
      <c r="N20" s="11">
        <v>29</v>
      </c>
      <c r="U20" t="str">
        <f t="shared" si="5"/>
        <v>Power &amp; Fuel</v>
      </c>
      <c r="V20" s="6">
        <v>1</v>
      </c>
      <c r="W20" s="6">
        <f t="shared" ref="W20:Z20" si="14">W10/$V10</f>
        <v>0.91304347826086951</v>
      </c>
      <c r="X20" s="6">
        <f t="shared" si="14"/>
        <v>0.91304347826086951</v>
      </c>
      <c r="Y20" s="6">
        <f t="shared" si="14"/>
        <v>0.91304347826086951</v>
      </c>
      <c r="Z20" s="6">
        <f t="shared" si="14"/>
        <v>0.86956521739130432</v>
      </c>
      <c r="AA20" s="6">
        <v>1</v>
      </c>
      <c r="AB20" s="6">
        <f t="shared" ref="AB20:AE20" si="15">AB10/$AA10</f>
        <v>1.0434782608695652</v>
      </c>
      <c r="AC20" s="6">
        <f t="shared" si="15"/>
        <v>0.95652173913043481</v>
      </c>
      <c r="AD20" s="6">
        <f t="shared" si="15"/>
        <v>1</v>
      </c>
      <c r="AE20" s="6">
        <f t="shared" si="15"/>
        <v>0.95652173913043481</v>
      </c>
      <c r="AF20" s="6">
        <v>1</v>
      </c>
      <c r="AG20" s="6">
        <f t="shared" ref="AG20:AJ20" si="16">AG10/$AF10</f>
        <v>0.8</v>
      </c>
      <c r="AH20" s="6">
        <f t="shared" si="16"/>
        <v>0.66666666666666663</v>
      </c>
      <c r="AI20" s="6">
        <f t="shared" si="16"/>
        <v>0.7</v>
      </c>
      <c r="AJ20" s="6">
        <f t="shared" si="16"/>
        <v>0.7</v>
      </c>
      <c r="AK20" s="6">
        <v>1</v>
      </c>
      <c r="AL20" s="6">
        <f t="shared" ref="AL20:AO20" si="17">AL10/$AK10</f>
        <v>1.0434782608695652</v>
      </c>
      <c r="AM20" s="6">
        <f t="shared" si="17"/>
        <v>0.91304347826086951</v>
      </c>
      <c r="AN20" s="6">
        <f t="shared" si="17"/>
        <v>0.86956521739130432</v>
      </c>
      <c r="AO20" s="6">
        <f t="shared" si="17"/>
        <v>0.91304347826086951</v>
      </c>
    </row>
    <row r="21" spans="6:41" x14ac:dyDescent="0.25">
      <c r="F21" s="13" t="str">
        <f t="shared" si="0"/>
        <v>JK Lakshmi CementPower &amp; Fuel</v>
      </c>
      <c r="H21" t="s">
        <v>15</v>
      </c>
      <c r="I21" t="s">
        <v>9</v>
      </c>
      <c r="J21" s="11">
        <v>30</v>
      </c>
      <c r="K21" s="11">
        <v>24</v>
      </c>
      <c r="L21" s="11">
        <v>20</v>
      </c>
      <c r="M21" s="11">
        <v>21</v>
      </c>
      <c r="N21" s="11">
        <v>21</v>
      </c>
      <c r="U21" t="str">
        <f t="shared" si="5"/>
        <v>Profit</v>
      </c>
      <c r="V21" s="6">
        <v>1</v>
      </c>
      <c r="W21" s="6">
        <f t="shared" ref="W21:Z21" si="18">W11/$V11</f>
        <v>1</v>
      </c>
      <c r="X21" s="6">
        <f t="shared" si="18"/>
        <v>0.46666666666666667</v>
      </c>
      <c r="Y21" s="6">
        <f t="shared" si="18"/>
        <v>0.53333333333333333</v>
      </c>
      <c r="Z21" s="6">
        <f t="shared" si="18"/>
        <v>0.53333333333333333</v>
      </c>
      <c r="AA21" s="6">
        <v>1</v>
      </c>
      <c r="AB21" s="6">
        <f t="shared" ref="AB21:AE21" si="19">AB11/$AA11</f>
        <v>1.0555555555555556</v>
      </c>
      <c r="AC21" s="6">
        <f t="shared" si="19"/>
        <v>0.72222222222222221</v>
      </c>
      <c r="AD21" s="6">
        <f t="shared" si="19"/>
        <v>0.77777777777777779</v>
      </c>
      <c r="AE21" s="6">
        <f t="shared" si="19"/>
        <v>0.55555555555555558</v>
      </c>
      <c r="AF21" s="6">
        <v>1</v>
      </c>
      <c r="AG21" s="6">
        <f t="shared" ref="AG21:AJ21" si="20">AG11/$AF11</f>
        <v>1.5</v>
      </c>
      <c r="AH21" s="6">
        <f t="shared" si="20"/>
        <v>1.75</v>
      </c>
      <c r="AI21" s="6">
        <f t="shared" si="20"/>
        <v>1</v>
      </c>
      <c r="AJ21" s="6">
        <f t="shared" si="20"/>
        <v>1.25</v>
      </c>
      <c r="AK21" s="6">
        <v>1</v>
      </c>
      <c r="AL21" s="6">
        <f t="shared" ref="AL21:AO21" si="21">AL11/$AK11</f>
        <v>1</v>
      </c>
      <c r="AM21" s="6">
        <f t="shared" si="21"/>
        <v>0.47058823529411764</v>
      </c>
      <c r="AN21" s="6">
        <f t="shared" si="21"/>
        <v>0.52941176470588236</v>
      </c>
      <c r="AO21" s="6">
        <f t="shared" si="21"/>
        <v>0.52941176470588236</v>
      </c>
    </row>
    <row r="22" spans="6:41" x14ac:dyDescent="0.25">
      <c r="F22" s="14" t="str">
        <f t="shared" si="0"/>
        <v>JK Lakshmi CementFreight &amp; Forwarding</v>
      </c>
      <c r="H22" t="s">
        <v>15</v>
      </c>
      <c r="I22" t="s">
        <v>10</v>
      </c>
      <c r="J22" s="11">
        <v>20</v>
      </c>
      <c r="K22" s="11">
        <v>19</v>
      </c>
      <c r="L22" s="11">
        <v>21</v>
      </c>
      <c r="M22" s="11">
        <v>22</v>
      </c>
      <c r="N22" s="11">
        <v>22</v>
      </c>
      <c r="U22" s="2"/>
      <c r="V22" s="3"/>
      <c r="W22" s="3"/>
      <c r="X22" s="3"/>
      <c r="Y22" s="3"/>
      <c r="Z22" s="3"/>
      <c r="AA22" s="3"/>
      <c r="AB22" s="3"/>
      <c r="AC22" s="3"/>
      <c r="AD22" s="3"/>
      <c r="AE22" s="3"/>
      <c r="AF22" s="3"/>
      <c r="AG22" s="3"/>
      <c r="AH22" s="3"/>
      <c r="AI22" s="3"/>
      <c r="AJ22" s="3"/>
      <c r="AK22" s="3"/>
      <c r="AL22" s="3"/>
      <c r="AM22" s="3"/>
      <c r="AN22" s="3"/>
      <c r="AO22" s="3"/>
    </row>
    <row r="23" spans="6:41" x14ac:dyDescent="0.25">
      <c r="F23" s="13" t="str">
        <f t="shared" si="0"/>
        <v>JK Lakshmi CementFixed Cost</v>
      </c>
      <c r="H23" t="s">
        <v>15</v>
      </c>
      <c r="I23" t="s">
        <v>11</v>
      </c>
      <c r="J23" s="11">
        <v>19</v>
      </c>
      <c r="K23" s="11">
        <v>20</v>
      </c>
      <c r="L23" s="11">
        <v>19</v>
      </c>
      <c r="M23" s="11">
        <v>19</v>
      </c>
      <c r="N23" s="11">
        <v>18</v>
      </c>
      <c r="U23" s="2"/>
      <c r="V23" s="3"/>
      <c r="W23" s="3"/>
      <c r="X23" s="3"/>
      <c r="Y23" s="3"/>
      <c r="Z23" s="3"/>
      <c r="AA23" s="3"/>
      <c r="AB23" s="3"/>
      <c r="AC23" s="3"/>
      <c r="AD23" s="3"/>
      <c r="AE23" s="3"/>
      <c r="AF23" s="3"/>
      <c r="AG23" s="3"/>
      <c r="AH23" s="3"/>
      <c r="AI23" s="3"/>
      <c r="AJ23" s="3"/>
      <c r="AK23" s="3"/>
      <c r="AL23" s="3"/>
      <c r="AM23" s="3"/>
      <c r="AN23" s="3"/>
      <c r="AO23" s="3"/>
    </row>
    <row r="24" spans="6:41" x14ac:dyDescent="0.25">
      <c r="F24" s="14" t="str">
        <f t="shared" si="0"/>
        <v>JK Lakshmi CementProfit</v>
      </c>
      <c r="H24" t="s">
        <v>15</v>
      </c>
      <c r="I24" t="s">
        <v>12</v>
      </c>
      <c r="J24" s="11">
        <v>8</v>
      </c>
      <c r="K24" s="11">
        <v>12</v>
      </c>
      <c r="L24" s="11">
        <v>14</v>
      </c>
      <c r="M24" s="11">
        <v>8</v>
      </c>
      <c r="N24" s="11">
        <v>10</v>
      </c>
      <c r="U24" s="2"/>
      <c r="V24" s="3"/>
      <c r="W24" s="3"/>
      <c r="X24" s="3"/>
      <c r="Y24" s="3"/>
      <c r="Z24" s="3"/>
      <c r="AA24" s="3"/>
      <c r="AB24" s="3"/>
      <c r="AC24" s="3"/>
      <c r="AD24" s="3"/>
      <c r="AE24" s="3"/>
      <c r="AF24" s="3"/>
      <c r="AG24" s="3"/>
      <c r="AH24" s="3"/>
      <c r="AI24" s="3"/>
      <c r="AJ24" s="3"/>
      <c r="AK24" s="3"/>
      <c r="AL24" s="3"/>
      <c r="AM24" s="3"/>
      <c r="AN24" s="3"/>
      <c r="AO24" s="3"/>
    </row>
  </sheetData>
  <pageMargins left="0.7" right="0.7" top="0.75" bottom="0.75" header="0.3" footer="0.3"/>
  <pageSetup paperSize="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2060"/>
  </sheetPr>
  <dimension ref="B2:Z83"/>
  <sheetViews>
    <sheetView showGridLines="0" tabSelected="1" zoomScaleNormal="100" workbookViewId="0">
      <selection activeCell="Q18" sqref="Q18"/>
    </sheetView>
  </sheetViews>
  <sheetFormatPr defaultRowHeight="15" x14ac:dyDescent="0.25"/>
  <cols>
    <col min="1" max="1" width="2.85546875" style="15" customWidth="1"/>
    <col min="2" max="2" width="18.7109375" style="15" customWidth="1"/>
    <col min="3" max="3" width="24.140625" style="15" customWidth="1"/>
    <col min="4" max="10" width="9.140625" style="15"/>
    <col min="11" max="11" width="12.5703125" style="15" customWidth="1"/>
    <col min="12" max="12" width="0.7109375" style="15" customWidth="1"/>
    <col min="13" max="15" width="3.42578125" style="15" customWidth="1"/>
    <col min="16" max="16" width="7.28515625" style="15" customWidth="1"/>
    <col min="17" max="17" width="10.28515625" style="15" bestFit="1" customWidth="1"/>
    <col min="18" max="18" width="18.140625" style="15" bestFit="1" customWidth="1"/>
    <col min="19" max="19" width="4.140625" style="15" customWidth="1"/>
    <col min="20" max="20" width="22.28515625" customWidth="1"/>
    <col min="21" max="21" width="22.140625" style="15" bestFit="1" customWidth="1"/>
    <col min="22" max="22" width="18.140625" style="15" bestFit="1" customWidth="1"/>
    <col min="23" max="23" width="5.140625" style="15" customWidth="1"/>
    <col min="24" max="24" width="18.140625" style="15" bestFit="1" customWidth="1"/>
    <col min="25" max="16384" width="9.140625" style="15"/>
  </cols>
  <sheetData>
    <row r="2" spans="3:26" x14ac:dyDescent="0.25">
      <c r="C2" s="20"/>
      <c r="D2" s="20"/>
      <c r="E2" s="20"/>
      <c r="F2" s="20"/>
      <c r="G2" s="20"/>
      <c r="H2" s="20"/>
      <c r="I2" s="20"/>
      <c r="J2" s="20"/>
      <c r="K2" s="20"/>
      <c r="L2" s="20"/>
    </row>
    <row r="3" spans="3:26" ht="16.5" x14ac:dyDescent="0.25">
      <c r="C3" s="20"/>
      <c r="D3" s="20"/>
      <c r="E3" s="20"/>
      <c r="F3" s="20"/>
      <c r="G3" s="36" t="s">
        <v>34</v>
      </c>
      <c r="H3" s="36"/>
      <c r="I3" s="20"/>
      <c r="J3" s="20"/>
      <c r="K3" s="20"/>
      <c r="L3" s="20"/>
      <c r="Q3" s="45" t="s">
        <v>47</v>
      </c>
      <c r="R3" s="42" t="str">
        <f>IF($V$12=1,"Trends of Key Financial Indicators","Indexed 5-Year Metric Revenue Contribution Changes")</f>
        <v>Indexed 5-Year Metric Revenue Contribution Changes</v>
      </c>
    </row>
    <row r="4" spans="3:26" ht="17.25" x14ac:dyDescent="0.3">
      <c r="C4" s="20"/>
      <c r="D4" s="31"/>
      <c r="E4" s="44" t="str">
        <f>R3</f>
        <v>Indexed 5-Year Metric Revenue Contribution Changes</v>
      </c>
      <c r="F4" s="31"/>
      <c r="G4" s="31"/>
      <c r="H4" s="31"/>
      <c r="I4" s="31"/>
      <c r="J4" s="31"/>
      <c r="K4" s="31"/>
      <c r="L4" s="20"/>
    </row>
    <row r="5" spans="3:26" x14ac:dyDescent="0.25">
      <c r="C5" s="20"/>
      <c r="D5" s="31"/>
      <c r="E5" s="31"/>
      <c r="F5" s="31"/>
      <c r="G5" s="31"/>
      <c r="H5" s="31"/>
      <c r="I5" s="31"/>
      <c r="J5" s="31"/>
      <c r="K5" s="31"/>
      <c r="L5" s="20"/>
    </row>
    <row r="6" spans="3:26" x14ac:dyDescent="0.25">
      <c r="C6" s="20"/>
      <c r="D6" s="31"/>
      <c r="E6" s="31"/>
      <c r="F6" s="31"/>
      <c r="G6" s="31"/>
      <c r="H6" s="31"/>
      <c r="I6" s="31"/>
      <c r="J6" s="31"/>
      <c r="K6" s="31"/>
      <c r="L6" s="20"/>
      <c r="Q6" s="16"/>
      <c r="R6" s="16" t="s">
        <v>0</v>
      </c>
      <c r="T6" s="16" t="s">
        <v>1</v>
      </c>
      <c r="V6" s="16" t="s">
        <v>28</v>
      </c>
      <c r="X6" s="16" t="s">
        <v>41</v>
      </c>
    </row>
    <row r="7" spans="3:26" x14ac:dyDescent="0.25">
      <c r="C7" s="20"/>
      <c r="D7" s="31"/>
      <c r="E7" s="31"/>
      <c r="F7" s="31"/>
      <c r="G7" s="31"/>
      <c r="H7" s="31"/>
      <c r="I7" s="31"/>
      <c r="J7" s="31"/>
      <c r="K7" s="31"/>
      <c r="L7" s="20"/>
      <c r="Q7" s="17">
        <v>1</v>
      </c>
      <c r="R7" s="17" t="s">
        <v>7</v>
      </c>
      <c r="T7" s="17" t="s">
        <v>8</v>
      </c>
      <c r="V7" s="17" t="s">
        <v>29</v>
      </c>
      <c r="X7" s="17" t="s">
        <v>40</v>
      </c>
    </row>
    <row r="8" spans="3:26" x14ac:dyDescent="0.25">
      <c r="C8" s="20"/>
      <c r="D8" s="31"/>
      <c r="E8" s="31"/>
      <c r="F8" s="31"/>
      <c r="G8" s="31"/>
      <c r="H8" s="31"/>
      <c r="I8" s="31"/>
      <c r="J8" s="31"/>
      <c r="K8" s="31"/>
      <c r="L8" s="20"/>
      <c r="Q8" s="18">
        <v>2</v>
      </c>
      <c r="R8" s="18" t="s">
        <v>13</v>
      </c>
      <c r="T8" s="18" t="s">
        <v>9</v>
      </c>
      <c r="V8" s="18" t="s">
        <v>30</v>
      </c>
      <c r="X8" s="18" t="s">
        <v>39</v>
      </c>
    </row>
    <row r="9" spans="3:26" x14ac:dyDescent="0.25">
      <c r="C9" s="20"/>
      <c r="D9" s="31"/>
      <c r="E9" s="31"/>
      <c r="F9" s="31"/>
      <c r="G9" s="31"/>
      <c r="H9" s="31"/>
      <c r="I9" s="31"/>
      <c r="J9" s="31"/>
      <c r="K9" s="31"/>
      <c r="L9" s="20"/>
      <c r="Q9" s="17">
        <v>3</v>
      </c>
      <c r="R9" s="17" t="s">
        <v>14</v>
      </c>
      <c r="T9" s="17" t="s">
        <v>10</v>
      </c>
      <c r="V9" s="17" t="s">
        <v>31</v>
      </c>
      <c r="X9" s="17" t="s">
        <v>42</v>
      </c>
    </row>
    <row r="10" spans="3:26" x14ac:dyDescent="0.25">
      <c r="C10" s="20"/>
      <c r="D10" s="31"/>
      <c r="E10" s="31"/>
      <c r="F10" s="31"/>
      <c r="G10" s="31"/>
      <c r="H10" s="31"/>
      <c r="I10" s="31"/>
      <c r="J10" s="31"/>
      <c r="K10" s="31"/>
      <c r="L10" s="20"/>
      <c r="Q10" s="18">
        <v>4</v>
      </c>
      <c r="R10" s="18" t="s">
        <v>15</v>
      </c>
      <c r="T10" s="18" t="s">
        <v>11</v>
      </c>
    </row>
    <row r="11" spans="3:26" x14ac:dyDescent="0.25">
      <c r="C11" s="20"/>
      <c r="D11" s="31"/>
      <c r="E11" s="31"/>
      <c r="F11" s="31"/>
      <c r="G11" s="31"/>
      <c r="H11" s="31"/>
      <c r="I11" s="31"/>
      <c r="J11" s="31"/>
      <c r="K11" s="31"/>
      <c r="L11" s="20"/>
      <c r="T11" s="17" t="s">
        <v>12</v>
      </c>
      <c r="V11" s="21" t="s">
        <v>32</v>
      </c>
    </row>
    <row r="12" spans="3:26" ht="14.25" x14ac:dyDescent="0.25">
      <c r="C12" s="20"/>
      <c r="D12" s="31"/>
      <c r="E12" s="31"/>
      <c r="F12" s="31"/>
      <c r="G12" s="31"/>
      <c r="H12" s="31"/>
      <c r="I12" s="31"/>
      <c r="J12" s="31"/>
      <c r="K12" s="31"/>
      <c r="L12" s="20"/>
      <c r="T12" s="15"/>
      <c r="V12" s="22">
        <v>2</v>
      </c>
    </row>
    <row r="13" spans="3:26" x14ac:dyDescent="0.25">
      <c r="C13" s="20"/>
      <c r="D13" s="31"/>
      <c r="E13" s="31"/>
      <c r="F13" s="31"/>
      <c r="G13" s="31"/>
      <c r="H13" s="31"/>
      <c r="I13" s="31"/>
      <c r="J13" s="31"/>
      <c r="K13" s="31"/>
      <c r="L13" s="20"/>
      <c r="Q13" s="28" t="s">
        <v>35</v>
      </c>
      <c r="R13" s="29">
        <v>4</v>
      </c>
      <c r="X13" s="1" t="s">
        <v>41</v>
      </c>
      <c r="Y13" t="s">
        <v>40</v>
      </c>
    </row>
    <row r="14" spans="3:26" x14ac:dyDescent="0.25">
      <c r="C14" s="20"/>
      <c r="D14" s="31"/>
      <c r="E14" s="31"/>
      <c r="F14" s="31"/>
      <c r="G14" s="31"/>
      <c r="H14" s="31"/>
      <c r="I14" s="31"/>
      <c r="J14" s="31"/>
      <c r="K14" s="31"/>
      <c r="L14" s="20"/>
      <c r="Q14" s="28" t="s">
        <v>36</v>
      </c>
      <c r="R14" s="29">
        <v>3</v>
      </c>
      <c r="T14" s="23" t="s">
        <v>33</v>
      </c>
    </row>
    <row r="15" spans="3:26" x14ac:dyDescent="0.25">
      <c r="C15" s="20"/>
      <c r="D15" s="31"/>
      <c r="E15" s="31"/>
      <c r="F15" s="31"/>
      <c r="G15" s="31"/>
      <c r="H15" s="31"/>
      <c r="I15" s="31"/>
      <c r="J15" s="31"/>
      <c r="K15" s="31"/>
      <c r="L15" s="20"/>
      <c r="T15" s="1" t="s">
        <v>1</v>
      </c>
      <c r="U15" t="s">
        <v>11</v>
      </c>
      <c r="X15"/>
      <c r="Y15"/>
      <c r="Z15"/>
    </row>
    <row r="16" spans="3:26" x14ac:dyDescent="0.25">
      <c r="C16" s="20"/>
      <c r="D16" s="31"/>
      <c r="E16" s="31"/>
      <c r="F16" s="31"/>
      <c r="G16" s="31"/>
      <c r="H16" s="31"/>
      <c r="I16" s="31"/>
      <c r="J16" s="31"/>
      <c r="K16" s="31"/>
      <c r="L16" s="20"/>
      <c r="X16"/>
      <c r="Y16"/>
      <c r="Z16"/>
    </row>
    <row r="17" spans="2:26" x14ac:dyDescent="0.25">
      <c r="C17" s="20"/>
      <c r="D17" s="31"/>
      <c r="E17" s="31"/>
      <c r="F17" s="31"/>
      <c r="G17" s="31"/>
      <c r="H17" s="31"/>
      <c r="I17" s="31"/>
      <c r="J17" s="31"/>
      <c r="K17" s="31"/>
      <c r="L17" s="20"/>
      <c r="X17"/>
      <c r="Y17"/>
      <c r="Z17"/>
    </row>
    <row r="18" spans="2:26" x14ac:dyDescent="0.25">
      <c r="C18" s="20"/>
      <c r="D18" s="31"/>
      <c r="E18" s="31"/>
      <c r="F18" s="31"/>
      <c r="G18" s="31"/>
      <c r="H18" s="31"/>
      <c r="I18" s="31"/>
      <c r="J18" s="31"/>
      <c r="K18" s="31"/>
      <c r="L18" s="20"/>
      <c r="X18"/>
      <c r="Y18"/>
      <c r="Z18"/>
    </row>
    <row r="19" spans="2:26" x14ac:dyDescent="0.25">
      <c r="C19" s="20"/>
      <c r="D19" s="31"/>
      <c r="E19" s="31"/>
      <c r="F19" s="31"/>
      <c r="G19" s="31"/>
      <c r="H19" s="31"/>
      <c r="I19" s="31"/>
      <c r="J19" s="31"/>
      <c r="K19" s="31"/>
      <c r="L19" s="20"/>
      <c r="X19"/>
      <c r="Y19"/>
      <c r="Z19"/>
    </row>
    <row r="20" spans="2:26" x14ac:dyDescent="0.25">
      <c r="C20" s="20"/>
      <c r="D20" s="31"/>
      <c r="E20" s="31"/>
      <c r="F20" s="31"/>
      <c r="G20" s="31"/>
      <c r="H20" s="31"/>
      <c r="I20" s="31"/>
      <c r="J20" s="31"/>
      <c r="K20" s="31"/>
      <c r="L20" s="20"/>
      <c r="X20"/>
      <c r="Y20"/>
      <c r="Z20"/>
    </row>
    <row r="21" spans="2:26" x14ac:dyDescent="0.25">
      <c r="C21" s="20"/>
      <c r="D21" s="20"/>
      <c r="E21" s="20"/>
      <c r="F21" s="20"/>
      <c r="G21" s="20"/>
      <c r="H21" s="20"/>
      <c r="I21" s="20"/>
      <c r="J21" s="20"/>
      <c r="K21" s="20"/>
      <c r="L21" s="20"/>
      <c r="X21"/>
      <c r="Y21"/>
      <c r="Z21"/>
    </row>
    <row r="22" spans="2:26" x14ac:dyDescent="0.25">
      <c r="X22"/>
      <c r="Y22"/>
      <c r="Z22"/>
    </row>
    <row r="23" spans="2:26" x14ac:dyDescent="0.25">
      <c r="X23"/>
      <c r="Y23"/>
      <c r="Z23"/>
    </row>
    <row r="24" spans="2:26" x14ac:dyDescent="0.25">
      <c r="B24" s="32" t="s">
        <v>37</v>
      </c>
      <c r="X24"/>
      <c r="Y24"/>
      <c r="Z24"/>
    </row>
    <row r="25" spans="2:26" x14ac:dyDescent="0.25">
      <c r="B25" s="32"/>
      <c r="C25" s="18" t="str">
        <f>U15</f>
        <v>Fixed Cost</v>
      </c>
      <c r="X25"/>
      <c r="Y25"/>
      <c r="Z25"/>
    </row>
    <row r="26" spans="2:26" x14ac:dyDescent="0.25">
      <c r="X26"/>
      <c r="Y26"/>
      <c r="Z26"/>
    </row>
    <row r="27" spans="2:26" x14ac:dyDescent="0.25">
      <c r="C27" s="24"/>
      <c r="D27" s="25" t="s">
        <v>2</v>
      </c>
      <c r="E27" s="25" t="s">
        <v>3</v>
      </c>
      <c r="F27" s="25" t="s">
        <v>4</v>
      </c>
      <c r="G27" s="25" t="s">
        <v>5</v>
      </c>
      <c r="H27" s="26" t="s">
        <v>6</v>
      </c>
      <c r="U27"/>
      <c r="V27"/>
      <c r="X27"/>
      <c r="Y27"/>
      <c r="Z27"/>
    </row>
    <row r="28" spans="2:26" x14ac:dyDescent="0.25">
      <c r="B28" s="30" t="s">
        <v>40</v>
      </c>
      <c r="C28" s="18" t="str">
        <f>IF($B28=$Y$13,VLOOKUP($R$13,$Q$7:$R$10,2,FALSE),NA())</f>
        <v>JK Lakshmi Cement</v>
      </c>
      <c r="D28" s="27">
        <f>IF(ISERROR($C28),NA(),INDEX(myData[],MATCH($C28&amp;$C$25,Data!$F$5:$F$24,0),MATCH(D$27,Data!$H$4:$N$4,0)))</f>
        <v>19</v>
      </c>
      <c r="E28" s="27">
        <f>IF(ISERROR($C28),NA(),INDEX(myData[],MATCH($C28&amp;$C$25,Data!$F$5:$F$24,0),MATCH(E$27,Data!$H$4:$N$4,0)))</f>
        <v>20</v>
      </c>
      <c r="F28" s="27">
        <f>IF(ISERROR($C28),NA(),INDEX(myData[],MATCH($C28&amp;$C$25,Data!$F$5:$F$24,0),MATCH(F$27,Data!$H$4:$N$4,0)))</f>
        <v>19</v>
      </c>
      <c r="G28" s="27">
        <f>IF(ISERROR($C28),NA(),INDEX(myData[],MATCH($C28&amp;$C$25,Data!$F$5:$F$24,0),MATCH(G$27,Data!$H$4:$N$4,0)))</f>
        <v>19</v>
      </c>
      <c r="H28" s="27">
        <f>IF(ISERROR($C28),NA(),INDEX(myData[],MATCH($C28&amp;$C$25,Data!$F$5:$F$24,0),MATCH(H$27,Data!$H$4:$N$4,0)))</f>
        <v>18</v>
      </c>
      <c r="U28"/>
      <c r="V28"/>
      <c r="X28"/>
      <c r="Y28"/>
      <c r="Z28"/>
    </row>
    <row r="29" spans="2:26" x14ac:dyDescent="0.25">
      <c r="B29" s="30" t="s">
        <v>40</v>
      </c>
      <c r="C29" s="18" t="str">
        <f>IF($B29=$Y$13,VLOOKUP($R$14,$Q$7:$R$10,2,FALSE),NA())</f>
        <v>Ambuja Cement</v>
      </c>
      <c r="D29" s="27">
        <f>IF(ISERROR($C29),NA(),INDEX(myData[],MATCH($C29&amp;$C$25,Data!$F$5:$F$24,0),MATCH(D$27,Data!$H$4:$N$4,0)))</f>
        <v>25</v>
      </c>
      <c r="E29" s="27">
        <f>IF(ISERROR($C29),NA(),INDEX(myData[],MATCH($C29&amp;$C$25,Data!$F$5:$F$24,0),MATCH(E$27,Data!$H$4:$N$4,0)))</f>
        <v>25</v>
      </c>
      <c r="F29" s="27">
        <f>IF(ISERROR($C29),NA(),INDEX(myData[],MATCH($C29&amp;$C$25,Data!$F$5:$F$24,0),MATCH(F$27,Data!$H$4:$N$4,0)))</f>
        <v>27</v>
      </c>
      <c r="G29" s="27">
        <f>IF(ISERROR($C29),NA(),INDEX(myData[],MATCH($C29&amp;$C$25,Data!$F$5:$F$24,0),MATCH(G$27,Data!$H$4:$N$4,0)))</f>
        <v>27</v>
      </c>
      <c r="H29" s="27">
        <f>IF(ISERROR($C29),NA(),INDEX(myData[],MATCH($C29&amp;$C$25,Data!$F$5:$F$24,0),MATCH(H$27,Data!$H$4:$N$4,0)))</f>
        <v>30</v>
      </c>
      <c r="U29"/>
      <c r="V29"/>
      <c r="X29"/>
      <c r="Y29"/>
      <c r="Z29"/>
    </row>
    <row r="30" spans="2:26" x14ac:dyDescent="0.25">
      <c r="B30" s="30" t="s">
        <v>39</v>
      </c>
      <c r="C30" s="18" t="e">
        <f t="shared" ref="C30:C33" si="0">IF($B30=$Y$13,VLOOKUP($R$13,$Q$7:$R$10,2,FALSE),NA())</f>
        <v>#N/A</v>
      </c>
      <c r="D30" s="27" t="e">
        <f>IF(ISERROR($C30),NA(),INDEX(myData[],MATCH($C30&amp;$C$25,Data!$F$5:$F$24,0),MATCH(D$27,Data!$H$4:$N$4,0)))</f>
        <v>#N/A</v>
      </c>
      <c r="E30" s="27" t="e">
        <f>IF(ISERROR($C30),NA(),INDEX(myData[],MATCH($C30&amp;$C$25,Data!$F$5:$F$24,0),MATCH(E$27,Data!$H$4:$N$4,0)))</f>
        <v>#N/A</v>
      </c>
      <c r="F30" s="27" t="e">
        <f>IF(ISERROR($C30),NA(),INDEX(myData[],MATCH($C30&amp;$C$25,Data!$F$5:$F$24,0),MATCH(F$27,Data!$H$4:$N$4,0)))</f>
        <v>#N/A</v>
      </c>
      <c r="G30" s="27" t="e">
        <f>IF(ISERROR($C30),NA(),INDEX(myData[],MATCH($C30&amp;$C$25,Data!$F$5:$F$24,0),MATCH(G$27,Data!$H$4:$N$4,0)))</f>
        <v>#N/A</v>
      </c>
      <c r="H30" s="27" t="e">
        <f>IF(ISERROR($C30),NA(),INDEX(myData[],MATCH($C30&amp;$C$25,Data!$F$5:$F$24,0),MATCH(H$27,Data!$H$4:$N$4,0)))</f>
        <v>#N/A</v>
      </c>
      <c r="U30"/>
      <c r="V30"/>
      <c r="X30"/>
      <c r="Y30"/>
      <c r="Z30"/>
    </row>
    <row r="31" spans="2:26" x14ac:dyDescent="0.25">
      <c r="B31" s="30" t="s">
        <v>39</v>
      </c>
      <c r="C31" s="18" t="e">
        <f t="shared" ref="C31:C33" si="1">IF($B31=$Y$13,VLOOKUP($R$14,$Q$7:$R$10,2,FALSE),NA())</f>
        <v>#N/A</v>
      </c>
      <c r="D31" s="27" t="e">
        <f>IF(ISERROR($C31),NA(),INDEX(myData[],MATCH($C31&amp;$C$25,Data!$F$5:$F$24,0),MATCH(D$27,Data!$H$4:$N$4,0)))</f>
        <v>#N/A</v>
      </c>
      <c r="E31" s="27" t="e">
        <f>IF(ISERROR($C31),NA(),INDEX(myData[],MATCH($C31&amp;$C$25,Data!$F$5:$F$24,0),MATCH(E$27,Data!$H$4:$N$4,0)))</f>
        <v>#N/A</v>
      </c>
      <c r="F31" s="27" t="e">
        <f>IF(ISERROR($C31),NA(),INDEX(myData[],MATCH($C31&amp;$C$25,Data!$F$5:$F$24,0),MATCH(F$27,Data!$H$4:$N$4,0)))</f>
        <v>#N/A</v>
      </c>
      <c r="G31" s="27" t="e">
        <f>IF(ISERROR($C31),NA(),INDEX(myData[],MATCH($C31&amp;$C$25,Data!$F$5:$F$24,0),MATCH(G$27,Data!$H$4:$N$4,0)))</f>
        <v>#N/A</v>
      </c>
      <c r="H31" s="27" t="e">
        <f>IF(ISERROR($C31),NA(),INDEX(myData[],MATCH($C31&amp;$C$25,Data!$F$5:$F$24,0),MATCH(H$27,Data!$H$4:$N$4,0)))</f>
        <v>#N/A</v>
      </c>
      <c r="U31"/>
      <c r="V31"/>
      <c r="X31"/>
      <c r="Y31"/>
      <c r="Z31"/>
    </row>
    <row r="32" spans="2:26" x14ac:dyDescent="0.25">
      <c r="B32" s="30" t="s">
        <v>38</v>
      </c>
      <c r="C32" s="18" t="e">
        <f t="shared" ref="C32:C33" si="2">IF($B32=$Y$13,VLOOKUP($R$13,$Q$7:$R$10,2,FALSE),NA())</f>
        <v>#N/A</v>
      </c>
      <c r="D32" s="27" t="e">
        <f>IF(ISERROR($C32),NA(),INDEX(myData[],MATCH($C32&amp;$C$25,Data!$F$5:$F$24,0),MATCH(D$27,Data!$H$4:$N$4,0)))</f>
        <v>#N/A</v>
      </c>
      <c r="E32" s="27" t="e">
        <f>IF(ISERROR($C32),NA(),INDEX(myData[],MATCH($C32&amp;$C$25,Data!$F$5:$F$24,0),MATCH(E$27,Data!$H$4:$N$4,0)))</f>
        <v>#N/A</v>
      </c>
      <c r="F32" s="27" t="e">
        <f>IF(ISERROR($C32),NA(),INDEX(myData[],MATCH($C32&amp;$C$25,Data!$F$5:$F$24,0),MATCH(F$27,Data!$H$4:$N$4,0)))</f>
        <v>#N/A</v>
      </c>
      <c r="G32" s="27" t="e">
        <f>IF(ISERROR($C32),NA(),INDEX(myData[],MATCH($C32&amp;$C$25,Data!$F$5:$F$24,0),MATCH(G$27,Data!$H$4:$N$4,0)))</f>
        <v>#N/A</v>
      </c>
      <c r="H32" s="27" t="e">
        <f>IF(ISERROR($C32),NA(),INDEX(myData[],MATCH($C32&amp;$C$25,Data!$F$5:$F$24,0),MATCH(H$27,Data!$H$4:$N$4,0)))</f>
        <v>#N/A</v>
      </c>
      <c r="U32"/>
      <c r="V32"/>
      <c r="X32"/>
      <c r="Y32"/>
      <c r="Z32"/>
    </row>
    <row r="33" spans="2:22" x14ac:dyDescent="0.25">
      <c r="B33" s="30" t="s">
        <v>38</v>
      </c>
      <c r="C33" s="18" t="e">
        <f t="shared" ref="C33" si="3">IF($B33=$Y$13,VLOOKUP($R$14,$Q$7:$R$10,2,FALSE),NA())</f>
        <v>#N/A</v>
      </c>
      <c r="D33" s="27" t="e">
        <f>IF(ISERROR($C33),NA(),INDEX(myData[],MATCH($C33&amp;$C$25,Data!$F$5:$F$24,0),MATCH(D$27,Data!$H$4:$N$4,0)))</f>
        <v>#N/A</v>
      </c>
      <c r="E33" s="27" t="e">
        <f>IF(ISERROR($C33),NA(),INDEX(myData[],MATCH($C33&amp;$C$25,Data!$F$5:$F$24,0),MATCH(E$27,Data!$H$4:$N$4,0)))</f>
        <v>#N/A</v>
      </c>
      <c r="F33" s="27" t="e">
        <f>IF(ISERROR($C33),NA(),INDEX(myData[],MATCH($C33&amp;$C$25,Data!$F$5:$F$24,0),MATCH(F$27,Data!$H$4:$N$4,0)))</f>
        <v>#N/A</v>
      </c>
      <c r="G33" s="27" t="e">
        <f>IF(ISERROR($C33),NA(),INDEX(myData[],MATCH($C33&amp;$C$25,Data!$F$5:$F$24,0),MATCH(G$27,Data!$H$4:$N$4,0)))</f>
        <v>#N/A</v>
      </c>
      <c r="H33" s="27" t="e">
        <f>IF(ISERROR($C33),NA(),INDEX(myData[],MATCH($C33&amp;$C$25,Data!$F$5:$F$24,0),MATCH(H$27,Data!$H$4:$N$4,0)))</f>
        <v>#N/A</v>
      </c>
      <c r="U33"/>
      <c r="V33"/>
    </row>
    <row r="36" spans="2:22" x14ac:dyDescent="0.25">
      <c r="D36" s="47"/>
      <c r="E36" s="47"/>
      <c r="F36" s="47"/>
      <c r="G36" s="47"/>
      <c r="H36" s="47"/>
      <c r="I36" s="47"/>
      <c r="J36" s="47"/>
      <c r="K36" s="47"/>
    </row>
    <row r="37" spans="2:22" x14ac:dyDescent="0.25">
      <c r="D37" s="47"/>
      <c r="E37" s="47"/>
      <c r="F37" s="47"/>
      <c r="G37" s="47"/>
      <c r="H37" s="47"/>
      <c r="I37" s="47"/>
      <c r="J37" s="47"/>
      <c r="K37" s="47"/>
    </row>
    <row r="38" spans="2:22" x14ac:dyDescent="0.25">
      <c r="D38" s="47"/>
      <c r="E38" s="47"/>
      <c r="F38" s="47"/>
      <c r="G38" s="47"/>
      <c r="H38" s="47"/>
      <c r="I38" s="47"/>
      <c r="J38" s="47"/>
      <c r="K38" s="47"/>
    </row>
    <row r="39" spans="2:22" x14ac:dyDescent="0.25">
      <c r="D39" s="47"/>
      <c r="E39" s="47"/>
      <c r="F39" s="47"/>
      <c r="G39" s="47"/>
      <c r="H39" s="47"/>
      <c r="I39" s="47"/>
      <c r="J39" s="47"/>
      <c r="K39" s="47"/>
    </row>
    <row r="40" spans="2:22" x14ac:dyDescent="0.25">
      <c r="D40" s="47"/>
      <c r="E40" s="47"/>
      <c r="F40" s="47"/>
      <c r="G40" s="47"/>
      <c r="H40" s="47"/>
      <c r="I40" s="47"/>
      <c r="J40" s="47"/>
      <c r="K40" s="47"/>
    </row>
    <row r="41" spans="2:22" x14ac:dyDescent="0.25">
      <c r="D41" s="47"/>
      <c r="E41" s="47"/>
      <c r="F41" s="47"/>
      <c r="G41" s="47"/>
      <c r="H41" s="47"/>
      <c r="I41" s="47"/>
      <c r="J41" s="47"/>
      <c r="K41" s="47"/>
    </row>
    <row r="42" spans="2:22" x14ac:dyDescent="0.25">
      <c r="D42" s="47"/>
      <c r="E42" s="47"/>
      <c r="F42" s="47"/>
      <c r="G42" s="47"/>
      <c r="H42" s="47"/>
      <c r="I42" s="47"/>
      <c r="J42" s="47"/>
      <c r="K42" s="47"/>
    </row>
    <row r="43" spans="2:22" x14ac:dyDescent="0.25">
      <c r="D43" s="47"/>
      <c r="E43" s="47"/>
      <c r="F43" s="47"/>
      <c r="G43" s="47"/>
      <c r="H43" s="47"/>
      <c r="I43" s="47"/>
      <c r="J43" s="47"/>
      <c r="K43" s="47"/>
    </row>
    <row r="44" spans="2:22" x14ac:dyDescent="0.25">
      <c r="D44" s="47"/>
      <c r="E44" s="47"/>
      <c r="F44" s="47"/>
      <c r="G44" s="47"/>
      <c r="H44" s="47"/>
      <c r="I44" s="47"/>
      <c r="J44" s="47"/>
      <c r="K44" s="47"/>
    </row>
    <row r="45" spans="2:22" x14ac:dyDescent="0.25">
      <c r="D45" s="47"/>
      <c r="E45" s="47"/>
      <c r="F45" s="47"/>
      <c r="G45" s="47"/>
      <c r="H45" s="47"/>
      <c r="I45" s="47"/>
      <c r="J45" s="47"/>
      <c r="K45" s="47"/>
    </row>
    <row r="46" spans="2:22" x14ac:dyDescent="0.25">
      <c r="D46" s="47"/>
      <c r="E46" s="47"/>
      <c r="F46" s="47"/>
      <c r="G46" s="47"/>
      <c r="H46" s="47"/>
      <c r="I46" s="47"/>
      <c r="J46" s="47"/>
      <c r="K46" s="47"/>
    </row>
    <row r="47" spans="2:22" x14ac:dyDescent="0.25">
      <c r="D47" s="47"/>
      <c r="E47" s="47"/>
      <c r="F47" s="47"/>
      <c r="G47" s="47"/>
      <c r="H47" s="47"/>
      <c r="I47" s="47"/>
      <c r="J47" s="47"/>
      <c r="K47" s="47"/>
    </row>
    <row r="48" spans="2:22" x14ac:dyDescent="0.25">
      <c r="D48" s="47"/>
      <c r="E48" s="47"/>
      <c r="F48" s="47"/>
      <c r="G48" s="47"/>
      <c r="H48" s="47"/>
      <c r="I48" s="47"/>
      <c r="J48" s="47"/>
      <c r="K48" s="47"/>
    </row>
    <row r="49" spans="2:11" x14ac:dyDescent="0.25">
      <c r="D49" s="47"/>
      <c r="E49" s="47"/>
      <c r="F49" s="47"/>
      <c r="G49" s="47"/>
      <c r="H49" s="47"/>
      <c r="I49" s="47"/>
      <c r="J49" s="47"/>
      <c r="K49" s="47"/>
    </row>
    <row r="50" spans="2:11" x14ac:dyDescent="0.25">
      <c r="D50" s="47"/>
      <c r="E50" s="47"/>
      <c r="F50" s="47"/>
      <c r="G50" s="47"/>
      <c r="H50" s="47"/>
      <c r="I50" s="47"/>
      <c r="J50" s="47"/>
      <c r="K50" s="47"/>
    </row>
    <row r="51" spans="2:11" x14ac:dyDescent="0.25">
      <c r="D51" s="47"/>
      <c r="E51" s="47"/>
      <c r="F51" s="47"/>
      <c r="G51" s="47"/>
      <c r="H51" s="47"/>
      <c r="I51" s="47"/>
      <c r="J51" s="47"/>
      <c r="K51" s="47"/>
    </row>
    <row r="54" spans="2:11" x14ac:dyDescent="0.25">
      <c r="B54" s="38" t="s">
        <v>43</v>
      </c>
    </row>
    <row r="55" spans="2:11" x14ac:dyDescent="0.25">
      <c r="B55" s="43" t="s">
        <v>44</v>
      </c>
      <c r="C55" s="38" t="str">
        <f>VLOOKUP($R$13,$Q$7:$R$10,2,FALSE)</f>
        <v>JK Lakshmi Cement</v>
      </c>
    </row>
    <row r="56" spans="2:11" x14ac:dyDescent="0.25">
      <c r="C56" s="39"/>
      <c r="D56" s="19" t="s">
        <v>2</v>
      </c>
      <c r="E56" s="19" t="s">
        <v>3</v>
      </c>
      <c r="F56" s="19" t="s">
        <v>4</v>
      </c>
      <c r="G56" s="19" t="s">
        <v>5</v>
      </c>
      <c r="H56" s="35" t="s">
        <v>6</v>
      </c>
    </row>
    <row r="57" spans="2:11" x14ac:dyDescent="0.25">
      <c r="C57" s="40" t="s">
        <v>8</v>
      </c>
      <c r="D57" s="41">
        <v>1</v>
      </c>
      <c r="E57" s="41">
        <f>INDEX(Data!$J$5:$N$24,MATCH($C$55&amp;$C57,Data!$F$5:$F$24,0),MATCH(E$56,Data!$J$4:$N$4,0))/INDEX(Data!$J$5:$N$24,MATCH($C$55&amp;$C57,Data!$F$5:$F$24,0),MATCH(D$56,Data!$J$4:$N$4,0))</f>
        <v>1.0869565217391304</v>
      </c>
      <c r="F57" s="41">
        <f>INDEX(Data!$J$5:$N$24,MATCH($C$55&amp;$C57,Data!$F$5:$F$24,0),MATCH(F$56,Data!$J$4:$N$4,0))/INDEX(Data!$J$5:$N$24,MATCH($C$55&amp;$C57,Data!$F$5:$F$24,0),MATCH(E$56,Data!$J$4:$N$4,0))</f>
        <v>1.04</v>
      </c>
      <c r="G57" s="41">
        <f>INDEX(Data!$J$5:$N$24,MATCH($C$55&amp;$C57,Data!$F$5:$F$24,0),MATCH(G$56,Data!$J$4:$N$4,0))/INDEX(Data!$J$5:$N$24,MATCH($C$55&amp;$C57,Data!$F$5:$F$24,0),MATCH(F$56,Data!$J$4:$N$4,0))</f>
        <v>1.1538461538461537</v>
      </c>
      <c r="H57" s="41">
        <f>INDEX(Data!$J$5:$N$24,MATCH($C$55&amp;$C57,Data!$F$5:$F$24,0),MATCH(H$56,Data!$J$4:$N$4,0))/INDEX(Data!$J$5:$N$24,MATCH($C$55&amp;$C57,Data!$F$5:$F$24,0),MATCH(G$56,Data!$J$4:$N$4,0))</f>
        <v>0.96666666666666667</v>
      </c>
    </row>
    <row r="58" spans="2:11" x14ac:dyDescent="0.25">
      <c r="C58" s="40" t="s">
        <v>9</v>
      </c>
      <c r="D58" s="41">
        <v>1</v>
      </c>
      <c r="E58" s="41">
        <f>INDEX(Data!$J$5:$N$24,MATCH($C$55&amp;$C58,Data!$F$5:$F$24,0),MATCH(E$56,Data!$J$4:$N$4,0))/INDEX(Data!$J$5:$N$24,MATCH($C$55&amp;$C58,Data!$F$5:$F$24,0),MATCH(D$56,Data!$J$4:$N$4,0))</f>
        <v>0.8</v>
      </c>
      <c r="F58" s="41">
        <f>INDEX(Data!$J$5:$N$24,MATCH($C$55&amp;$C58,Data!$F$5:$F$24,0),MATCH(F$56,Data!$J$4:$N$4,0))/INDEX(Data!$J$5:$N$24,MATCH($C$55&amp;$C58,Data!$F$5:$F$24,0),MATCH(E$56,Data!$J$4:$N$4,0))</f>
        <v>0.83333333333333337</v>
      </c>
      <c r="G58" s="41">
        <f>INDEX(Data!$J$5:$N$24,MATCH($C$55&amp;$C58,Data!$F$5:$F$24,0),MATCH(G$56,Data!$J$4:$N$4,0))/INDEX(Data!$J$5:$N$24,MATCH($C$55&amp;$C58,Data!$F$5:$F$24,0),MATCH(F$56,Data!$J$4:$N$4,0))</f>
        <v>1.05</v>
      </c>
      <c r="H58" s="41">
        <f>INDEX(Data!$J$5:$N$24,MATCH($C$55&amp;$C58,Data!$F$5:$F$24,0),MATCH(H$56,Data!$J$4:$N$4,0))/INDEX(Data!$J$5:$N$24,MATCH($C$55&amp;$C58,Data!$F$5:$F$24,0),MATCH(G$56,Data!$J$4:$N$4,0))</f>
        <v>1</v>
      </c>
    </row>
    <row r="59" spans="2:11" x14ac:dyDescent="0.25">
      <c r="C59" s="40" t="s">
        <v>10</v>
      </c>
      <c r="D59" s="41">
        <v>1</v>
      </c>
      <c r="E59" s="41">
        <f>INDEX(Data!$J$5:$N$24,MATCH($C$55&amp;$C59,Data!$F$5:$F$24,0),MATCH(E$56,Data!$J$4:$N$4,0))/INDEX(Data!$J$5:$N$24,MATCH($C$55&amp;$C59,Data!$F$5:$F$24,0),MATCH(D$56,Data!$J$4:$N$4,0))</f>
        <v>0.95</v>
      </c>
      <c r="F59" s="41">
        <f>INDEX(Data!$J$5:$N$24,MATCH($C$55&amp;$C59,Data!$F$5:$F$24,0),MATCH(F$56,Data!$J$4:$N$4,0))/INDEX(Data!$J$5:$N$24,MATCH($C$55&amp;$C59,Data!$F$5:$F$24,0),MATCH(E$56,Data!$J$4:$N$4,0))</f>
        <v>1.1052631578947369</v>
      </c>
      <c r="G59" s="41">
        <f>INDEX(Data!$J$5:$N$24,MATCH($C$55&amp;$C59,Data!$F$5:$F$24,0),MATCH(G$56,Data!$J$4:$N$4,0))/INDEX(Data!$J$5:$N$24,MATCH($C$55&amp;$C59,Data!$F$5:$F$24,0),MATCH(F$56,Data!$J$4:$N$4,0))</f>
        <v>1.0476190476190477</v>
      </c>
      <c r="H59" s="41">
        <f>INDEX(Data!$J$5:$N$24,MATCH($C$55&amp;$C59,Data!$F$5:$F$24,0),MATCH(H$56,Data!$J$4:$N$4,0))/INDEX(Data!$J$5:$N$24,MATCH($C$55&amp;$C59,Data!$F$5:$F$24,0),MATCH(G$56,Data!$J$4:$N$4,0))</f>
        <v>1</v>
      </c>
    </row>
    <row r="60" spans="2:11" x14ac:dyDescent="0.25">
      <c r="C60" s="40" t="s">
        <v>11</v>
      </c>
      <c r="D60" s="41">
        <v>1</v>
      </c>
      <c r="E60" s="41">
        <f>INDEX(Data!$J$5:$N$24,MATCH($C$55&amp;$C60,Data!$F$5:$F$24,0),MATCH(E$56,Data!$J$4:$N$4,0))/INDEX(Data!$J$5:$N$24,MATCH($C$55&amp;$C60,Data!$F$5:$F$24,0),MATCH(D$56,Data!$J$4:$N$4,0))</f>
        <v>1.0526315789473684</v>
      </c>
      <c r="F60" s="41">
        <f>INDEX(Data!$J$5:$N$24,MATCH($C$55&amp;$C60,Data!$F$5:$F$24,0),MATCH(F$56,Data!$J$4:$N$4,0))/INDEX(Data!$J$5:$N$24,MATCH($C$55&amp;$C60,Data!$F$5:$F$24,0),MATCH(E$56,Data!$J$4:$N$4,0))</f>
        <v>0.95</v>
      </c>
      <c r="G60" s="41">
        <f>INDEX(Data!$J$5:$N$24,MATCH($C$55&amp;$C60,Data!$F$5:$F$24,0),MATCH(G$56,Data!$J$4:$N$4,0))/INDEX(Data!$J$5:$N$24,MATCH($C$55&amp;$C60,Data!$F$5:$F$24,0),MATCH(F$56,Data!$J$4:$N$4,0))</f>
        <v>1</v>
      </c>
      <c r="H60" s="41">
        <f>INDEX(Data!$J$5:$N$24,MATCH($C$55&amp;$C60,Data!$F$5:$F$24,0),MATCH(H$56,Data!$J$4:$N$4,0))/INDEX(Data!$J$5:$N$24,MATCH($C$55&amp;$C60,Data!$F$5:$F$24,0),MATCH(G$56,Data!$J$4:$N$4,0))</f>
        <v>0.94736842105263153</v>
      </c>
    </row>
    <row r="61" spans="2:11" x14ac:dyDescent="0.25">
      <c r="C61" s="40" t="s">
        <v>12</v>
      </c>
      <c r="D61" s="41">
        <v>1</v>
      </c>
      <c r="E61" s="41">
        <f>INDEX(Data!$J$5:$N$24,MATCH($C$55&amp;$C61,Data!$F$5:$F$24,0),MATCH(E$56,Data!$J$4:$N$4,0))/INDEX(Data!$J$5:$N$24,MATCH($C$55&amp;$C61,Data!$F$5:$F$24,0),MATCH(D$56,Data!$J$4:$N$4,0))</f>
        <v>1.5</v>
      </c>
      <c r="F61" s="41">
        <f>INDEX(Data!$J$5:$N$24,MATCH($C$55&amp;$C61,Data!$F$5:$F$24,0),MATCH(F$56,Data!$J$4:$N$4,0))/INDEX(Data!$J$5:$N$24,MATCH($C$55&amp;$C61,Data!$F$5:$F$24,0),MATCH(E$56,Data!$J$4:$N$4,0))</f>
        <v>1.1666666666666667</v>
      </c>
      <c r="G61" s="41">
        <f>INDEX(Data!$J$5:$N$24,MATCH($C$55&amp;$C61,Data!$F$5:$F$24,0),MATCH(G$56,Data!$J$4:$N$4,0))/INDEX(Data!$J$5:$N$24,MATCH($C$55&amp;$C61,Data!$F$5:$F$24,0),MATCH(F$56,Data!$J$4:$N$4,0))</f>
        <v>0.5714285714285714</v>
      </c>
      <c r="H61" s="41">
        <f>INDEX(Data!$J$5:$N$24,MATCH($C$55&amp;$C61,Data!$F$5:$F$24,0),MATCH(H$56,Data!$J$4:$N$4,0))/INDEX(Data!$J$5:$N$24,MATCH($C$55&amp;$C61,Data!$F$5:$F$24,0),MATCH(G$56,Data!$J$4:$N$4,0))</f>
        <v>1.25</v>
      </c>
    </row>
    <row r="63" spans="2:11" x14ac:dyDescent="0.25">
      <c r="B63" s="43"/>
      <c r="C63" s="38" t="s">
        <v>46</v>
      </c>
    </row>
    <row r="64" spans="2:11" x14ac:dyDescent="0.25">
      <c r="C64" s="39"/>
      <c r="D64" s="19" t="s">
        <v>2</v>
      </c>
      <c r="E64" s="19" t="s">
        <v>3</v>
      </c>
      <c r="F64" s="19" t="s">
        <v>4</v>
      </c>
      <c r="G64" s="19" t="s">
        <v>5</v>
      </c>
      <c r="H64" s="35" t="s">
        <v>6</v>
      </c>
    </row>
    <row r="65" spans="2:11" x14ac:dyDescent="0.25">
      <c r="B65" s="43" t="s">
        <v>45</v>
      </c>
      <c r="C65" s="40" t="str">
        <f>U15</f>
        <v>Fixed Cost</v>
      </c>
      <c r="D65" s="41">
        <f t="shared" ref="D65:H65" si="4">VLOOKUP($C65,$C$56:$H$61,MATCH(D$64,$C$56:$H$56,0),FALSE)</f>
        <v>1</v>
      </c>
      <c r="E65" s="41">
        <f t="shared" si="4"/>
        <v>1.0526315789473684</v>
      </c>
      <c r="F65" s="41">
        <f t="shared" si="4"/>
        <v>0.95</v>
      </c>
      <c r="G65" s="41">
        <f t="shared" si="4"/>
        <v>1</v>
      </c>
      <c r="H65" s="41">
        <f t="shared" si="4"/>
        <v>0.94736842105263153</v>
      </c>
    </row>
    <row r="66" spans="2:11" x14ac:dyDescent="0.25">
      <c r="C66" s="42" t="s">
        <v>48</v>
      </c>
      <c r="D66" s="46">
        <v>1</v>
      </c>
      <c r="E66" s="46">
        <v>1</v>
      </c>
      <c r="F66" s="46">
        <v>1</v>
      </c>
      <c r="G66" s="46">
        <v>1</v>
      </c>
      <c r="H66" s="46">
        <v>1</v>
      </c>
    </row>
    <row r="68" spans="2:11" x14ac:dyDescent="0.25">
      <c r="D68" s="47"/>
      <c r="E68" s="47"/>
      <c r="F68" s="47"/>
      <c r="G68" s="47"/>
      <c r="H68" s="47"/>
      <c r="I68" s="47"/>
      <c r="J68" s="47"/>
      <c r="K68" s="47"/>
    </row>
    <row r="69" spans="2:11" x14ac:dyDescent="0.25">
      <c r="D69" s="47"/>
      <c r="E69" s="47"/>
      <c r="F69" s="47"/>
      <c r="G69" s="47"/>
      <c r="H69" s="47"/>
      <c r="I69" s="47"/>
      <c r="J69" s="47"/>
      <c r="K69" s="47"/>
    </row>
    <row r="70" spans="2:11" x14ac:dyDescent="0.25">
      <c r="D70" s="47"/>
      <c r="E70" s="47"/>
      <c r="F70" s="47"/>
      <c r="G70" s="47"/>
      <c r="H70" s="47"/>
      <c r="I70" s="47"/>
      <c r="J70" s="47"/>
      <c r="K70" s="47"/>
    </row>
    <row r="71" spans="2:11" x14ac:dyDescent="0.25">
      <c r="D71" s="47"/>
      <c r="E71" s="47"/>
      <c r="F71" s="47"/>
      <c r="G71" s="47"/>
      <c r="H71" s="47"/>
      <c r="I71" s="47"/>
      <c r="J71" s="47"/>
      <c r="K71" s="47"/>
    </row>
    <row r="72" spans="2:11" x14ac:dyDescent="0.25">
      <c r="D72" s="47"/>
      <c r="E72" s="47"/>
      <c r="F72" s="47"/>
      <c r="G72" s="47"/>
      <c r="H72" s="47"/>
      <c r="I72" s="47"/>
      <c r="J72" s="47"/>
      <c r="K72" s="47"/>
    </row>
    <row r="73" spans="2:11" x14ac:dyDescent="0.25">
      <c r="D73" s="47"/>
      <c r="E73" s="47"/>
      <c r="F73" s="47"/>
      <c r="G73" s="47"/>
      <c r="H73" s="47"/>
      <c r="I73" s="47"/>
      <c r="J73" s="47"/>
      <c r="K73" s="47"/>
    </row>
    <row r="74" spans="2:11" x14ac:dyDescent="0.25">
      <c r="D74" s="47"/>
      <c r="E74" s="47"/>
      <c r="F74" s="47"/>
      <c r="G74" s="47"/>
      <c r="H74" s="47"/>
      <c r="I74" s="47"/>
      <c r="J74" s="47"/>
      <c r="K74" s="47"/>
    </row>
    <row r="75" spans="2:11" x14ac:dyDescent="0.25">
      <c r="D75" s="47"/>
      <c r="E75" s="47"/>
      <c r="F75" s="47"/>
      <c r="G75" s="47"/>
      <c r="H75" s="47"/>
      <c r="I75" s="47"/>
      <c r="J75" s="47"/>
      <c r="K75" s="47"/>
    </row>
    <row r="76" spans="2:11" x14ac:dyDescent="0.25">
      <c r="D76" s="47"/>
      <c r="E76" s="47"/>
      <c r="F76" s="47"/>
      <c r="G76" s="47"/>
      <c r="H76" s="47"/>
      <c r="I76" s="47"/>
      <c r="J76" s="47"/>
      <c r="K76" s="47"/>
    </row>
    <row r="77" spans="2:11" x14ac:dyDescent="0.25">
      <c r="D77" s="47"/>
      <c r="E77" s="47"/>
      <c r="F77" s="47"/>
      <c r="G77" s="47"/>
      <c r="H77" s="47"/>
      <c r="I77" s="47"/>
      <c r="J77" s="47"/>
      <c r="K77" s="47"/>
    </row>
    <row r="78" spans="2:11" x14ac:dyDescent="0.25">
      <c r="D78" s="47"/>
      <c r="E78" s="47"/>
      <c r="F78" s="47"/>
      <c r="G78" s="47"/>
      <c r="H78" s="47"/>
      <c r="I78" s="47"/>
      <c r="J78" s="47"/>
      <c r="K78" s="47"/>
    </row>
    <row r="79" spans="2:11" x14ac:dyDescent="0.25">
      <c r="D79" s="47"/>
      <c r="E79" s="47"/>
      <c r="F79" s="47"/>
      <c r="G79" s="47"/>
      <c r="H79" s="47"/>
      <c r="I79" s="47"/>
      <c r="J79" s="47"/>
      <c r="K79" s="47"/>
    </row>
    <row r="80" spans="2:11" x14ac:dyDescent="0.25">
      <c r="D80" s="47"/>
      <c r="E80" s="47"/>
      <c r="F80" s="47"/>
      <c r="G80" s="47"/>
      <c r="H80" s="47"/>
      <c r="I80" s="47"/>
      <c r="J80" s="47"/>
      <c r="K80" s="47"/>
    </row>
    <row r="81" spans="4:11" x14ac:dyDescent="0.25">
      <c r="D81" s="47"/>
      <c r="E81" s="47"/>
      <c r="F81" s="47"/>
      <c r="G81" s="47"/>
      <c r="H81" s="47"/>
      <c r="I81" s="47"/>
      <c r="J81" s="47"/>
      <c r="K81" s="47"/>
    </row>
    <row r="82" spans="4:11" x14ac:dyDescent="0.25">
      <c r="D82" s="47"/>
      <c r="E82" s="47"/>
      <c r="F82" s="47"/>
      <c r="G82" s="47"/>
      <c r="H82" s="47"/>
      <c r="I82" s="47"/>
      <c r="J82" s="47"/>
      <c r="K82" s="47"/>
    </row>
    <row r="83" spans="4:11" x14ac:dyDescent="0.25">
      <c r="D83" s="47"/>
      <c r="E83" s="47"/>
      <c r="F83" s="47"/>
      <c r="G83" s="47"/>
      <c r="H83" s="47"/>
      <c r="I83" s="47"/>
      <c r="J83" s="47"/>
      <c r="K83" s="47"/>
    </row>
  </sheetData>
  <mergeCells count="4">
    <mergeCell ref="B24:B25"/>
    <mergeCell ref="G3:H3"/>
    <mergeCell ref="D68:K83"/>
    <mergeCell ref="D36:K51"/>
  </mergeCell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3074" r:id="rId6" name="Option Button 2">
              <controlPr defaultSize="0" autoFill="0" autoLine="0" autoPict="0">
                <anchor moveWithCells="1">
                  <from>
                    <xdr:col>2</xdr:col>
                    <xdr:colOff>38100</xdr:colOff>
                    <xdr:row>1</xdr:row>
                    <xdr:rowOff>114300</xdr:rowOff>
                  </from>
                  <to>
                    <xdr:col>2</xdr:col>
                    <xdr:colOff>1581150</xdr:colOff>
                    <xdr:row>2</xdr:row>
                    <xdr:rowOff>200025</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from>
                    <xdr:col>2</xdr:col>
                    <xdr:colOff>38100</xdr:colOff>
                    <xdr:row>3</xdr:row>
                    <xdr:rowOff>66675</xdr:rowOff>
                  </from>
                  <to>
                    <xdr:col>2</xdr:col>
                    <xdr:colOff>1581150</xdr:colOff>
                    <xdr:row>4</xdr:row>
                    <xdr:rowOff>123825</xdr:rowOff>
                  </to>
                </anchor>
              </controlPr>
            </control>
          </mc:Choice>
        </mc:AlternateContent>
        <mc:AlternateContent xmlns:mc="http://schemas.openxmlformats.org/markup-compatibility/2006">
          <mc:Choice Requires="x14">
            <control shapeId="3080" r:id="rId8" name="Drop Down 8">
              <controlPr defaultSize="0" autoLine="0" autoPict="0">
                <anchor moveWithCells="1">
                  <from>
                    <xdr:col>3</xdr:col>
                    <xdr:colOff>9525</xdr:colOff>
                    <xdr:row>1</xdr:row>
                    <xdr:rowOff>104775</xdr:rowOff>
                  </from>
                  <to>
                    <xdr:col>5</xdr:col>
                    <xdr:colOff>419100</xdr:colOff>
                    <xdr:row>2</xdr:row>
                    <xdr:rowOff>180975</xdr:rowOff>
                  </to>
                </anchor>
              </controlPr>
            </control>
          </mc:Choice>
        </mc:AlternateContent>
        <mc:AlternateContent xmlns:mc="http://schemas.openxmlformats.org/markup-compatibility/2006">
          <mc:Choice Requires="x14">
            <control shapeId="3081" r:id="rId9" name="Drop Down 9">
              <controlPr defaultSize="0" autoLine="0" autoPict="0">
                <anchor moveWithCells="1">
                  <from>
                    <xdr:col>8</xdr:col>
                    <xdr:colOff>409575</xdr:colOff>
                    <xdr:row>1</xdr:row>
                    <xdr:rowOff>104775</xdr:rowOff>
                  </from>
                  <to>
                    <xdr:col>10</xdr:col>
                    <xdr:colOff>819150</xdr:colOff>
                    <xdr:row>2</xdr:row>
                    <xdr:rowOff>180975</xdr:rowOff>
                  </to>
                </anchor>
              </controlPr>
            </control>
          </mc:Choice>
        </mc:AlternateContent>
      </controls>
    </mc:Choice>
  </mc:AlternateContent>
  <extLst>
    <ext xmlns:x14="http://schemas.microsoft.com/office/spreadsheetml/2009/9/main" uri="{A8765BA9-456A-4dab-B4F3-ACF838C121DE}">
      <x14:slicerList>
        <x14:slicer r:id="rId10"/>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I19"/>
  <sheetViews>
    <sheetView showGridLines="0" workbookViewId="0">
      <selection activeCell="N10" sqref="N10"/>
    </sheetView>
  </sheetViews>
  <sheetFormatPr defaultRowHeight="15" x14ac:dyDescent="0.25"/>
  <cols>
    <col min="1" max="1" width="2.5703125" customWidth="1"/>
    <col min="2" max="2" width="20.140625" customWidth="1"/>
    <col min="3" max="3" width="16.7109375" customWidth="1"/>
    <col min="4" max="4" width="1.7109375" customWidth="1"/>
    <col min="5" max="5" width="16.7109375" customWidth="1"/>
    <col min="6" max="6" width="1.7109375" customWidth="1"/>
    <col min="7" max="7" width="16.7109375" customWidth="1"/>
    <col min="8" max="8" width="1.7109375" customWidth="1"/>
    <col min="9" max="9" width="16.7109375" customWidth="1"/>
  </cols>
  <sheetData>
    <row r="2" spans="2:9" ht="34.9" customHeight="1" x14ac:dyDescent="0.25">
      <c r="B2" s="33" t="s">
        <v>24</v>
      </c>
      <c r="C2" s="34"/>
      <c r="D2" s="34"/>
      <c r="E2" s="34"/>
      <c r="F2" s="34"/>
      <c r="G2" s="34"/>
      <c r="H2" s="34"/>
      <c r="I2" s="34"/>
    </row>
    <row r="3" spans="2:9" ht="9.6" customHeight="1" x14ac:dyDescent="0.25"/>
    <row r="4" spans="2:9" ht="24" customHeight="1" x14ac:dyDescent="0.25">
      <c r="B4" s="4"/>
      <c r="C4" s="7" t="s">
        <v>7</v>
      </c>
      <c r="E4" s="7" t="s">
        <v>14</v>
      </c>
      <c r="G4" s="7" t="s">
        <v>15</v>
      </c>
      <c r="I4" s="7" t="s">
        <v>13</v>
      </c>
    </row>
    <row r="5" spans="2:9" ht="24" customHeight="1" x14ac:dyDescent="0.25">
      <c r="B5" s="5" t="str">
        <f>Data!U7</f>
        <v>Fixed Cost</v>
      </c>
      <c r="C5" s="5"/>
      <c r="E5" s="5"/>
      <c r="G5" s="5"/>
      <c r="I5" s="5"/>
    </row>
    <row r="6" spans="2:9" ht="24" customHeight="1" x14ac:dyDescent="0.25">
      <c r="B6" s="5" t="str">
        <f>Data!U8</f>
        <v>Freight &amp; Forwarding</v>
      </c>
      <c r="C6" s="5"/>
      <c r="E6" s="5"/>
      <c r="G6" s="5"/>
      <c r="I6" s="5"/>
    </row>
    <row r="7" spans="2:9" ht="24" customHeight="1" x14ac:dyDescent="0.25">
      <c r="B7" s="5" t="str">
        <f>Data!U9</f>
        <v>Other variable cost</v>
      </c>
      <c r="C7" s="5"/>
      <c r="E7" s="5"/>
      <c r="G7" s="5"/>
      <c r="I7" s="5"/>
    </row>
    <row r="8" spans="2:9" ht="24" customHeight="1" x14ac:dyDescent="0.25">
      <c r="B8" s="5" t="str">
        <f>Data!U10</f>
        <v>Power &amp; Fuel</v>
      </c>
      <c r="C8" s="5"/>
      <c r="E8" s="5"/>
      <c r="G8" s="5"/>
      <c r="I8" s="5"/>
    </row>
    <row r="9" spans="2:9" ht="24" customHeight="1" x14ac:dyDescent="0.25">
      <c r="B9" s="5" t="str">
        <f>Data!U11</f>
        <v>Profit</v>
      </c>
      <c r="C9" s="5"/>
      <c r="E9" s="5"/>
      <c r="G9" s="5"/>
      <c r="I9" s="5"/>
    </row>
    <row r="10" spans="2:9" ht="24" customHeight="1" x14ac:dyDescent="0.25"/>
    <row r="12" spans="2:9" ht="34.9" customHeight="1" x14ac:dyDescent="0.25">
      <c r="B12" s="33" t="s">
        <v>25</v>
      </c>
      <c r="C12" s="34"/>
      <c r="D12" s="34"/>
      <c r="E12" s="34"/>
      <c r="F12" s="34"/>
      <c r="G12" s="34"/>
      <c r="H12" s="34"/>
      <c r="I12" s="34"/>
    </row>
    <row r="13" spans="2:9" ht="9.6" customHeight="1" x14ac:dyDescent="0.25"/>
    <row r="14" spans="2:9" ht="24" customHeight="1" x14ac:dyDescent="0.25">
      <c r="C14" s="7" t="str">
        <f>C4</f>
        <v>ACC Ltd</v>
      </c>
      <c r="E14" s="7" t="str">
        <f>E4</f>
        <v>Ambuja Cement</v>
      </c>
      <c r="G14" s="7" t="str">
        <f>G4</f>
        <v>JK Lakshmi Cement</v>
      </c>
      <c r="I14" s="7" t="str">
        <f>I4</f>
        <v>Ultratech Cement</v>
      </c>
    </row>
    <row r="15" spans="2:9" ht="24" customHeight="1" x14ac:dyDescent="0.25">
      <c r="B15" s="5" t="str">
        <f>B5</f>
        <v>Fixed Cost</v>
      </c>
      <c r="C15" s="5"/>
      <c r="E15" s="5"/>
      <c r="G15" s="5"/>
      <c r="I15" s="5"/>
    </row>
    <row r="16" spans="2:9" ht="24" customHeight="1" x14ac:dyDescent="0.25">
      <c r="B16" s="5" t="str">
        <f t="shared" ref="B16:B19" si="0">B6</f>
        <v>Freight &amp; Forwarding</v>
      </c>
      <c r="C16" s="5"/>
      <c r="E16" s="5"/>
      <c r="G16" s="5"/>
      <c r="I16" s="5"/>
    </row>
    <row r="17" spans="2:9" ht="24" customHeight="1" x14ac:dyDescent="0.25">
      <c r="B17" s="5" t="str">
        <f t="shared" si="0"/>
        <v>Other variable cost</v>
      </c>
      <c r="C17" s="5"/>
      <c r="E17" s="5"/>
      <c r="G17" s="5"/>
      <c r="I17" s="5"/>
    </row>
    <row r="18" spans="2:9" ht="24" customHeight="1" x14ac:dyDescent="0.25">
      <c r="B18" s="5" t="str">
        <f t="shared" si="0"/>
        <v>Power &amp; Fuel</v>
      </c>
      <c r="C18" s="5"/>
      <c r="E18" s="5"/>
      <c r="G18" s="5"/>
      <c r="I18" s="5"/>
    </row>
    <row r="19" spans="2:9" ht="24" customHeight="1" x14ac:dyDescent="0.25">
      <c r="B19" s="5" t="str">
        <f t="shared" si="0"/>
        <v>Profit</v>
      </c>
      <c r="C19" s="5"/>
      <c r="E19" s="5"/>
      <c r="G19" s="5"/>
      <c r="I19" s="5"/>
    </row>
  </sheetData>
  <mergeCells count="2">
    <mergeCell ref="B2:I2"/>
    <mergeCell ref="B12:I12"/>
  </mergeCells>
  <pageMargins left="0.7" right="0.7" top="0.75" bottom="0.75" header="0.3" footer="0.3"/>
  <pageSetup paperSize="9" orientation="portrait" verticalDpi="0" r:id="rId1"/>
  <drawing r:id="rId2"/>
  <extLst>
    <ext xmlns:x14="http://schemas.microsoft.com/office/spreadsheetml/2009/9/main" uri="{05C60535-1F16-4fd2-B633-F4F36F0B64E0}">
      <x14:sparklineGroups xmlns:xm="http://schemas.microsoft.com/office/excel/2006/main">
        <x14:sparklineGroup manualMin="0.5" displayEmptyCellsAs="gap" low="1" minAxisType="custom">
          <x14:colorSeries rgb="FF376092"/>
          <x14:colorNegative rgb="FFD00000"/>
          <x14:colorAxis rgb="FF000000"/>
          <x14:colorMarkers rgb="FFD00000"/>
          <x14:colorFirst rgb="FFD00000"/>
          <x14:colorLast rgb="FFD00000"/>
          <x14:colorHigh rgb="FFD00000"/>
          <x14:colorLow rgb="FFD00000"/>
          <x14:sparklines>
            <x14:sparkline>
              <xm:f>Data!V17:Z17</xm:f>
              <xm:sqref>C15</xm:sqref>
            </x14:sparkline>
            <x14:sparkline>
              <xm:f>Data!AK17:AO17</xm:f>
              <xm:sqref>I15</xm:sqref>
            </x14:sparkline>
            <x14:sparkline>
              <xm:f>Data!AK18:AO18</xm:f>
              <xm:sqref>I16</xm:sqref>
            </x14:sparkline>
            <x14:sparkline>
              <xm:f>Data!AK19:AO19</xm:f>
              <xm:sqref>I17</xm:sqref>
            </x14:sparkline>
            <x14:sparkline>
              <xm:f>Data!AK20:AO20</xm:f>
              <xm:sqref>I18</xm:sqref>
            </x14:sparkline>
            <x14:sparkline>
              <xm:f>Data!AK21:AO21</xm:f>
              <xm:sqref>I19</xm:sqref>
            </x14:sparkline>
            <x14:sparkline>
              <xm:f>Data!AF17:AJ17</xm:f>
              <xm:sqref>G15</xm:sqref>
            </x14:sparkline>
            <x14:sparkline>
              <xm:f>Data!AF18:AJ18</xm:f>
              <xm:sqref>G16</xm:sqref>
            </x14:sparkline>
            <x14:sparkline>
              <xm:f>Data!AF19:AJ19</xm:f>
              <xm:sqref>G17</xm:sqref>
            </x14:sparkline>
            <x14:sparkline>
              <xm:f>Data!AF20:AJ20</xm:f>
              <xm:sqref>G18</xm:sqref>
            </x14:sparkline>
            <x14:sparkline>
              <xm:f>Data!AF21:AJ21</xm:f>
              <xm:sqref>G19</xm:sqref>
            </x14:sparkline>
            <x14:sparkline>
              <xm:f>Data!AA17:AE17</xm:f>
              <xm:sqref>E15</xm:sqref>
            </x14:sparkline>
            <x14:sparkline>
              <xm:f>Data!AA18:AE18</xm:f>
              <xm:sqref>E16</xm:sqref>
            </x14:sparkline>
            <x14:sparkline>
              <xm:f>Data!AA19:AE19</xm:f>
              <xm:sqref>E17</xm:sqref>
            </x14:sparkline>
            <x14:sparkline>
              <xm:f>Data!AA20:AE20</xm:f>
              <xm:sqref>E18</xm:sqref>
            </x14:sparkline>
            <x14:sparkline>
              <xm:f>Data!AA21:AE21</xm:f>
              <xm:sqref>E19</xm:sqref>
            </x14:sparkline>
            <x14:sparkline>
              <xm:f>Data!V18:Z18</xm:f>
              <xm:sqref>C16</xm:sqref>
            </x14:sparkline>
            <x14:sparkline>
              <xm:f>Data!V19:Z19</xm:f>
              <xm:sqref>C17</xm:sqref>
            </x14:sparkline>
            <x14:sparkline>
              <xm:f>Data!V20:Z20</xm:f>
              <xm:sqref>C18</xm:sqref>
            </x14:sparkline>
            <x14:sparkline>
              <xm:f>Data!V21:Z21</xm:f>
              <xm:sqref>C19</xm:sqref>
            </x14:sparkline>
          </x14:sparklines>
        </x14:sparklineGroup>
        <x14:sparklineGroup manualMin="0" lineWeight="2.25" type="column" displayEmptyCellsAs="gap" high="1" minAxisType="custom" maxAxisType="group">
          <x14:colorSeries theme="0" tint="-0.249977111117893"/>
          <x14:colorNegative rgb="FFD00000"/>
          <x14:colorAxis rgb="FF000000"/>
          <x14:colorMarkers rgb="FFD00000"/>
          <x14:colorFirst rgb="FFD00000"/>
          <x14:colorLast rgb="FFD00000"/>
          <x14:colorHigh rgb="FF0070C0"/>
          <x14:colorLow rgb="FFD00000"/>
          <x14:sparklines>
            <x14:sparkline>
              <xm:f>Data!V7:Z7</xm:f>
              <xm:sqref>C5</xm:sqref>
            </x14:sparkline>
            <x14:sparkline>
              <xm:f>Data!AK7:AO7</xm:f>
              <xm:sqref>I5</xm:sqref>
            </x14:sparkline>
            <x14:sparkline>
              <xm:f>Data!AK8:AO8</xm:f>
              <xm:sqref>I6</xm:sqref>
            </x14:sparkline>
            <x14:sparkline>
              <xm:f>Data!AK9:AO9</xm:f>
              <xm:sqref>I7</xm:sqref>
            </x14:sparkline>
            <x14:sparkline>
              <xm:f>Data!AK10:AO10</xm:f>
              <xm:sqref>I8</xm:sqref>
            </x14:sparkline>
            <x14:sparkline>
              <xm:f>Data!AK11:AO11</xm:f>
              <xm:sqref>I9</xm:sqref>
            </x14:sparkline>
            <x14:sparkline>
              <xm:f>Data!AF7:AJ7</xm:f>
              <xm:sqref>G5</xm:sqref>
            </x14:sparkline>
            <x14:sparkline>
              <xm:f>Data!AF8:AJ8</xm:f>
              <xm:sqref>G6</xm:sqref>
            </x14:sparkline>
            <x14:sparkline>
              <xm:f>Data!AF9:AJ9</xm:f>
              <xm:sqref>G7</xm:sqref>
            </x14:sparkline>
            <x14:sparkline>
              <xm:f>Data!AF10:AJ10</xm:f>
              <xm:sqref>G8</xm:sqref>
            </x14:sparkline>
            <x14:sparkline>
              <xm:f>Data!AF11:AJ11</xm:f>
              <xm:sqref>G9</xm:sqref>
            </x14:sparkline>
            <x14:sparkline>
              <xm:f>Data!AA7:AE7</xm:f>
              <xm:sqref>E5</xm:sqref>
            </x14:sparkline>
            <x14:sparkline>
              <xm:f>Data!AA8:AE8</xm:f>
              <xm:sqref>E6</xm:sqref>
            </x14:sparkline>
            <x14:sparkline>
              <xm:f>Data!AA9:AE9</xm:f>
              <xm:sqref>E7</xm:sqref>
            </x14:sparkline>
            <x14:sparkline>
              <xm:f>Data!AA10:AE10</xm:f>
              <xm:sqref>E8</xm:sqref>
            </x14:sparkline>
            <x14:sparkline>
              <xm:f>Data!AA11:AE11</xm:f>
              <xm:sqref>E9</xm:sqref>
            </x14:sparkline>
            <x14:sparkline>
              <xm:f>Data!V8:Z8</xm:f>
              <xm:sqref>C6</xm:sqref>
            </x14:sparkline>
            <x14:sparkline>
              <xm:f>Data!V9:Z9</xm:f>
              <xm:sqref>C7</xm:sqref>
            </x14:sparkline>
            <x14:sparkline>
              <xm:f>Data!V10:Z10</xm:f>
              <xm:sqref>C8</xm:sqref>
            </x14:sparkline>
            <x14:sparkline>
              <xm:f>Data!V11:Z11</xm:f>
              <xm:sqref>C9</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Data</vt:lpstr>
      <vt:lpstr>WilliamKiarieVisual</vt:lpstr>
      <vt:lpstr>Charts</vt:lpstr>
      <vt:lpstr>CompanyList</vt:lpstr>
      <vt:lpstr>IndexedChart</vt:lpstr>
      <vt:lpstr>KeyFinancialsChart</vt:lpstr>
      <vt:lpstr>VariableList</vt:lpstr>
    </vt:vector>
  </TitlesOfParts>
  <Company>SAINT-GOBAIN 1.8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Joshi, Kaushik</dc:creator>
  <cp:lastModifiedBy>William Kiarie</cp:lastModifiedBy>
  <dcterms:created xsi:type="dcterms:W3CDTF">2016-06-21T12:06:37Z</dcterms:created>
  <dcterms:modified xsi:type="dcterms:W3CDTF">2016-07-04T11:05:16Z</dcterms:modified>
</cp:coreProperties>
</file>