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245"/>
  </bookViews>
  <sheets>
    <sheet name="data" sheetId="1" r:id="rId1"/>
  </sheets>
  <externalReferences>
    <externalReference r:id="rId2"/>
    <externalReference r:id="rId3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_xlnm.Print_Area" localSheetId="0">data!$A$1:$P$146</definedName>
    <definedName name="_xlnm.Print_Area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D129" i="1" l="1"/>
  <c r="D128" i="1"/>
  <c r="D127" i="1"/>
  <c r="D126" i="1"/>
  <c r="D125" i="1"/>
  <c r="C129" i="1"/>
  <c r="C128" i="1"/>
  <c r="C127" i="1"/>
  <c r="C126" i="1"/>
  <c r="C125" i="1"/>
  <c r="C124" i="1"/>
  <c r="N97" i="1" l="1"/>
  <c r="O97" i="1" s="1"/>
  <c r="N96" i="1"/>
  <c r="O96" i="1" s="1"/>
  <c r="N95" i="1"/>
  <c r="O95" i="1" s="1"/>
  <c r="N94" i="1"/>
  <c r="O94" i="1" s="1"/>
  <c r="N80" i="1"/>
  <c r="O80" i="1" s="1"/>
  <c r="N79" i="1"/>
  <c r="O79" i="1" s="1"/>
  <c r="N78" i="1"/>
  <c r="O78" i="1" s="1"/>
  <c r="N77" i="1"/>
  <c r="O77" i="1" s="1"/>
  <c r="N62" i="1"/>
  <c r="O62" i="1" s="1"/>
  <c r="N61" i="1"/>
  <c r="O61" i="1" s="1"/>
  <c r="N60" i="1"/>
  <c r="O60" i="1" s="1"/>
  <c r="N59" i="1"/>
  <c r="O59" i="1" s="1"/>
  <c r="N40" i="1"/>
  <c r="O40" i="1" s="1"/>
  <c r="N43" i="1"/>
  <c r="O43" i="1" s="1"/>
  <c r="N44" i="1"/>
  <c r="O44" i="1" s="1"/>
  <c r="N42" i="1"/>
  <c r="O42" i="1" s="1"/>
  <c r="N41" i="1"/>
  <c r="O41" i="1" s="1"/>
  <c r="N39" i="1"/>
  <c r="O39" i="1" s="1"/>
  <c r="N26" i="1"/>
  <c r="O26" i="1" s="1"/>
  <c r="N27" i="1"/>
  <c r="O27" i="1" s="1"/>
  <c r="N28" i="1"/>
  <c r="O28" i="1" s="1"/>
  <c r="N25" i="1"/>
  <c r="O25" i="1" s="1"/>
  <c r="N5" i="1"/>
  <c r="O5" i="1" s="1"/>
  <c r="N6" i="1"/>
  <c r="O6" i="1" s="1"/>
  <c r="N7" i="1"/>
  <c r="O7" i="1" s="1"/>
  <c r="N4" i="1"/>
  <c r="O4" i="1" s="1"/>
  <c r="P77" i="1" l="1"/>
  <c r="P39" i="1"/>
  <c r="P94" i="1"/>
  <c r="P25" i="1"/>
  <c r="P59" i="1"/>
  <c r="P4" i="1"/>
</calcChain>
</file>

<file path=xl/sharedStrings.xml><?xml version="1.0" encoding="utf-8"?>
<sst xmlns="http://schemas.openxmlformats.org/spreadsheetml/2006/main" count="133" uniqueCount="54">
  <si>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</si>
  <si>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</si>
  <si>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</si>
  <si>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</si>
  <si>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</si>
  <si>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</si>
  <si>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</si>
  <si>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</si>
  <si>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</si>
  <si>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</si>
  <si>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</si>
  <si>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</si>
  <si>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</si>
  <si>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</si>
  <si>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</si>
  <si>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</si>
  <si>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</si>
  <si>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</si>
  <si>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</si>
  <si>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</si>
  <si>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</si>
  <si>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Write Off</t>
  </si>
  <si>
    <t>Income</t>
  </si>
  <si>
    <t>Expenditure Excluding Administrative Exp.</t>
  </si>
  <si>
    <t>Personal Expenses</t>
  </si>
  <si>
    <t>Other Expenses</t>
  </si>
  <si>
    <t>Base 31.12.2014</t>
  </si>
  <si>
    <t xml:space="preserve">SIX DIMENSION KPI </t>
  </si>
  <si>
    <t>Corresp:Month 31.08.2014</t>
  </si>
  <si>
    <t>Current Month 31.08.2015</t>
  </si>
  <si>
    <t>Proportionate Target 31.08.2015</t>
  </si>
  <si>
    <t>Proportionate Target 30.09.2015</t>
  </si>
  <si>
    <t xml:space="preserve">Variance with Base Amount </t>
  </si>
  <si>
    <t>Variance with Base %</t>
  </si>
  <si>
    <t>Variance Corresp: Month Amount</t>
  </si>
  <si>
    <t>Variance Corresp: Month %</t>
  </si>
  <si>
    <t>Variance with Target Amount</t>
  </si>
  <si>
    <t>Variance with Target %</t>
  </si>
  <si>
    <t>Target December 2015</t>
  </si>
  <si>
    <t>DEPOSIT - 20%</t>
  </si>
  <si>
    <t>ACCOUNTS - 20%</t>
  </si>
  <si>
    <t>Advances - 20%</t>
  </si>
  <si>
    <t>COST - 20%</t>
  </si>
  <si>
    <t>O/S - 10%</t>
  </si>
  <si>
    <t>INCOME/EXPENSE - 10%</t>
  </si>
  <si>
    <t>CURRENT MONTH AGNST TGT</t>
  </si>
  <si>
    <t>Score</t>
  </si>
  <si>
    <t>Weighted Score</t>
  </si>
  <si>
    <t>TARGET</t>
  </si>
  <si>
    <t>HEXAGONAL PERFORMANCE</t>
  </si>
  <si>
    <t>WT. SCR</t>
  </si>
  <si>
    <t>ACT SCORE</t>
  </si>
  <si>
    <t>DEPOSIT - 30%</t>
  </si>
  <si>
    <t>Advances - 10%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</si>
</sst>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  <numFmt numFmtId="178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3.2"/>
      <color rgb="FF0099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/>
      <diagonal/>
    </border>
    <border>
      <left style="dashed">
        <color theme="0" tint="-0.14996795556505021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38" fontId="7" fillId="3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10" fontId="7" fillId="4" borderId="1" applyNumberFormat="0" applyBorder="0" applyAlignment="0" applyProtection="0"/>
    <xf numFmtId="170" fontId="2" fillId="0" borderId="0" applyFont="0" applyFill="0" applyBorder="0" applyAlignment="0" applyProtection="0"/>
    <xf numFmtId="171" fontId="9" fillId="0" borderId="0" applyFill="0" applyBorder="0">
      <alignment horizontal="center" vertical="top"/>
    </xf>
    <xf numFmtId="172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1" fillId="0" borderId="0"/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5" borderId="0"/>
    <xf numFmtId="0" fontId="12" fillId="0" borderId="0">
      <alignment horizontal="left" vertical="center"/>
    </xf>
    <xf numFmtId="0" fontId="13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5" fillId="0" borderId="4" xfId="2" applyFont="1" applyFill="1" applyBorder="1"/>
    <xf numFmtId="164" fontId="14" fillId="0" borderId="4" xfId="4" applyNumberFormat="1" applyFont="1" applyFill="1" applyBorder="1" applyAlignment="1">
      <alignment horizontal="right"/>
    </xf>
    <xf numFmtId="164" fontId="15" fillId="0" borderId="4" xfId="2" applyNumberFormat="1" applyFont="1" applyFill="1" applyBorder="1" applyAlignment="1">
      <alignment horizontal="right"/>
    </xf>
    <xf numFmtId="10" fontId="15" fillId="0" borderId="4" xfId="1" applyNumberFormat="1" applyFont="1" applyFill="1" applyBorder="1" applyAlignment="1">
      <alignment horizontal="right"/>
    </xf>
    <xf numFmtId="165" fontId="15" fillId="0" borderId="4" xfId="1" applyNumberFormat="1" applyFont="1" applyFill="1" applyBorder="1" applyAlignment="1">
      <alignment horizontal="right"/>
    </xf>
    <xf numFmtId="0" fontId="3" fillId="2" borderId="4" xfId="2" applyFont="1" applyFill="1" applyBorder="1" applyAlignment="1">
      <alignment horizontal="center" wrapText="1"/>
    </xf>
    <xf numFmtId="0" fontId="3" fillId="6" borderId="7" xfId="2" applyFont="1" applyFill="1" applyBorder="1" applyAlignment="1">
      <alignment horizontal="center" wrapText="1"/>
    </xf>
    <xf numFmtId="165" fontId="16" fillId="0" borderId="7" xfId="1" applyNumberFormat="1" applyFont="1" applyFill="1" applyBorder="1" applyAlignment="1">
      <alignment horizontal="left"/>
    </xf>
    <xf numFmtId="178" fontId="14" fillId="0" borderId="4" xfId="4" applyNumberFormat="1" applyFont="1" applyFill="1" applyBorder="1" applyAlignment="1">
      <alignment horizontal="center"/>
    </xf>
    <xf numFmtId="0" fontId="3" fillId="6" borderId="8" xfId="2" applyFont="1" applyFill="1" applyBorder="1" applyAlignment="1">
      <alignment horizontal="center" wrapText="1"/>
    </xf>
    <xf numFmtId="0" fontId="3" fillId="6" borderId="9" xfId="2" applyFont="1" applyFill="1" applyBorder="1" applyAlignment="1">
      <alignment horizontal="center" wrapText="1"/>
    </xf>
    <xf numFmtId="0" fontId="2" fillId="0" borderId="10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2" fillId="6" borderId="0" xfId="2" applyFill="1" applyAlignment="1">
      <alignment horizontal="center"/>
    </xf>
    <xf numFmtId="178" fontId="14" fillId="0" borderId="5" xfId="4" applyNumberFormat="1" applyFont="1" applyFill="1" applyBorder="1" applyAlignment="1">
      <alignment horizontal="center" vertical="center"/>
    </xf>
    <xf numFmtId="178" fontId="14" fillId="0" borderId="6" xfId="4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</cellXfs>
  <cellStyles count="68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Base 31.12.2014</c:v>
                </c:pt>
              </c:strCache>
            </c:strRef>
          </c:tx>
          <c:invertIfNegative val="0"/>
          <c:cat>
            <c:strRef>
              <c:f>data!$A$4:$A$7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data!$B$4:$B$7</c:f>
              <c:numCache>
                <c:formatCode>0.000</c:formatCode>
                <c:ptCount val="4"/>
                <c:pt idx="0">
                  <c:v>6266.4949999999999</c:v>
                </c:pt>
                <c:pt idx="1">
                  <c:v>5407.5510000000004</c:v>
                </c:pt>
                <c:pt idx="2">
                  <c:v>5433.8267692307691</c:v>
                </c:pt>
                <c:pt idx="3">
                  <c:v>6266.4949999999999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Corresp:Month 31.08.2014</c:v>
                </c:pt>
              </c:strCache>
            </c:strRef>
          </c:tx>
          <c:invertIfNegative val="0"/>
          <c:cat>
            <c:strRef>
              <c:f>data!$A$4:$A$7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data!$C$4:$C$7</c:f>
              <c:numCache>
                <c:formatCode>0.000</c:formatCode>
                <c:ptCount val="4"/>
                <c:pt idx="0">
                  <c:v>0</c:v>
                </c:pt>
                <c:pt idx="1">
                  <c:v>3934.1880000000001</c:v>
                </c:pt>
                <c:pt idx="2">
                  <c:v>5482.2396666666664</c:v>
                </c:pt>
                <c:pt idx="3">
                  <c:v>4908.91</c:v>
                </c:pt>
              </c:numCache>
            </c:numRef>
          </c:val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Current Month 31.08.2015</c:v>
                </c:pt>
              </c:strCache>
            </c:strRef>
          </c:tx>
          <c:invertIfNegative val="0"/>
          <c:cat>
            <c:strRef>
              <c:f>data!$A$4:$A$7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data!$D$4:$D$7</c:f>
              <c:numCache>
                <c:formatCode>0.000</c:formatCode>
                <c:ptCount val="4"/>
                <c:pt idx="0">
                  <c:v>8359.8739999999998</c:v>
                </c:pt>
                <c:pt idx="1">
                  <c:v>4160.8440000000001</c:v>
                </c:pt>
                <c:pt idx="2">
                  <c:v>5791.8329211455548</c:v>
                </c:pt>
                <c:pt idx="3">
                  <c:v>8776.6949999999997</c:v>
                </c:pt>
              </c:numCache>
            </c:numRef>
          </c:val>
        </c:ser>
        <c:ser>
          <c:idx val="3"/>
          <c:order val="3"/>
          <c:tx>
            <c:strRef>
              <c:f>data!$E$3</c:f>
              <c:strCache>
                <c:ptCount val="1"/>
                <c:pt idx="0">
                  <c:v>Proportionate Target 31.08.2015</c:v>
                </c:pt>
              </c:strCache>
            </c:strRef>
          </c:tx>
          <c:invertIfNegative val="0"/>
          <c:cat>
            <c:strRef>
              <c:f>data!$A$4:$A$7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data!$E$4:$E$7</c:f>
              <c:numCache>
                <c:formatCode>0.000</c:formatCode>
                <c:ptCount val="4"/>
                <c:pt idx="0">
                  <c:v>6389.1091277222222</c:v>
                </c:pt>
                <c:pt idx="1">
                  <c:v>5387.4560903888887</c:v>
                </c:pt>
                <c:pt idx="2">
                  <c:v>5862.5331629228385</c:v>
                </c:pt>
                <c:pt idx="3">
                  <c:v>6389.1091277222222</c:v>
                </c:pt>
              </c:numCache>
            </c:numRef>
          </c:val>
        </c:ser>
        <c:ser>
          <c:idx val="4"/>
          <c:order val="4"/>
          <c:tx>
            <c:strRef>
              <c:f>data!$F$3</c:f>
              <c:strCache>
                <c:ptCount val="1"/>
                <c:pt idx="0">
                  <c:v>Proportionate Target 30.09.2015</c:v>
                </c:pt>
              </c:strCache>
            </c:strRef>
          </c:tx>
          <c:invertIfNegative val="0"/>
          <c:cat>
            <c:strRef>
              <c:f>data!$A$4:$A$7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data!$F$4:$F$7</c:f>
              <c:numCache>
                <c:formatCode>0.000</c:formatCode>
                <c:ptCount val="4"/>
                <c:pt idx="0">
                  <c:v>6526.8667209444438</c:v>
                </c:pt>
                <c:pt idx="1">
                  <c:v>5507.3750539444436</c:v>
                </c:pt>
                <c:pt idx="2">
                  <c:v>5930.5292193333335</c:v>
                </c:pt>
                <c:pt idx="3">
                  <c:v>6526.8667209444438</c:v>
                </c:pt>
              </c:numCache>
            </c:numRef>
          </c:val>
        </c:ser>
        <c:ser>
          <c:idx val="5"/>
          <c:order val="5"/>
          <c:tx>
            <c:strRef>
              <c:f>data!$G$3</c:f>
              <c:strCache>
                <c:ptCount val="1"/>
                <c:pt idx="0">
                  <c:v>Variance with Base Amount </c:v>
                </c:pt>
              </c:strCache>
            </c:strRef>
          </c:tx>
          <c:invertIfNegative val="0"/>
          <c:cat>
            <c:strRef>
              <c:f>data!$A$4:$A$7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data!$G$4:$G$7</c:f>
              <c:numCache>
                <c:formatCode>0.000</c:formatCode>
                <c:ptCount val="4"/>
                <c:pt idx="0">
                  <c:v>2093.3789999999999</c:v>
                </c:pt>
                <c:pt idx="1">
                  <c:v>-1246.7070000000003</c:v>
                </c:pt>
                <c:pt idx="2">
                  <c:v>358.00615191478573</c:v>
                </c:pt>
                <c:pt idx="3">
                  <c:v>2510.1999999999998</c:v>
                </c:pt>
              </c:numCache>
            </c:numRef>
          </c:val>
        </c:ser>
        <c:ser>
          <c:idx val="7"/>
          <c:order val="7"/>
          <c:tx>
            <c:strRef>
              <c:f>data!$I$3</c:f>
              <c:strCache>
                <c:ptCount val="1"/>
                <c:pt idx="0">
                  <c:v>Variance Corresp: Month Amount</c:v>
                </c:pt>
              </c:strCache>
            </c:strRef>
          </c:tx>
          <c:invertIfNegative val="0"/>
          <c:cat>
            <c:strRef>
              <c:f>data!$A$4:$A$7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data!$I$4:$I$7</c:f>
              <c:numCache>
                <c:formatCode>0.000</c:formatCode>
                <c:ptCount val="4"/>
                <c:pt idx="0">
                  <c:v>8359.8739999999998</c:v>
                </c:pt>
                <c:pt idx="1">
                  <c:v>226.65599999999995</c:v>
                </c:pt>
                <c:pt idx="2">
                  <c:v>309.59325447888841</c:v>
                </c:pt>
                <c:pt idx="3">
                  <c:v>3867.7849999999999</c:v>
                </c:pt>
              </c:numCache>
            </c:numRef>
          </c:val>
        </c:ser>
        <c:ser>
          <c:idx val="9"/>
          <c:order val="9"/>
          <c:tx>
            <c:strRef>
              <c:f>data!$K$3</c:f>
              <c:strCache>
                <c:ptCount val="1"/>
                <c:pt idx="0">
                  <c:v>Variance with Target Amount</c:v>
                </c:pt>
              </c:strCache>
            </c:strRef>
          </c:tx>
          <c:invertIfNegative val="0"/>
          <c:cat>
            <c:strRef>
              <c:f>data!$A$4:$A$7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data!$K$4:$K$7</c:f>
              <c:numCache>
                <c:formatCode>0.000</c:formatCode>
                <c:ptCount val="4"/>
                <c:pt idx="0">
                  <c:v>1970.7648722777776</c:v>
                </c:pt>
                <c:pt idx="1">
                  <c:v>-1226.6120903888886</c:v>
                </c:pt>
                <c:pt idx="2">
                  <c:v>-70.700241777283736</c:v>
                </c:pt>
                <c:pt idx="3">
                  <c:v>2387.5858722777775</c:v>
                </c:pt>
              </c:numCache>
            </c:numRef>
          </c:val>
        </c:ser>
        <c:ser>
          <c:idx val="11"/>
          <c:order val="11"/>
          <c:tx>
            <c:strRef>
              <c:f>data!$M$3</c:f>
              <c:strCache>
                <c:ptCount val="1"/>
                <c:pt idx="0">
                  <c:v>Target December 2015</c:v>
                </c:pt>
              </c:strCache>
            </c:strRef>
          </c:tx>
          <c:invertIfNegative val="0"/>
          <c:cat>
            <c:strRef>
              <c:f>data!$A$4:$A$7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data!$M$4:$M$7</c:f>
              <c:numCache>
                <c:formatCode>0.000</c:formatCode>
                <c:ptCount val="4"/>
                <c:pt idx="0">
                  <c:v>6966.2267019999999</c:v>
                </c:pt>
                <c:pt idx="1">
                  <c:v>5893.2191459999995</c:v>
                </c:pt>
                <c:pt idx="2">
                  <c:v>6206.569702702991</c:v>
                </c:pt>
                <c:pt idx="3">
                  <c:v>6966.2267019999999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1490944"/>
        <c:axId val="644978880"/>
      </c:barChart>
      <c:lineChart>
        <c:grouping val="standard"/>
        <c:varyColors val="0"/>
        <c:ser>
          <c:idx val="6"/>
          <c:order val="6"/>
          <c:tx>
            <c:strRef>
              <c:f>data!$H$3</c:f>
              <c:strCache>
                <c:ptCount val="1"/>
                <c:pt idx="0">
                  <c:v>Variance with Base %</c:v>
                </c:pt>
              </c:strCache>
            </c:strRef>
          </c:tx>
          <c:cat>
            <c:strRef>
              <c:f>data!$A$4:$A$7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data!$H$4:$H$7</c:f>
              <c:numCache>
                <c:formatCode>0.00%</c:formatCode>
                <c:ptCount val="4"/>
                <c:pt idx="0">
                  <c:v>0.33405899150960783</c:v>
                </c:pt>
                <c:pt idx="1">
                  <c:v>-0.23054928192078081</c:v>
                </c:pt>
                <c:pt idx="2">
                  <c:v>6.5884719391867227E-2</c:v>
                </c:pt>
                <c:pt idx="3">
                  <c:v>0.40060000000000001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data!$J$3</c:f>
              <c:strCache>
                <c:ptCount val="1"/>
                <c:pt idx="0">
                  <c:v>Variance Corresp: Month %</c:v>
                </c:pt>
              </c:strCache>
            </c:strRef>
          </c:tx>
          <c:cat>
            <c:strRef>
              <c:f>data!$A$4:$A$7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data!$J$4:$J$7</c:f>
              <c:numCache>
                <c:formatCode>0.0%</c:formatCode>
                <c:ptCount val="4"/>
                <c:pt idx="0">
                  <c:v>0</c:v>
                </c:pt>
                <c:pt idx="1">
                  <c:v>5.7611888399842597E-2</c:v>
                </c:pt>
                <c:pt idx="2">
                  <c:v>5.6472039404130717E-2</c:v>
                </c:pt>
                <c:pt idx="3">
                  <c:v>0.78791116561517727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data!$L$3</c:f>
              <c:strCache>
                <c:ptCount val="1"/>
                <c:pt idx="0">
                  <c:v>Variance with Target %</c:v>
                </c:pt>
              </c:strCache>
            </c:strRef>
          </c:tx>
          <c:cat>
            <c:strRef>
              <c:f>data!$A$4:$A$7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data!$L$4:$L$7</c:f>
              <c:numCache>
                <c:formatCode>0.00%</c:formatCode>
                <c:ptCount val="4"/>
                <c:pt idx="0">
                  <c:v>0.30845691204845233</c:v>
                </c:pt>
                <c:pt idx="1">
                  <c:v>-0.22767927381851696</c:v>
                </c:pt>
                <c:pt idx="2">
                  <c:v>-1.2059674514836392E-2</c:v>
                </c:pt>
                <c:pt idx="3">
                  <c:v>0.37369621093464944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881088"/>
        <c:axId val="644979456"/>
      </c:lineChart>
      <c:catAx>
        <c:axId val="68149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644978880"/>
        <c:crosses val="autoZero"/>
        <c:auto val="1"/>
        <c:lblAlgn val="ctr"/>
        <c:lblOffset val="100"/>
        <c:noMultiLvlLbl val="0"/>
      </c:catAx>
      <c:valAx>
        <c:axId val="6449788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81490944"/>
        <c:crosses val="autoZero"/>
        <c:crossBetween val="between"/>
      </c:valAx>
      <c:valAx>
        <c:axId val="64497945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681881088"/>
        <c:crosses val="max"/>
        <c:crossBetween val="between"/>
      </c:valAx>
      <c:catAx>
        <c:axId val="681881088"/>
        <c:scaling>
          <c:orientation val="minMax"/>
        </c:scaling>
        <c:delete val="1"/>
        <c:axPos val="b"/>
        <c:majorTickMark val="out"/>
        <c:minorTickMark val="none"/>
        <c:tickLblPos val="nextTo"/>
        <c:crossAx val="6449794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data!$B$24</c:f>
              <c:strCache>
                <c:ptCount val="1"/>
                <c:pt idx="0">
                  <c:v>Base 31.12.2014</c:v>
                </c:pt>
              </c:strCache>
            </c:strRef>
          </c:tx>
          <c:invertIfNegative val="0"/>
          <c:cat>
            <c:strRef>
              <c:f>data!$A$25:$A$28</c:f>
              <c:strCache>
                <c:ptCount val="4"/>
                <c:pt idx="0">
                  <c:v>No of Current A/Cs Opened during Month</c:v>
                </c:pt>
                <c:pt idx="1">
                  <c:v>No of Current A/cs Opened Progressive</c:v>
                </c:pt>
                <c:pt idx="2">
                  <c:v>Number of Depositors Accounts (CASA)</c:v>
                </c:pt>
                <c:pt idx="3">
                  <c:v>Profit/Loss</c:v>
                </c:pt>
              </c:strCache>
            </c:strRef>
          </c:cat>
          <c:val>
            <c:numRef>
              <c:f>data!$B$25:$B$28</c:f>
              <c:numCache>
                <c:formatCode>0.000</c:formatCode>
                <c:ptCount val="4"/>
                <c:pt idx="0">
                  <c:v>2280</c:v>
                </c:pt>
                <c:pt idx="1">
                  <c:v>157</c:v>
                </c:pt>
                <c:pt idx="2">
                  <c:v>9.9999999999999995E-8</c:v>
                </c:pt>
                <c:pt idx="3">
                  <c:v>-26.512000000000036</c:v>
                </c:pt>
              </c:numCache>
            </c:numRef>
          </c:val>
        </c:ser>
        <c:ser>
          <c:idx val="1"/>
          <c:order val="1"/>
          <c:tx>
            <c:strRef>
              <c:f>data!$C$24</c:f>
              <c:strCache>
                <c:ptCount val="1"/>
                <c:pt idx="0">
                  <c:v>Corresp:Month 31.08.2014</c:v>
                </c:pt>
              </c:strCache>
            </c:strRef>
          </c:tx>
          <c:invertIfNegative val="0"/>
          <c:cat>
            <c:strRef>
              <c:f>data!$A$25:$A$28</c:f>
              <c:strCache>
                <c:ptCount val="4"/>
                <c:pt idx="0">
                  <c:v>No of Current A/Cs Opened during Month</c:v>
                </c:pt>
                <c:pt idx="1">
                  <c:v>No of Current A/cs Opened Progressive</c:v>
                </c:pt>
                <c:pt idx="2">
                  <c:v>Number of Depositors Accounts (CASA)</c:v>
                </c:pt>
                <c:pt idx="3">
                  <c:v>Profit/Loss</c:v>
                </c:pt>
              </c:strCache>
            </c:strRef>
          </c:cat>
          <c:val>
            <c:numRef>
              <c:f>data!$C$25:$C$28</c:f>
              <c:numCache>
                <c:formatCode>0.000</c:formatCode>
                <c:ptCount val="4"/>
                <c:pt idx="0">
                  <c:v>20</c:v>
                </c:pt>
                <c:pt idx="1">
                  <c:v>340</c:v>
                </c:pt>
                <c:pt idx="2">
                  <c:v>0</c:v>
                </c:pt>
                <c:pt idx="3">
                  <c:v>-13.201999999999984</c:v>
                </c:pt>
              </c:numCache>
            </c:numRef>
          </c:val>
        </c:ser>
        <c:ser>
          <c:idx val="2"/>
          <c:order val="2"/>
          <c:tx>
            <c:strRef>
              <c:f>data!$D$24</c:f>
              <c:strCache>
                <c:ptCount val="1"/>
                <c:pt idx="0">
                  <c:v>Current Month 31.08.2015</c:v>
                </c:pt>
              </c:strCache>
            </c:strRef>
          </c:tx>
          <c:invertIfNegative val="0"/>
          <c:cat>
            <c:strRef>
              <c:f>data!$A$25:$A$28</c:f>
              <c:strCache>
                <c:ptCount val="4"/>
                <c:pt idx="0">
                  <c:v>No of Current A/Cs Opened during Month</c:v>
                </c:pt>
                <c:pt idx="1">
                  <c:v>No of Current A/cs Opened Progressive</c:v>
                </c:pt>
                <c:pt idx="2">
                  <c:v>Number of Depositors Accounts (CASA)</c:v>
                </c:pt>
                <c:pt idx="3">
                  <c:v>Profit/Loss</c:v>
                </c:pt>
              </c:strCache>
            </c:strRef>
          </c:cat>
          <c:val>
            <c:numRef>
              <c:f>data!$D$25:$D$28</c:f>
              <c:numCache>
                <c:formatCode>0.000</c:formatCode>
                <c:ptCount val="4"/>
                <c:pt idx="0">
                  <c:v>41</c:v>
                </c:pt>
                <c:pt idx="1">
                  <c:v>263</c:v>
                </c:pt>
                <c:pt idx="2">
                  <c:v>0</c:v>
                </c:pt>
                <c:pt idx="3">
                  <c:v>32.36953931</c:v>
                </c:pt>
              </c:numCache>
            </c:numRef>
          </c:val>
        </c:ser>
        <c:ser>
          <c:idx val="3"/>
          <c:order val="3"/>
          <c:tx>
            <c:strRef>
              <c:f>data!$E$24</c:f>
              <c:strCache>
                <c:ptCount val="1"/>
                <c:pt idx="0">
                  <c:v>Proportionate Target 31.08.2015</c:v>
                </c:pt>
              </c:strCache>
            </c:strRef>
          </c:tx>
          <c:invertIfNegative val="0"/>
          <c:cat>
            <c:strRef>
              <c:f>data!$A$25:$A$28</c:f>
              <c:strCache>
                <c:ptCount val="4"/>
                <c:pt idx="0">
                  <c:v>No of Current A/Cs Opened during Month</c:v>
                </c:pt>
                <c:pt idx="1">
                  <c:v>No of Current A/cs Opened Progressive</c:v>
                </c:pt>
                <c:pt idx="2">
                  <c:v>Number of Depositors Accounts (CASA)</c:v>
                </c:pt>
                <c:pt idx="3">
                  <c:v>Profit/Loss</c:v>
                </c:pt>
              </c:strCache>
            </c:strRef>
          </c:cat>
          <c:val>
            <c:numRef>
              <c:f>data!$E$25:$E$28</c:f>
              <c:numCache>
                <c:formatCode>0.000</c:formatCode>
                <c:ptCount val="4"/>
                <c:pt idx="0">
                  <c:v>190</c:v>
                </c:pt>
                <c:pt idx="1">
                  <c:v>2280</c:v>
                </c:pt>
                <c:pt idx="2">
                  <c:v>0</c:v>
                </c:pt>
                <c:pt idx="3">
                  <c:v>25.347089431938741</c:v>
                </c:pt>
              </c:numCache>
            </c:numRef>
          </c:val>
        </c:ser>
        <c:ser>
          <c:idx val="4"/>
          <c:order val="4"/>
          <c:tx>
            <c:strRef>
              <c:f>data!$F$24</c:f>
              <c:strCache>
                <c:ptCount val="1"/>
                <c:pt idx="0">
                  <c:v>Proportionate Target 30.09.2015</c:v>
                </c:pt>
              </c:strCache>
            </c:strRef>
          </c:tx>
          <c:invertIfNegative val="0"/>
          <c:cat>
            <c:strRef>
              <c:f>data!$A$25:$A$28</c:f>
              <c:strCache>
                <c:ptCount val="4"/>
                <c:pt idx="0">
                  <c:v>No of Current A/Cs Opened during Month</c:v>
                </c:pt>
                <c:pt idx="1">
                  <c:v>No of Current A/cs Opened Progressive</c:v>
                </c:pt>
                <c:pt idx="2">
                  <c:v>Number of Depositors Accounts (CASA)</c:v>
                </c:pt>
                <c:pt idx="3">
                  <c:v>Profit/Loss</c:v>
                </c:pt>
              </c:strCache>
            </c:strRef>
          </c:cat>
          <c:val>
            <c:numRef>
              <c:f>data!$F$25:$F$28</c:f>
              <c:numCache>
                <c:formatCode>0.000</c:formatCode>
                <c:ptCount val="4"/>
                <c:pt idx="0">
                  <c:v>190</c:v>
                </c:pt>
                <c:pt idx="1">
                  <c:v>2280</c:v>
                </c:pt>
                <c:pt idx="2">
                  <c:v>0</c:v>
                </c:pt>
                <c:pt idx="3">
                  <c:v>28.869012333795538</c:v>
                </c:pt>
              </c:numCache>
            </c:numRef>
          </c:val>
        </c:ser>
        <c:ser>
          <c:idx val="5"/>
          <c:order val="5"/>
          <c:tx>
            <c:strRef>
              <c:f>data!$G$24</c:f>
              <c:strCache>
                <c:ptCount val="1"/>
                <c:pt idx="0">
                  <c:v>Variance with Base Amount </c:v>
                </c:pt>
              </c:strCache>
            </c:strRef>
          </c:tx>
          <c:invertIfNegative val="0"/>
          <c:cat>
            <c:strRef>
              <c:f>data!$A$25:$A$28</c:f>
              <c:strCache>
                <c:ptCount val="4"/>
                <c:pt idx="0">
                  <c:v>No of Current A/Cs Opened during Month</c:v>
                </c:pt>
                <c:pt idx="1">
                  <c:v>No of Current A/cs Opened Progressive</c:v>
                </c:pt>
                <c:pt idx="2">
                  <c:v>Number of Depositors Accounts (CASA)</c:v>
                </c:pt>
                <c:pt idx="3">
                  <c:v>Profit/Loss</c:v>
                </c:pt>
              </c:strCache>
            </c:strRef>
          </c:cat>
          <c:val>
            <c:numRef>
              <c:f>data!$G$25:$G$28</c:f>
              <c:numCache>
                <c:formatCode>0.000</c:formatCode>
                <c:ptCount val="4"/>
                <c:pt idx="0">
                  <c:v>-2239</c:v>
                </c:pt>
                <c:pt idx="1">
                  <c:v>106</c:v>
                </c:pt>
                <c:pt idx="2">
                  <c:v>0</c:v>
                </c:pt>
                <c:pt idx="3">
                  <c:v>58.881539310000036</c:v>
                </c:pt>
              </c:numCache>
            </c:numRef>
          </c:val>
        </c:ser>
        <c:ser>
          <c:idx val="7"/>
          <c:order val="7"/>
          <c:tx>
            <c:strRef>
              <c:f>data!$I$24</c:f>
              <c:strCache>
                <c:ptCount val="1"/>
                <c:pt idx="0">
                  <c:v>Variance Corresp: Month Amount</c:v>
                </c:pt>
              </c:strCache>
            </c:strRef>
          </c:tx>
          <c:invertIfNegative val="0"/>
          <c:cat>
            <c:strRef>
              <c:f>data!$A$25:$A$28</c:f>
              <c:strCache>
                <c:ptCount val="4"/>
                <c:pt idx="0">
                  <c:v>No of Current A/Cs Opened during Month</c:v>
                </c:pt>
                <c:pt idx="1">
                  <c:v>No of Current A/cs Opened Progressive</c:v>
                </c:pt>
                <c:pt idx="2">
                  <c:v>Number of Depositors Accounts (CASA)</c:v>
                </c:pt>
                <c:pt idx="3">
                  <c:v>Profit/Loss</c:v>
                </c:pt>
              </c:strCache>
            </c:strRef>
          </c:cat>
          <c:val>
            <c:numRef>
              <c:f>data!$I$25:$I$28</c:f>
              <c:numCache>
                <c:formatCode>0.000</c:formatCode>
                <c:ptCount val="4"/>
                <c:pt idx="0">
                  <c:v>21</c:v>
                </c:pt>
                <c:pt idx="1">
                  <c:v>-77</c:v>
                </c:pt>
                <c:pt idx="2">
                  <c:v>0</c:v>
                </c:pt>
                <c:pt idx="3">
                  <c:v>45.571539309999984</c:v>
                </c:pt>
              </c:numCache>
            </c:numRef>
          </c:val>
        </c:ser>
        <c:ser>
          <c:idx val="9"/>
          <c:order val="9"/>
          <c:tx>
            <c:strRef>
              <c:f>data!$K$24</c:f>
              <c:strCache>
                <c:ptCount val="1"/>
                <c:pt idx="0">
                  <c:v>Variance with Target Amount</c:v>
                </c:pt>
              </c:strCache>
            </c:strRef>
          </c:tx>
          <c:invertIfNegative val="0"/>
          <c:cat>
            <c:strRef>
              <c:f>data!$A$25:$A$28</c:f>
              <c:strCache>
                <c:ptCount val="4"/>
                <c:pt idx="0">
                  <c:v>No of Current A/Cs Opened during Month</c:v>
                </c:pt>
                <c:pt idx="1">
                  <c:v>No of Current A/cs Opened Progressive</c:v>
                </c:pt>
                <c:pt idx="2">
                  <c:v>Number of Depositors Accounts (CASA)</c:v>
                </c:pt>
                <c:pt idx="3">
                  <c:v>Profit/Loss</c:v>
                </c:pt>
              </c:strCache>
            </c:strRef>
          </c:cat>
          <c:val>
            <c:numRef>
              <c:f>data!$K$25:$K$28</c:f>
              <c:numCache>
                <c:formatCode>0.000</c:formatCode>
                <c:ptCount val="4"/>
                <c:pt idx="0">
                  <c:v>-149</c:v>
                </c:pt>
                <c:pt idx="1">
                  <c:v>-2017</c:v>
                </c:pt>
                <c:pt idx="2">
                  <c:v>0</c:v>
                </c:pt>
                <c:pt idx="3">
                  <c:v>7.0224498780612592</c:v>
                </c:pt>
              </c:numCache>
            </c:numRef>
          </c:val>
        </c:ser>
        <c:ser>
          <c:idx val="11"/>
          <c:order val="11"/>
          <c:tx>
            <c:strRef>
              <c:f>data!$M$24</c:f>
              <c:strCache>
                <c:ptCount val="1"/>
                <c:pt idx="0">
                  <c:v>Target December 2015</c:v>
                </c:pt>
              </c:strCache>
            </c:strRef>
          </c:tx>
          <c:invertIfNegative val="0"/>
          <c:cat>
            <c:strRef>
              <c:f>data!$A$25:$A$28</c:f>
              <c:strCache>
                <c:ptCount val="4"/>
                <c:pt idx="0">
                  <c:v>No of Current A/Cs Opened during Month</c:v>
                </c:pt>
                <c:pt idx="1">
                  <c:v>No of Current A/cs Opened Progressive</c:v>
                </c:pt>
                <c:pt idx="2">
                  <c:v>Number of Depositors Accounts (CASA)</c:v>
                </c:pt>
                <c:pt idx="3">
                  <c:v>Profit/Loss</c:v>
                </c:pt>
              </c:strCache>
            </c:strRef>
          </c:cat>
          <c:val>
            <c:numRef>
              <c:f>data!$M$25:$M$28</c:f>
              <c:numCache>
                <c:formatCode>0.000</c:formatCode>
                <c:ptCount val="4"/>
                <c:pt idx="0">
                  <c:v>2280</c:v>
                </c:pt>
                <c:pt idx="1">
                  <c:v>2280</c:v>
                </c:pt>
                <c:pt idx="2">
                  <c:v>9.9999999999999995E-8</c:v>
                </c:pt>
                <c:pt idx="3">
                  <c:v>39.416257913547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2520576"/>
        <c:axId val="681937152"/>
      </c:barChart>
      <c:lineChart>
        <c:grouping val="standard"/>
        <c:varyColors val="0"/>
        <c:ser>
          <c:idx val="6"/>
          <c:order val="6"/>
          <c:tx>
            <c:strRef>
              <c:f>data!$H$24</c:f>
              <c:strCache>
                <c:ptCount val="1"/>
                <c:pt idx="0">
                  <c:v>Variance with Base %</c:v>
                </c:pt>
              </c:strCache>
            </c:strRef>
          </c:tx>
          <c:cat>
            <c:strRef>
              <c:f>data!$A$25:$A$28</c:f>
              <c:strCache>
                <c:ptCount val="4"/>
                <c:pt idx="0">
                  <c:v>No of Current A/Cs Opened during Month</c:v>
                </c:pt>
                <c:pt idx="1">
                  <c:v>No of Current A/cs Opened Progressive</c:v>
                </c:pt>
                <c:pt idx="2">
                  <c:v>Number of Depositors Accounts (CASA)</c:v>
                </c:pt>
                <c:pt idx="3">
                  <c:v>Profit/Loss</c:v>
                </c:pt>
              </c:strCache>
            </c:strRef>
          </c:cat>
          <c:val>
            <c:numRef>
              <c:f>data!$H$25:$H$28</c:f>
              <c:numCache>
                <c:formatCode>0.00%</c:formatCode>
                <c:ptCount val="4"/>
                <c:pt idx="0">
                  <c:v>-0.98201754385964912</c:v>
                </c:pt>
                <c:pt idx="1">
                  <c:v>0.67515923566878977</c:v>
                </c:pt>
                <c:pt idx="2">
                  <c:v>0</c:v>
                </c:pt>
                <c:pt idx="3">
                  <c:v>-2.2209391713186464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data!$J$24</c:f>
              <c:strCache>
                <c:ptCount val="1"/>
                <c:pt idx="0">
                  <c:v>Variance Corresp: Month %</c:v>
                </c:pt>
              </c:strCache>
            </c:strRef>
          </c:tx>
          <c:cat>
            <c:strRef>
              <c:f>data!$A$25:$A$28</c:f>
              <c:strCache>
                <c:ptCount val="4"/>
                <c:pt idx="0">
                  <c:v>No of Current A/Cs Opened during Month</c:v>
                </c:pt>
                <c:pt idx="1">
                  <c:v>No of Current A/cs Opened Progressive</c:v>
                </c:pt>
                <c:pt idx="2">
                  <c:v>Number of Depositors Accounts (CASA)</c:v>
                </c:pt>
                <c:pt idx="3">
                  <c:v>Profit/Loss</c:v>
                </c:pt>
              </c:strCache>
            </c:strRef>
          </c:cat>
          <c:val>
            <c:numRef>
              <c:f>data!$J$25:$J$28</c:f>
              <c:numCache>
                <c:formatCode>0.0%</c:formatCode>
                <c:ptCount val="4"/>
                <c:pt idx="0">
                  <c:v>1.05</c:v>
                </c:pt>
                <c:pt idx="1">
                  <c:v>-0.22647058823529412</c:v>
                </c:pt>
                <c:pt idx="2">
                  <c:v>0</c:v>
                </c:pt>
                <c:pt idx="3">
                  <c:v>-3.4518663316164249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data!$L$24</c:f>
              <c:strCache>
                <c:ptCount val="1"/>
                <c:pt idx="0">
                  <c:v>Variance with Target %</c:v>
                </c:pt>
              </c:strCache>
            </c:strRef>
          </c:tx>
          <c:cat>
            <c:strRef>
              <c:f>data!$A$25:$A$28</c:f>
              <c:strCache>
                <c:ptCount val="4"/>
                <c:pt idx="0">
                  <c:v>No of Current A/Cs Opened during Month</c:v>
                </c:pt>
                <c:pt idx="1">
                  <c:v>No of Current A/cs Opened Progressive</c:v>
                </c:pt>
                <c:pt idx="2">
                  <c:v>Number of Depositors Accounts (CASA)</c:v>
                </c:pt>
                <c:pt idx="3">
                  <c:v>Profit/Loss</c:v>
                </c:pt>
              </c:strCache>
            </c:strRef>
          </c:cat>
          <c:val>
            <c:numRef>
              <c:f>data!$L$25:$L$28</c:f>
              <c:numCache>
                <c:formatCode>0.00%</c:formatCode>
                <c:ptCount val="4"/>
                <c:pt idx="0">
                  <c:v>-0.78421052631578947</c:v>
                </c:pt>
                <c:pt idx="1">
                  <c:v>-0.88464912280701757</c:v>
                </c:pt>
                <c:pt idx="2">
                  <c:v>0</c:v>
                </c:pt>
                <c:pt idx="3">
                  <c:v>0.27705152881232126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21600"/>
        <c:axId val="681937728"/>
      </c:lineChart>
      <c:catAx>
        <c:axId val="68252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681937152"/>
        <c:crosses val="autoZero"/>
        <c:auto val="1"/>
        <c:lblAlgn val="ctr"/>
        <c:lblOffset val="100"/>
        <c:noMultiLvlLbl val="0"/>
      </c:catAx>
      <c:valAx>
        <c:axId val="68193715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82520576"/>
        <c:crosses val="autoZero"/>
        <c:crossBetween val="between"/>
      </c:valAx>
      <c:valAx>
        <c:axId val="68193772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682521600"/>
        <c:crosses val="max"/>
        <c:crossBetween val="between"/>
      </c:valAx>
      <c:catAx>
        <c:axId val="68252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6819377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data!$B$38</c:f>
              <c:strCache>
                <c:ptCount val="1"/>
                <c:pt idx="0">
                  <c:v>Base 31.12.2014</c:v>
                </c:pt>
              </c:strCache>
            </c:strRef>
          </c:tx>
          <c:invertIfNegative val="0"/>
          <c:cat>
            <c:strRef>
              <c:f>data!$A$39:$A$44</c:f>
              <c:strCache>
                <c:ptCount val="6"/>
                <c:pt idx="0">
                  <c:v>Advances</c:v>
                </c:pt>
                <c:pt idx="1">
                  <c:v>Performing Adances</c:v>
                </c:pt>
                <c:pt idx="2">
                  <c:v>Classified Advances</c:v>
                </c:pt>
                <c:pt idx="3">
                  <c:v>Non Fund Base Advances</c:v>
                </c:pt>
                <c:pt idx="4">
                  <c:v>Non Fund Base Income</c:v>
                </c:pt>
                <c:pt idx="5">
                  <c:v>Home Remittance</c:v>
                </c:pt>
              </c:strCache>
            </c:strRef>
          </c:cat>
          <c:val>
            <c:numRef>
              <c:f>data!$B$39:$B$44</c:f>
              <c:numCache>
                <c:formatCode>0.000</c:formatCode>
                <c:ptCount val="6"/>
                <c:pt idx="0">
                  <c:v>1220.9970000000003</c:v>
                </c:pt>
                <c:pt idx="1">
                  <c:v>9.9999999999999995E-8</c:v>
                </c:pt>
                <c:pt idx="2">
                  <c:v>361.96300000000002</c:v>
                </c:pt>
                <c:pt idx="3">
                  <c:v>4252.1737499999999</c:v>
                </c:pt>
                <c:pt idx="4">
                  <c:v>103.71600000000001</c:v>
                </c:pt>
                <c:pt idx="5">
                  <c:v>25.082000000000001</c:v>
                </c:pt>
              </c:numCache>
            </c:numRef>
          </c:val>
        </c:ser>
        <c:ser>
          <c:idx val="1"/>
          <c:order val="1"/>
          <c:tx>
            <c:strRef>
              <c:f>data!$C$38</c:f>
              <c:strCache>
                <c:ptCount val="1"/>
                <c:pt idx="0">
                  <c:v>Corresp:Month 31.08.2014</c:v>
                </c:pt>
              </c:strCache>
            </c:strRef>
          </c:tx>
          <c:invertIfNegative val="0"/>
          <c:cat>
            <c:strRef>
              <c:f>data!$A$39:$A$44</c:f>
              <c:strCache>
                <c:ptCount val="6"/>
                <c:pt idx="0">
                  <c:v>Advances</c:v>
                </c:pt>
                <c:pt idx="1">
                  <c:v>Performing Adances</c:v>
                </c:pt>
                <c:pt idx="2">
                  <c:v>Classified Advances</c:v>
                </c:pt>
                <c:pt idx="3">
                  <c:v>Non Fund Base Advances</c:v>
                </c:pt>
                <c:pt idx="4">
                  <c:v>Non Fund Base Income</c:v>
                </c:pt>
                <c:pt idx="5">
                  <c:v>Home Remittance</c:v>
                </c:pt>
              </c:strCache>
            </c:strRef>
          </c:cat>
          <c:val>
            <c:numRef>
              <c:f>data!$C$39:$C$44</c:f>
              <c:numCache>
                <c:formatCode>0.000</c:formatCode>
                <c:ptCount val="6"/>
                <c:pt idx="0">
                  <c:v>1135.671</c:v>
                </c:pt>
                <c:pt idx="1">
                  <c:v>0</c:v>
                </c:pt>
                <c:pt idx="2">
                  <c:v>365.63200000000001</c:v>
                </c:pt>
                <c:pt idx="3">
                  <c:v>389.19399999999996</c:v>
                </c:pt>
                <c:pt idx="4">
                  <c:v>68.13300000000001</c:v>
                </c:pt>
                <c:pt idx="5">
                  <c:v>6.8319999999999999</c:v>
                </c:pt>
              </c:numCache>
            </c:numRef>
          </c:val>
        </c:ser>
        <c:ser>
          <c:idx val="2"/>
          <c:order val="2"/>
          <c:tx>
            <c:strRef>
              <c:f>data!$D$38</c:f>
              <c:strCache>
                <c:ptCount val="1"/>
                <c:pt idx="0">
                  <c:v>Current Month 31.08.2015</c:v>
                </c:pt>
              </c:strCache>
            </c:strRef>
          </c:tx>
          <c:invertIfNegative val="0"/>
          <c:cat>
            <c:strRef>
              <c:f>data!$A$39:$A$44</c:f>
              <c:strCache>
                <c:ptCount val="6"/>
                <c:pt idx="0">
                  <c:v>Advances</c:v>
                </c:pt>
                <c:pt idx="1">
                  <c:v>Performing Adances</c:v>
                </c:pt>
                <c:pt idx="2">
                  <c:v>Classified Advances</c:v>
                </c:pt>
                <c:pt idx="3">
                  <c:v>Non Fund Base Advances</c:v>
                </c:pt>
                <c:pt idx="4">
                  <c:v>Non Fund Base Income</c:v>
                </c:pt>
                <c:pt idx="5">
                  <c:v>Home Remittance</c:v>
                </c:pt>
              </c:strCache>
            </c:strRef>
          </c:cat>
          <c:val>
            <c:numRef>
              <c:f>data!$D$39:$D$44</c:f>
              <c:numCache>
                <c:formatCode>0.000</c:formatCode>
                <c:ptCount val="6"/>
                <c:pt idx="0">
                  <c:v>1224.3410000000001</c:v>
                </c:pt>
                <c:pt idx="1">
                  <c:v>0</c:v>
                </c:pt>
                <c:pt idx="2">
                  <c:v>352.93899999999996</c:v>
                </c:pt>
                <c:pt idx="3">
                  <c:v>337.64073760999997</c:v>
                </c:pt>
                <c:pt idx="4">
                  <c:v>75.643999999999991</c:v>
                </c:pt>
                <c:pt idx="5">
                  <c:v>33.171999999999997</c:v>
                </c:pt>
              </c:numCache>
            </c:numRef>
          </c:val>
        </c:ser>
        <c:ser>
          <c:idx val="3"/>
          <c:order val="3"/>
          <c:tx>
            <c:strRef>
              <c:f>data!$E$38</c:f>
              <c:strCache>
                <c:ptCount val="1"/>
                <c:pt idx="0">
                  <c:v>Proportionate Target 31.08.2015</c:v>
                </c:pt>
              </c:strCache>
            </c:strRef>
          </c:tx>
          <c:invertIfNegative val="0"/>
          <c:cat>
            <c:strRef>
              <c:f>data!$A$39:$A$44</c:f>
              <c:strCache>
                <c:ptCount val="6"/>
                <c:pt idx="0">
                  <c:v>Advances</c:v>
                </c:pt>
                <c:pt idx="1">
                  <c:v>Performing Adances</c:v>
                </c:pt>
                <c:pt idx="2">
                  <c:v>Classified Advances</c:v>
                </c:pt>
                <c:pt idx="3">
                  <c:v>Non Fund Base Advances</c:v>
                </c:pt>
                <c:pt idx="4">
                  <c:v>Non Fund Base Income</c:v>
                </c:pt>
                <c:pt idx="5">
                  <c:v>Home Remittance</c:v>
                </c:pt>
              </c:strCache>
            </c:strRef>
          </c:cat>
          <c:val>
            <c:numRef>
              <c:f>data!$E$39:$E$44</c:f>
              <c:numCache>
                <c:formatCode>0.000</c:formatCode>
                <c:ptCount val="6"/>
                <c:pt idx="0">
                  <c:v>1281.4566666666667</c:v>
                </c:pt>
                <c:pt idx="1">
                  <c:v>0</c:v>
                </c:pt>
                <c:pt idx="2">
                  <c:v>280.12166666666661</c:v>
                </c:pt>
                <c:pt idx="3">
                  <c:v>4677.3911249999992</c:v>
                </c:pt>
                <c:pt idx="4">
                  <c:v>88.603333333333339</c:v>
                </c:pt>
                <c:pt idx="5">
                  <c:v>18.393466666666669</c:v>
                </c:pt>
              </c:numCache>
            </c:numRef>
          </c:val>
        </c:ser>
        <c:ser>
          <c:idx val="4"/>
          <c:order val="4"/>
          <c:tx>
            <c:strRef>
              <c:f>data!$F$38</c:f>
              <c:strCache>
                <c:ptCount val="1"/>
                <c:pt idx="0">
                  <c:v>Proportionate Target 30.09.2015</c:v>
                </c:pt>
              </c:strCache>
            </c:strRef>
          </c:tx>
          <c:invertIfNegative val="0"/>
          <c:cat>
            <c:strRef>
              <c:f>data!$A$39:$A$44</c:f>
              <c:strCache>
                <c:ptCount val="6"/>
                <c:pt idx="0">
                  <c:v>Advances</c:v>
                </c:pt>
                <c:pt idx="1">
                  <c:v>Performing Adances</c:v>
                </c:pt>
                <c:pt idx="2">
                  <c:v>Classified Advances</c:v>
                </c:pt>
                <c:pt idx="3">
                  <c:v>Non Fund Base Advances</c:v>
                </c:pt>
                <c:pt idx="4">
                  <c:v>Non Fund Base Income</c:v>
                </c:pt>
                <c:pt idx="5">
                  <c:v>Home Remittance</c:v>
                </c:pt>
              </c:strCache>
            </c:strRef>
          </c:cat>
          <c:val>
            <c:numRef>
              <c:f>data!$F$39:$F$44</c:f>
              <c:numCache>
                <c:formatCode>0.000</c:formatCode>
                <c:ptCount val="6"/>
                <c:pt idx="0">
                  <c:v>1280.0202499999996</c:v>
                </c:pt>
                <c:pt idx="1">
                  <c:v>0</c:v>
                </c:pt>
                <c:pt idx="2">
                  <c:v>260.89774999999997</c:v>
                </c:pt>
                <c:pt idx="3">
                  <c:v>4730.5432968750001</c:v>
                </c:pt>
                <c:pt idx="4">
                  <c:v>99.678750000000008</c:v>
                </c:pt>
                <c:pt idx="5">
                  <c:v>20.69265</c:v>
                </c:pt>
              </c:numCache>
            </c:numRef>
          </c:val>
        </c:ser>
        <c:ser>
          <c:idx val="5"/>
          <c:order val="5"/>
          <c:tx>
            <c:strRef>
              <c:f>data!$G$38</c:f>
              <c:strCache>
                <c:ptCount val="1"/>
                <c:pt idx="0">
                  <c:v>Variance with Base Amount </c:v>
                </c:pt>
              </c:strCache>
            </c:strRef>
          </c:tx>
          <c:invertIfNegative val="0"/>
          <c:cat>
            <c:strRef>
              <c:f>data!$A$39:$A$44</c:f>
              <c:strCache>
                <c:ptCount val="6"/>
                <c:pt idx="0">
                  <c:v>Advances</c:v>
                </c:pt>
                <c:pt idx="1">
                  <c:v>Performing Adances</c:v>
                </c:pt>
                <c:pt idx="2">
                  <c:v>Classified Advances</c:v>
                </c:pt>
                <c:pt idx="3">
                  <c:v>Non Fund Base Advances</c:v>
                </c:pt>
                <c:pt idx="4">
                  <c:v>Non Fund Base Income</c:v>
                </c:pt>
                <c:pt idx="5">
                  <c:v>Home Remittance</c:v>
                </c:pt>
              </c:strCache>
            </c:strRef>
          </c:cat>
          <c:val>
            <c:numRef>
              <c:f>data!$G$39:$G$44</c:f>
              <c:numCache>
                <c:formatCode>0.000</c:formatCode>
                <c:ptCount val="6"/>
                <c:pt idx="0">
                  <c:v>3.3439999999998236</c:v>
                </c:pt>
                <c:pt idx="1">
                  <c:v>0</c:v>
                </c:pt>
                <c:pt idx="2">
                  <c:v>-9.0240000000000578</c:v>
                </c:pt>
                <c:pt idx="3">
                  <c:v>-3914.5330123899998</c:v>
                </c:pt>
                <c:pt idx="4">
                  <c:v>-28.072000000000017</c:v>
                </c:pt>
                <c:pt idx="5">
                  <c:v>8.0899999999999963</c:v>
                </c:pt>
              </c:numCache>
            </c:numRef>
          </c:val>
        </c:ser>
        <c:ser>
          <c:idx val="7"/>
          <c:order val="7"/>
          <c:tx>
            <c:strRef>
              <c:f>data!$I$38</c:f>
              <c:strCache>
                <c:ptCount val="1"/>
                <c:pt idx="0">
                  <c:v>Variance Corresp: Month Amount</c:v>
                </c:pt>
              </c:strCache>
            </c:strRef>
          </c:tx>
          <c:invertIfNegative val="0"/>
          <c:cat>
            <c:strRef>
              <c:f>data!$A$39:$A$44</c:f>
              <c:strCache>
                <c:ptCount val="6"/>
                <c:pt idx="0">
                  <c:v>Advances</c:v>
                </c:pt>
                <c:pt idx="1">
                  <c:v>Performing Adances</c:v>
                </c:pt>
                <c:pt idx="2">
                  <c:v>Classified Advances</c:v>
                </c:pt>
                <c:pt idx="3">
                  <c:v>Non Fund Base Advances</c:v>
                </c:pt>
                <c:pt idx="4">
                  <c:v>Non Fund Base Income</c:v>
                </c:pt>
                <c:pt idx="5">
                  <c:v>Home Remittance</c:v>
                </c:pt>
              </c:strCache>
            </c:strRef>
          </c:cat>
          <c:val>
            <c:numRef>
              <c:f>data!$I$39:$I$44</c:f>
              <c:numCache>
                <c:formatCode>0.000</c:formatCode>
                <c:ptCount val="6"/>
                <c:pt idx="0">
                  <c:v>88.670000000000073</c:v>
                </c:pt>
                <c:pt idx="1">
                  <c:v>0</c:v>
                </c:pt>
                <c:pt idx="2">
                  <c:v>-12.69300000000004</c:v>
                </c:pt>
                <c:pt idx="3">
                  <c:v>-51.553262389999986</c:v>
                </c:pt>
                <c:pt idx="4">
                  <c:v>7.5109999999999815</c:v>
                </c:pt>
                <c:pt idx="5">
                  <c:v>26.339999999999996</c:v>
                </c:pt>
              </c:numCache>
            </c:numRef>
          </c:val>
        </c:ser>
        <c:ser>
          <c:idx val="9"/>
          <c:order val="9"/>
          <c:tx>
            <c:strRef>
              <c:f>data!$K$38</c:f>
              <c:strCache>
                <c:ptCount val="1"/>
                <c:pt idx="0">
                  <c:v>Variance with Target Amount</c:v>
                </c:pt>
              </c:strCache>
            </c:strRef>
          </c:tx>
          <c:invertIfNegative val="0"/>
          <c:cat>
            <c:strRef>
              <c:f>data!$A$39:$A$44</c:f>
              <c:strCache>
                <c:ptCount val="6"/>
                <c:pt idx="0">
                  <c:v>Advances</c:v>
                </c:pt>
                <c:pt idx="1">
                  <c:v>Performing Adances</c:v>
                </c:pt>
                <c:pt idx="2">
                  <c:v>Classified Advances</c:v>
                </c:pt>
                <c:pt idx="3">
                  <c:v>Non Fund Base Advances</c:v>
                </c:pt>
                <c:pt idx="4">
                  <c:v>Non Fund Base Income</c:v>
                </c:pt>
                <c:pt idx="5">
                  <c:v>Home Remittance</c:v>
                </c:pt>
              </c:strCache>
            </c:strRef>
          </c:cat>
          <c:val>
            <c:numRef>
              <c:f>data!$K$39:$K$44</c:f>
              <c:numCache>
                <c:formatCode>0.000</c:formatCode>
                <c:ptCount val="6"/>
                <c:pt idx="0">
                  <c:v>-57.115666666666584</c:v>
                </c:pt>
                <c:pt idx="1">
                  <c:v>0</c:v>
                </c:pt>
                <c:pt idx="2">
                  <c:v>72.817333333333352</c:v>
                </c:pt>
                <c:pt idx="3">
                  <c:v>-4339.7503873899996</c:v>
                </c:pt>
                <c:pt idx="4">
                  <c:v>-12.959333333333348</c:v>
                </c:pt>
                <c:pt idx="5">
                  <c:v>14.778533333333328</c:v>
                </c:pt>
              </c:numCache>
            </c:numRef>
          </c:val>
        </c:ser>
        <c:ser>
          <c:idx val="11"/>
          <c:order val="11"/>
          <c:tx>
            <c:strRef>
              <c:f>data!$M$38</c:f>
              <c:strCache>
                <c:ptCount val="1"/>
                <c:pt idx="0">
                  <c:v>Target December 2015</c:v>
                </c:pt>
              </c:strCache>
            </c:strRef>
          </c:tx>
          <c:invertIfNegative val="0"/>
          <c:cat>
            <c:strRef>
              <c:f>data!$A$39:$A$44</c:f>
              <c:strCache>
                <c:ptCount val="6"/>
                <c:pt idx="0">
                  <c:v>Advances</c:v>
                </c:pt>
                <c:pt idx="1">
                  <c:v>Performing Adances</c:v>
                </c:pt>
                <c:pt idx="2">
                  <c:v>Classified Advances</c:v>
                </c:pt>
                <c:pt idx="3">
                  <c:v>Non Fund Base Advances</c:v>
                </c:pt>
                <c:pt idx="4">
                  <c:v>Non Fund Base Income</c:v>
                </c:pt>
                <c:pt idx="5">
                  <c:v>Home Remittance</c:v>
                </c:pt>
              </c:strCache>
            </c:strRef>
          </c:cat>
          <c:val>
            <c:numRef>
              <c:f>data!$M$39:$M$44</c:f>
              <c:numCache>
                <c:formatCode>0.000</c:formatCode>
                <c:ptCount val="6"/>
                <c:pt idx="0">
                  <c:v>1311.6860000000001</c:v>
                </c:pt>
                <c:pt idx="1">
                  <c:v>9.9999999999999995E-8</c:v>
                </c:pt>
                <c:pt idx="2">
                  <c:v>239.20099999999999</c:v>
                </c:pt>
                <c:pt idx="3">
                  <c:v>4889.9998125000002</c:v>
                </c:pt>
                <c:pt idx="4">
                  <c:v>132.90499999999997</c:v>
                </c:pt>
                <c:pt idx="5">
                  <c:v>27.590200000000003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1491968"/>
        <c:axId val="681941184"/>
      </c:barChart>
      <c:lineChart>
        <c:grouping val="standard"/>
        <c:varyColors val="0"/>
        <c:ser>
          <c:idx val="6"/>
          <c:order val="6"/>
          <c:tx>
            <c:strRef>
              <c:f>data!$H$38</c:f>
              <c:strCache>
                <c:ptCount val="1"/>
                <c:pt idx="0">
                  <c:v>Variance with Base %</c:v>
                </c:pt>
              </c:strCache>
            </c:strRef>
          </c:tx>
          <c:cat>
            <c:strRef>
              <c:f>data!$A$39:$A$44</c:f>
              <c:strCache>
                <c:ptCount val="6"/>
                <c:pt idx="0">
                  <c:v>Advances</c:v>
                </c:pt>
                <c:pt idx="1">
                  <c:v>Performing Adances</c:v>
                </c:pt>
                <c:pt idx="2">
                  <c:v>Classified Advances</c:v>
                </c:pt>
                <c:pt idx="3">
                  <c:v>Non Fund Base Advances</c:v>
                </c:pt>
                <c:pt idx="4">
                  <c:v>Non Fund Base Income</c:v>
                </c:pt>
                <c:pt idx="5">
                  <c:v>Home Remittance</c:v>
                </c:pt>
              </c:strCache>
            </c:strRef>
          </c:cat>
          <c:val>
            <c:numRef>
              <c:f>data!$H$39:$H$44</c:f>
              <c:numCache>
                <c:formatCode>0.00%</c:formatCode>
                <c:ptCount val="6"/>
                <c:pt idx="0">
                  <c:v>2.738745467842937E-3</c:v>
                </c:pt>
                <c:pt idx="1">
                  <c:v>0</c:v>
                </c:pt>
                <c:pt idx="2">
                  <c:v>-2.4930724963601412E-2</c:v>
                </c:pt>
                <c:pt idx="3">
                  <c:v>-0.92059573350924329</c:v>
                </c:pt>
                <c:pt idx="4">
                  <c:v>-0.27066219291141208</c:v>
                </c:pt>
                <c:pt idx="5">
                  <c:v>0.32254206203652008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data!$J$38</c:f>
              <c:strCache>
                <c:ptCount val="1"/>
                <c:pt idx="0">
                  <c:v>Variance Corresp: Month %</c:v>
                </c:pt>
              </c:strCache>
            </c:strRef>
          </c:tx>
          <c:cat>
            <c:strRef>
              <c:f>data!$A$39:$A$44</c:f>
              <c:strCache>
                <c:ptCount val="6"/>
                <c:pt idx="0">
                  <c:v>Advances</c:v>
                </c:pt>
                <c:pt idx="1">
                  <c:v>Performing Adances</c:v>
                </c:pt>
                <c:pt idx="2">
                  <c:v>Classified Advances</c:v>
                </c:pt>
                <c:pt idx="3">
                  <c:v>Non Fund Base Advances</c:v>
                </c:pt>
                <c:pt idx="4">
                  <c:v>Non Fund Base Income</c:v>
                </c:pt>
                <c:pt idx="5">
                  <c:v>Home Remittance</c:v>
                </c:pt>
              </c:strCache>
            </c:strRef>
          </c:cat>
          <c:val>
            <c:numRef>
              <c:f>data!$J$39:$J$44</c:f>
              <c:numCache>
                <c:formatCode>0.0%</c:formatCode>
                <c:ptCount val="6"/>
                <c:pt idx="0">
                  <c:v>7.8077189608610306E-2</c:v>
                </c:pt>
                <c:pt idx="1">
                  <c:v>0</c:v>
                </c:pt>
                <c:pt idx="2">
                  <c:v>-3.4715232802380647E-2</c:v>
                </c:pt>
                <c:pt idx="3">
                  <c:v>-0.13246160626833917</c:v>
                </c:pt>
                <c:pt idx="4">
                  <c:v>0.11024026536333319</c:v>
                </c:pt>
                <c:pt idx="5">
                  <c:v>3.8553864168618261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data!$L$38</c:f>
              <c:strCache>
                <c:ptCount val="1"/>
                <c:pt idx="0">
                  <c:v>Variance with Target %</c:v>
                </c:pt>
              </c:strCache>
            </c:strRef>
          </c:tx>
          <c:cat>
            <c:strRef>
              <c:f>data!$A$39:$A$44</c:f>
              <c:strCache>
                <c:ptCount val="6"/>
                <c:pt idx="0">
                  <c:v>Advances</c:v>
                </c:pt>
                <c:pt idx="1">
                  <c:v>Performing Adances</c:v>
                </c:pt>
                <c:pt idx="2">
                  <c:v>Classified Advances</c:v>
                </c:pt>
                <c:pt idx="3">
                  <c:v>Non Fund Base Advances</c:v>
                </c:pt>
                <c:pt idx="4">
                  <c:v>Non Fund Base Income</c:v>
                </c:pt>
                <c:pt idx="5">
                  <c:v>Home Remittance</c:v>
                </c:pt>
              </c:strCache>
            </c:strRef>
          </c:cat>
          <c:val>
            <c:numRef>
              <c:f>data!$L$39:$L$44</c:f>
              <c:numCache>
                <c:formatCode>0.00%</c:formatCode>
                <c:ptCount val="6"/>
                <c:pt idx="0">
                  <c:v>-4.4570891979700121E-2</c:v>
                </c:pt>
                <c:pt idx="1">
                  <c:v>0</c:v>
                </c:pt>
                <c:pt idx="2">
                  <c:v>0.25994895075354174</c:v>
                </c:pt>
                <c:pt idx="3">
                  <c:v>-0.92781430319022129</c:v>
                </c:pt>
                <c:pt idx="4">
                  <c:v>-0.14626236785673993</c:v>
                </c:pt>
                <c:pt idx="5">
                  <c:v>0.80346644823161817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22112"/>
        <c:axId val="681941760"/>
      </c:lineChart>
      <c:catAx>
        <c:axId val="68149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681941184"/>
        <c:crosses val="autoZero"/>
        <c:auto val="1"/>
        <c:lblAlgn val="ctr"/>
        <c:lblOffset val="100"/>
        <c:noMultiLvlLbl val="0"/>
      </c:catAx>
      <c:valAx>
        <c:axId val="68194118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81491968"/>
        <c:crosses val="autoZero"/>
        <c:crossBetween val="between"/>
      </c:valAx>
      <c:valAx>
        <c:axId val="68194176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682522112"/>
        <c:crosses val="max"/>
        <c:crossBetween val="between"/>
      </c:valAx>
      <c:catAx>
        <c:axId val="68252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6819417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data!$B$58</c:f>
              <c:strCache>
                <c:ptCount val="1"/>
                <c:pt idx="0">
                  <c:v>Base 31.12.2014</c:v>
                </c:pt>
              </c:strCache>
            </c:strRef>
          </c:tx>
          <c:invertIfNegative val="0"/>
          <c:cat>
            <c:strRef>
              <c:f>data!$A$59:$A$62</c:f>
              <c:strCache>
                <c:ptCount val="4"/>
                <c:pt idx="0">
                  <c:v>Cost of Fund</c:v>
                </c:pt>
                <c:pt idx="1">
                  <c:v>Intermediation Cost</c:v>
                </c:pt>
                <c:pt idx="2">
                  <c:v>Imports</c:v>
                </c:pt>
                <c:pt idx="3">
                  <c:v>Exports</c:v>
                </c:pt>
              </c:strCache>
            </c:strRef>
          </c:cat>
          <c:val>
            <c:numRef>
              <c:f>data!$B$59:$B$62</c:f>
              <c:numCache>
                <c:formatCode>0.000</c:formatCode>
                <c:ptCount val="4"/>
                <c:pt idx="0">
                  <c:v>0.46765950483202856</c:v>
                </c:pt>
                <c:pt idx="1">
                  <c:v>0.36029260368930105</c:v>
                </c:pt>
                <c:pt idx="2">
                  <c:v>1473.2370000000001</c:v>
                </c:pt>
                <c:pt idx="3">
                  <c:v>78.792000000000002</c:v>
                </c:pt>
              </c:numCache>
            </c:numRef>
          </c:val>
        </c:ser>
        <c:ser>
          <c:idx val="1"/>
          <c:order val="1"/>
          <c:tx>
            <c:strRef>
              <c:f>data!$C$58</c:f>
              <c:strCache>
                <c:ptCount val="1"/>
                <c:pt idx="0">
                  <c:v>Corresp:Month 31.08.2014</c:v>
                </c:pt>
              </c:strCache>
            </c:strRef>
          </c:tx>
          <c:invertIfNegative val="0"/>
          <c:cat>
            <c:strRef>
              <c:f>data!$A$59:$A$62</c:f>
              <c:strCache>
                <c:ptCount val="4"/>
                <c:pt idx="0">
                  <c:v>Cost of Fund</c:v>
                </c:pt>
                <c:pt idx="1">
                  <c:v>Intermediation Cost</c:v>
                </c:pt>
                <c:pt idx="2">
                  <c:v>Imports</c:v>
                </c:pt>
                <c:pt idx="3">
                  <c:v>Exports</c:v>
                </c:pt>
              </c:strCache>
            </c:strRef>
          </c:cat>
          <c:val>
            <c:numRef>
              <c:f>data!$C$59:$C$62</c:f>
              <c:numCache>
                <c:formatCode>0.000</c:formatCode>
                <c:ptCount val="4"/>
                <c:pt idx="0">
                  <c:v>0.45019240133302296</c:v>
                </c:pt>
                <c:pt idx="1">
                  <c:v>0.3032710583161099</c:v>
                </c:pt>
                <c:pt idx="2">
                  <c:v>1473.2370000000001</c:v>
                </c:pt>
                <c:pt idx="3">
                  <c:v>76.043999999999997</c:v>
                </c:pt>
              </c:numCache>
            </c:numRef>
          </c:val>
        </c:ser>
        <c:ser>
          <c:idx val="2"/>
          <c:order val="2"/>
          <c:tx>
            <c:strRef>
              <c:f>data!$D$58</c:f>
              <c:strCache>
                <c:ptCount val="1"/>
                <c:pt idx="0">
                  <c:v>Current Month 31.08.2015</c:v>
                </c:pt>
              </c:strCache>
            </c:strRef>
          </c:tx>
          <c:invertIfNegative val="0"/>
          <c:cat>
            <c:strRef>
              <c:f>data!$A$59:$A$62</c:f>
              <c:strCache>
                <c:ptCount val="4"/>
                <c:pt idx="0">
                  <c:v>Cost of Fund</c:v>
                </c:pt>
                <c:pt idx="1">
                  <c:v>Intermediation Cost</c:v>
                </c:pt>
                <c:pt idx="2">
                  <c:v>Imports</c:v>
                </c:pt>
                <c:pt idx="3">
                  <c:v>Exports</c:v>
                </c:pt>
              </c:strCache>
            </c:strRef>
          </c:cat>
          <c:val>
            <c:numRef>
              <c:f>data!$D$59:$D$62</c:f>
              <c:numCache>
                <c:formatCode>0.000</c:formatCode>
                <c:ptCount val="4"/>
                <c:pt idx="0">
                  <c:v>0.30679659430275508</c:v>
                </c:pt>
                <c:pt idx="1">
                  <c:v>0.26046597949500777</c:v>
                </c:pt>
                <c:pt idx="2">
                  <c:v>0</c:v>
                </c:pt>
                <c:pt idx="3">
                  <c:v>2.2519999999999998</c:v>
                </c:pt>
              </c:numCache>
            </c:numRef>
          </c:val>
        </c:ser>
        <c:ser>
          <c:idx val="3"/>
          <c:order val="3"/>
          <c:tx>
            <c:strRef>
              <c:f>data!$E$58</c:f>
              <c:strCache>
                <c:ptCount val="1"/>
                <c:pt idx="0">
                  <c:v>Proportionate Target 31.08.2015</c:v>
                </c:pt>
              </c:strCache>
            </c:strRef>
          </c:tx>
          <c:invertIfNegative val="0"/>
          <c:cat>
            <c:strRef>
              <c:f>data!$A$59:$A$62</c:f>
              <c:strCache>
                <c:ptCount val="4"/>
                <c:pt idx="0">
                  <c:v>Cost of Fund</c:v>
                </c:pt>
                <c:pt idx="1">
                  <c:v>Intermediation Cost</c:v>
                </c:pt>
                <c:pt idx="2">
                  <c:v>Imports</c:v>
                </c:pt>
                <c:pt idx="3">
                  <c:v>Exports</c:v>
                </c:pt>
              </c:strCache>
            </c:strRef>
          </c:cat>
          <c:val>
            <c:numRef>
              <c:f>data!$E$59:$E$62</c:f>
              <c:numCache>
                <c:formatCode>0.000</c:formatCode>
                <c:ptCount val="4"/>
                <c:pt idx="0">
                  <c:v>0.37312554501983897</c:v>
                </c:pt>
                <c:pt idx="1">
                  <c:v>0.29487225093083114</c:v>
                </c:pt>
                <c:pt idx="2">
                  <c:v>1080.3738000000001</c:v>
                </c:pt>
                <c:pt idx="3">
                  <c:v>63.0336</c:v>
                </c:pt>
              </c:numCache>
            </c:numRef>
          </c:val>
        </c:ser>
        <c:ser>
          <c:idx val="4"/>
          <c:order val="4"/>
          <c:tx>
            <c:strRef>
              <c:f>data!$F$58</c:f>
              <c:strCache>
                <c:ptCount val="1"/>
                <c:pt idx="0">
                  <c:v>Proportionate Target 30.09.2015</c:v>
                </c:pt>
              </c:strCache>
            </c:strRef>
          </c:tx>
          <c:invertIfNegative val="0"/>
          <c:cat>
            <c:strRef>
              <c:f>data!$A$59:$A$62</c:f>
              <c:strCache>
                <c:ptCount val="4"/>
                <c:pt idx="0">
                  <c:v>Cost of Fund</c:v>
                </c:pt>
                <c:pt idx="1">
                  <c:v>Intermediation Cost</c:v>
                </c:pt>
                <c:pt idx="2">
                  <c:v>Imports</c:v>
                </c:pt>
                <c:pt idx="3">
                  <c:v>Exports</c:v>
                </c:pt>
              </c:strCache>
            </c:strRef>
          </c:cat>
          <c:val>
            <c:numRef>
              <c:f>data!$F$59:$F$62</c:f>
              <c:numCache>
                <c:formatCode>0.000</c:formatCode>
                <c:ptCount val="4"/>
                <c:pt idx="0">
                  <c:v>0.37277152167500527</c:v>
                </c:pt>
                <c:pt idx="1">
                  <c:v>0.29182775642501518</c:v>
                </c:pt>
                <c:pt idx="2">
                  <c:v>1215.4205250000002</c:v>
                </c:pt>
                <c:pt idx="3">
                  <c:v>70.912800000000004</c:v>
                </c:pt>
              </c:numCache>
            </c:numRef>
          </c:val>
        </c:ser>
        <c:ser>
          <c:idx val="5"/>
          <c:order val="5"/>
          <c:tx>
            <c:strRef>
              <c:f>data!$G$58</c:f>
              <c:strCache>
                <c:ptCount val="1"/>
                <c:pt idx="0">
                  <c:v>Variance with Base Amount </c:v>
                </c:pt>
              </c:strCache>
            </c:strRef>
          </c:tx>
          <c:invertIfNegative val="0"/>
          <c:cat>
            <c:strRef>
              <c:f>data!$A$59:$A$62</c:f>
              <c:strCache>
                <c:ptCount val="4"/>
                <c:pt idx="0">
                  <c:v>Cost of Fund</c:v>
                </c:pt>
                <c:pt idx="1">
                  <c:v>Intermediation Cost</c:v>
                </c:pt>
                <c:pt idx="2">
                  <c:v>Imports</c:v>
                </c:pt>
                <c:pt idx="3">
                  <c:v>Exports</c:v>
                </c:pt>
              </c:strCache>
            </c:strRef>
          </c:cat>
          <c:val>
            <c:numRef>
              <c:f>data!$G$59:$G$62</c:f>
              <c:numCache>
                <c:formatCode>0.000</c:formatCode>
                <c:ptCount val="4"/>
                <c:pt idx="0">
                  <c:v>-0.16086291052927348</c:v>
                </c:pt>
                <c:pt idx="1">
                  <c:v>-9.9826624194293279E-2</c:v>
                </c:pt>
                <c:pt idx="2">
                  <c:v>-1473.2370000000001</c:v>
                </c:pt>
                <c:pt idx="3">
                  <c:v>-76.540000000000006</c:v>
                </c:pt>
              </c:numCache>
            </c:numRef>
          </c:val>
        </c:ser>
        <c:ser>
          <c:idx val="7"/>
          <c:order val="7"/>
          <c:tx>
            <c:strRef>
              <c:f>data!$I$58</c:f>
              <c:strCache>
                <c:ptCount val="1"/>
                <c:pt idx="0">
                  <c:v>Variance Corresp: Month Amount</c:v>
                </c:pt>
              </c:strCache>
            </c:strRef>
          </c:tx>
          <c:invertIfNegative val="0"/>
          <c:cat>
            <c:strRef>
              <c:f>data!$A$59:$A$62</c:f>
              <c:strCache>
                <c:ptCount val="4"/>
                <c:pt idx="0">
                  <c:v>Cost of Fund</c:v>
                </c:pt>
                <c:pt idx="1">
                  <c:v>Intermediation Cost</c:v>
                </c:pt>
                <c:pt idx="2">
                  <c:v>Imports</c:v>
                </c:pt>
                <c:pt idx="3">
                  <c:v>Exports</c:v>
                </c:pt>
              </c:strCache>
            </c:strRef>
          </c:cat>
          <c:val>
            <c:numRef>
              <c:f>data!$I$59:$I$62</c:f>
              <c:numCache>
                <c:formatCode>0.000</c:formatCode>
                <c:ptCount val="4"/>
                <c:pt idx="0">
                  <c:v>-0.14339580703026789</c:v>
                </c:pt>
                <c:pt idx="1">
                  <c:v>-4.2805078821102127E-2</c:v>
                </c:pt>
                <c:pt idx="2">
                  <c:v>-1473.2370000000001</c:v>
                </c:pt>
                <c:pt idx="3">
                  <c:v>-73.792000000000002</c:v>
                </c:pt>
              </c:numCache>
            </c:numRef>
          </c:val>
        </c:ser>
        <c:ser>
          <c:idx val="9"/>
          <c:order val="9"/>
          <c:tx>
            <c:strRef>
              <c:f>data!$K$58</c:f>
              <c:strCache>
                <c:ptCount val="1"/>
                <c:pt idx="0">
                  <c:v>Variance with Target Amount</c:v>
                </c:pt>
              </c:strCache>
            </c:strRef>
          </c:tx>
          <c:invertIfNegative val="0"/>
          <c:cat>
            <c:strRef>
              <c:f>data!$A$59:$A$62</c:f>
              <c:strCache>
                <c:ptCount val="4"/>
                <c:pt idx="0">
                  <c:v>Cost of Fund</c:v>
                </c:pt>
                <c:pt idx="1">
                  <c:v>Intermediation Cost</c:v>
                </c:pt>
                <c:pt idx="2">
                  <c:v>Imports</c:v>
                </c:pt>
                <c:pt idx="3">
                  <c:v>Exports</c:v>
                </c:pt>
              </c:strCache>
            </c:strRef>
          </c:cat>
          <c:val>
            <c:numRef>
              <c:f>data!$K$59:$K$62</c:f>
              <c:numCache>
                <c:formatCode>0.000</c:formatCode>
                <c:ptCount val="4"/>
                <c:pt idx="0">
                  <c:v>-6.632895071708389E-2</c:v>
                </c:pt>
                <c:pt idx="1">
                  <c:v>-3.4406271435823366E-2</c:v>
                </c:pt>
                <c:pt idx="2">
                  <c:v>-1080.3738000000001</c:v>
                </c:pt>
                <c:pt idx="3">
                  <c:v>-60.781599999999997</c:v>
                </c:pt>
              </c:numCache>
            </c:numRef>
          </c:val>
        </c:ser>
        <c:ser>
          <c:idx val="11"/>
          <c:order val="11"/>
          <c:tx>
            <c:strRef>
              <c:f>data!$M$58</c:f>
              <c:strCache>
                <c:ptCount val="1"/>
                <c:pt idx="0">
                  <c:v>Target December 2015</c:v>
                </c:pt>
              </c:strCache>
            </c:strRef>
          </c:tx>
          <c:invertIfNegative val="0"/>
          <c:cat>
            <c:strRef>
              <c:f>data!$A$59:$A$62</c:f>
              <c:strCache>
                <c:ptCount val="4"/>
                <c:pt idx="0">
                  <c:v>Cost of Fund</c:v>
                </c:pt>
                <c:pt idx="1">
                  <c:v>Intermediation Cost</c:v>
                </c:pt>
                <c:pt idx="2">
                  <c:v>Imports</c:v>
                </c:pt>
                <c:pt idx="3">
                  <c:v>Exports</c:v>
                </c:pt>
              </c:strCache>
            </c:strRef>
          </c:cat>
          <c:val>
            <c:numRef>
              <c:f>data!$M$59:$M$62</c:f>
              <c:numCache>
                <c:formatCode>0.000</c:formatCode>
                <c:ptCount val="4"/>
                <c:pt idx="0">
                  <c:v>0.36997216594049387</c:v>
                </c:pt>
                <c:pt idx="1">
                  <c:v>0.28158883475773244</c:v>
                </c:pt>
                <c:pt idx="2">
                  <c:v>1620.5607000000002</c:v>
                </c:pt>
                <c:pt idx="3">
                  <c:v>94.550399999999996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2522624"/>
        <c:axId val="682617088"/>
      </c:barChart>
      <c:lineChart>
        <c:grouping val="standard"/>
        <c:varyColors val="0"/>
        <c:ser>
          <c:idx val="6"/>
          <c:order val="6"/>
          <c:tx>
            <c:strRef>
              <c:f>data!$H$58</c:f>
              <c:strCache>
                <c:ptCount val="1"/>
                <c:pt idx="0">
                  <c:v>Variance with Base %</c:v>
                </c:pt>
              </c:strCache>
            </c:strRef>
          </c:tx>
          <c:cat>
            <c:strRef>
              <c:f>data!$A$59:$A$62</c:f>
              <c:strCache>
                <c:ptCount val="4"/>
                <c:pt idx="0">
                  <c:v>Cost of Fund</c:v>
                </c:pt>
                <c:pt idx="1">
                  <c:v>Intermediation Cost</c:v>
                </c:pt>
                <c:pt idx="2">
                  <c:v>Imports</c:v>
                </c:pt>
                <c:pt idx="3">
                  <c:v>Exports</c:v>
                </c:pt>
              </c:strCache>
            </c:strRef>
          </c:cat>
          <c:val>
            <c:numRef>
              <c:f>data!$H$59:$H$62</c:f>
              <c:numCache>
                <c:formatCode>0.00%</c:formatCode>
                <c:ptCount val="4"/>
                <c:pt idx="0">
                  <c:v>-0.34397442769189812</c:v>
                </c:pt>
                <c:pt idx="1">
                  <c:v>-0.27707097834397659</c:v>
                </c:pt>
                <c:pt idx="2">
                  <c:v>-1</c:v>
                </c:pt>
                <c:pt idx="3">
                  <c:v>-0.97141841811351415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data!$J$58</c:f>
              <c:strCache>
                <c:ptCount val="1"/>
                <c:pt idx="0">
                  <c:v>Variance Corresp: Month %</c:v>
                </c:pt>
              </c:strCache>
            </c:strRef>
          </c:tx>
          <c:cat>
            <c:strRef>
              <c:f>data!$A$59:$A$62</c:f>
              <c:strCache>
                <c:ptCount val="4"/>
                <c:pt idx="0">
                  <c:v>Cost of Fund</c:v>
                </c:pt>
                <c:pt idx="1">
                  <c:v>Intermediation Cost</c:v>
                </c:pt>
                <c:pt idx="2">
                  <c:v>Imports</c:v>
                </c:pt>
                <c:pt idx="3">
                  <c:v>Exports</c:v>
                </c:pt>
              </c:strCache>
            </c:strRef>
          </c:cat>
          <c:val>
            <c:numRef>
              <c:f>data!$J$59:$J$62</c:f>
              <c:numCache>
                <c:formatCode>0.0%</c:formatCode>
                <c:ptCount val="4"/>
                <c:pt idx="0">
                  <c:v>-0.31852116252000667</c:v>
                </c:pt>
                <c:pt idx="1">
                  <c:v>-0.14114462177424433</c:v>
                </c:pt>
                <c:pt idx="2">
                  <c:v>-1</c:v>
                </c:pt>
                <c:pt idx="3">
                  <c:v>-0.97038556625111783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data!$L$58</c:f>
              <c:strCache>
                <c:ptCount val="1"/>
                <c:pt idx="0">
                  <c:v>Variance with Target %</c:v>
                </c:pt>
              </c:strCache>
            </c:strRef>
          </c:tx>
          <c:cat>
            <c:strRef>
              <c:f>data!$A$59:$A$62</c:f>
              <c:strCache>
                <c:ptCount val="4"/>
                <c:pt idx="0">
                  <c:v>Cost of Fund</c:v>
                </c:pt>
                <c:pt idx="1">
                  <c:v>Intermediation Cost</c:v>
                </c:pt>
                <c:pt idx="2">
                  <c:v>Imports</c:v>
                </c:pt>
                <c:pt idx="3">
                  <c:v>Exports</c:v>
                </c:pt>
              </c:strCache>
            </c:strRef>
          </c:cat>
          <c:val>
            <c:numRef>
              <c:f>data!$L$59:$L$62</c:f>
              <c:numCache>
                <c:formatCode>0.00%</c:formatCode>
                <c:ptCount val="4"/>
                <c:pt idx="0">
                  <c:v>-0.1777657724119564</c:v>
                </c:pt>
                <c:pt idx="1">
                  <c:v>-0.11668195744839389</c:v>
                </c:pt>
                <c:pt idx="2">
                  <c:v>-1</c:v>
                </c:pt>
                <c:pt idx="3">
                  <c:v>-0.96427302264189252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23648"/>
        <c:axId val="682617664"/>
      </c:lineChart>
      <c:catAx>
        <c:axId val="682522624"/>
        <c:scaling>
          <c:orientation val="minMax"/>
        </c:scaling>
        <c:delete val="0"/>
        <c:axPos val="b"/>
        <c:majorTickMark val="out"/>
        <c:minorTickMark val="none"/>
        <c:tickLblPos val="nextTo"/>
        <c:crossAx val="682617088"/>
        <c:crosses val="autoZero"/>
        <c:auto val="1"/>
        <c:lblAlgn val="ctr"/>
        <c:lblOffset val="100"/>
        <c:noMultiLvlLbl val="0"/>
      </c:catAx>
      <c:valAx>
        <c:axId val="68261708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82522624"/>
        <c:crosses val="autoZero"/>
        <c:crossBetween val="between"/>
      </c:valAx>
      <c:valAx>
        <c:axId val="68261766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682523648"/>
        <c:crosses val="max"/>
        <c:crossBetween val="between"/>
      </c:valAx>
      <c:catAx>
        <c:axId val="682523648"/>
        <c:scaling>
          <c:orientation val="minMax"/>
        </c:scaling>
        <c:delete val="1"/>
        <c:axPos val="b"/>
        <c:majorTickMark val="out"/>
        <c:minorTickMark val="none"/>
        <c:tickLblPos val="nextTo"/>
        <c:crossAx val="6826176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data!$B$76</c:f>
              <c:strCache>
                <c:ptCount val="1"/>
                <c:pt idx="0">
                  <c:v>Base 31.12.2014</c:v>
                </c:pt>
              </c:strCache>
            </c:strRef>
          </c:tx>
          <c:invertIfNegative val="0"/>
          <c:cat>
            <c:strRef>
              <c:f>data!$A$77:$A$79</c:f>
              <c:strCache>
                <c:ptCount val="3"/>
                <c:pt idx="0">
                  <c:v>NBP Adv: Sal: O/S</c:v>
                </c:pt>
                <c:pt idx="1">
                  <c:v>Overdue Adv: Sal: over 90 Days</c:v>
                </c:pt>
                <c:pt idx="2">
                  <c:v>Agr: Finance O/S</c:v>
                </c:pt>
              </c:strCache>
            </c:strRef>
          </c:cat>
          <c:val>
            <c:numRef>
              <c:f>data!$B$77:$B$79</c:f>
              <c:numCache>
                <c:formatCode>0.000</c:formatCode>
                <c:ptCount val="3"/>
                <c:pt idx="0">
                  <c:v>128.208</c:v>
                </c:pt>
                <c:pt idx="1">
                  <c:v>12.245999999999999</c:v>
                </c:pt>
                <c:pt idx="2">
                  <c:v>5.0599999999999996</c:v>
                </c:pt>
              </c:numCache>
            </c:numRef>
          </c:val>
        </c:ser>
        <c:ser>
          <c:idx val="1"/>
          <c:order val="1"/>
          <c:tx>
            <c:strRef>
              <c:f>data!$C$76</c:f>
              <c:strCache>
                <c:ptCount val="1"/>
                <c:pt idx="0">
                  <c:v>Corresp:Month 31.08.2014</c:v>
                </c:pt>
              </c:strCache>
            </c:strRef>
          </c:tx>
          <c:invertIfNegative val="0"/>
          <c:cat>
            <c:strRef>
              <c:f>data!$A$77:$A$79</c:f>
              <c:strCache>
                <c:ptCount val="3"/>
                <c:pt idx="0">
                  <c:v>NBP Adv: Sal: O/S</c:v>
                </c:pt>
                <c:pt idx="1">
                  <c:v>Overdue Adv: Sal: over 90 Days</c:v>
                </c:pt>
                <c:pt idx="2">
                  <c:v>Agr: Finance O/S</c:v>
                </c:pt>
              </c:strCache>
            </c:strRef>
          </c:cat>
          <c:val>
            <c:numRef>
              <c:f>data!$C$77:$C$79</c:f>
              <c:numCache>
                <c:formatCode>0.000</c:formatCode>
                <c:ptCount val="3"/>
                <c:pt idx="0">
                  <c:v>116.77300000000001</c:v>
                </c:pt>
                <c:pt idx="1">
                  <c:v>11.138000000000002</c:v>
                </c:pt>
                <c:pt idx="2">
                  <c:v>5.1379999999999999</c:v>
                </c:pt>
              </c:numCache>
            </c:numRef>
          </c:val>
        </c:ser>
        <c:ser>
          <c:idx val="2"/>
          <c:order val="2"/>
          <c:tx>
            <c:strRef>
              <c:f>data!$D$76</c:f>
              <c:strCache>
                <c:ptCount val="1"/>
                <c:pt idx="0">
                  <c:v>Current Month 31.08.2015</c:v>
                </c:pt>
              </c:strCache>
            </c:strRef>
          </c:tx>
          <c:invertIfNegative val="0"/>
          <c:cat>
            <c:strRef>
              <c:f>data!$A$77:$A$79</c:f>
              <c:strCache>
                <c:ptCount val="3"/>
                <c:pt idx="0">
                  <c:v>NBP Adv: Sal: O/S</c:v>
                </c:pt>
                <c:pt idx="1">
                  <c:v>Overdue Adv: Sal: over 90 Days</c:v>
                </c:pt>
                <c:pt idx="2">
                  <c:v>Agr: Finance O/S</c:v>
                </c:pt>
              </c:strCache>
            </c:strRef>
          </c:cat>
          <c:val>
            <c:numRef>
              <c:f>data!$D$77:$D$79</c:f>
              <c:numCache>
                <c:formatCode>0.000</c:formatCode>
                <c:ptCount val="3"/>
                <c:pt idx="0">
                  <c:v>137.208</c:v>
                </c:pt>
                <c:pt idx="1">
                  <c:v>12.362</c:v>
                </c:pt>
                <c:pt idx="2">
                  <c:v>4.75</c:v>
                </c:pt>
              </c:numCache>
            </c:numRef>
          </c:val>
        </c:ser>
        <c:ser>
          <c:idx val="3"/>
          <c:order val="3"/>
          <c:tx>
            <c:strRef>
              <c:f>data!$E$76</c:f>
              <c:strCache>
                <c:ptCount val="1"/>
                <c:pt idx="0">
                  <c:v>Proportionate Target 31.08.2015</c:v>
                </c:pt>
              </c:strCache>
            </c:strRef>
          </c:tx>
          <c:invertIfNegative val="0"/>
          <c:cat>
            <c:strRef>
              <c:f>data!$A$77:$A$79</c:f>
              <c:strCache>
                <c:ptCount val="3"/>
                <c:pt idx="0">
                  <c:v>NBP Adv: Sal: O/S</c:v>
                </c:pt>
                <c:pt idx="1">
                  <c:v>Overdue Adv: Sal: over 90 Days</c:v>
                </c:pt>
                <c:pt idx="2">
                  <c:v>Agr: Finance O/S</c:v>
                </c:pt>
              </c:strCache>
            </c:strRef>
          </c:cat>
          <c:val>
            <c:numRef>
              <c:f>data!$E$77:$E$79</c:f>
              <c:numCache>
                <c:formatCode>0.000</c:formatCode>
                <c:ptCount val="3"/>
                <c:pt idx="0">
                  <c:v>143.01933333333332</c:v>
                </c:pt>
                <c:pt idx="1">
                  <c:v>10.612666666666668</c:v>
                </c:pt>
                <c:pt idx="2">
                  <c:v>11.629333333333335</c:v>
                </c:pt>
              </c:numCache>
            </c:numRef>
          </c:val>
        </c:ser>
        <c:ser>
          <c:idx val="4"/>
          <c:order val="4"/>
          <c:tx>
            <c:strRef>
              <c:f>data!$F$76</c:f>
              <c:strCache>
                <c:ptCount val="1"/>
                <c:pt idx="0">
                  <c:v>Proportionate Target 30.09.2015</c:v>
                </c:pt>
              </c:strCache>
            </c:strRef>
          </c:tx>
          <c:invertIfNegative val="0"/>
          <c:cat>
            <c:strRef>
              <c:f>data!$A$77:$A$79</c:f>
              <c:strCache>
                <c:ptCount val="3"/>
                <c:pt idx="0">
                  <c:v>NBP Adv: Sal: O/S</c:v>
                </c:pt>
                <c:pt idx="1">
                  <c:v>Overdue Adv: Sal: over 90 Days</c:v>
                </c:pt>
                <c:pt idx="2">
                  <c:v>Agr: Finance O/S</c:v>
                </c:pt>
              </c:strCache>
            </c:strRef>
          </c:cat>
          <c:val>
            <c:numRef>
              <c:f>data!$F$77:$F$79</c:f>
              <c:numCache>
                <c:formatCode>0.000</c:formatCode>
                <c:ptCount val="3"/>
                <c:pt idx="0">
                  <c:v>146.40150000000003</c:v>
                </c:pt>
                <c:pt idx="1">
                  <c:v>10.4085</c:v>
                </c:pt>
                <c:pt idx="2">
                  <c:v>12.450500000000002</c:v>
                </c:pt>
              </c:numCache>
            </c:numRef>
          </c:val>
        </c:ser>
        <c:ser>
          <c:idx val="5"/>
          <c:order val="5"/>
          <c:tx>
            <c:strRef>
              <c:f>data!$G$76</c:f>
              <c:strCache>
                <c:ptCount val="1"/>
                <c:pt idx="0">
                  <c:v>Variance with Base Amount </c:v>
                </c:pt>
              </c:strCache>
            </c:strRef>
          </c:tx>
          <c:invertIfNegative val="0"/>
          <c:cat>
            <c:strRef>
              <c:f>data!$A$77:$A$79</c:f>
              <c:strCache>
                <c:ptCount val="3"/>
                <c:pt idx="0">
                  <c:v>NBP Adv: Sal: O/S</c:v>
                </c:pt>
                <c:pt idx="1">
                  <c:v>Overdue Adv: Sal: over 90 Days</c:v>
                </c:pt>
                <c:pt idx="2">
                  <c:v>Agr: Finance O/S</c:v>
                </c:pt>
              </c:strCache>
            </c:strRef>
          </c:cat>
          <c:val>
            <c:numRef>
              <c:f>data!$G$77:$G$79</c:f>
              <c:numCache>
                <c:formatCode>0.000</c:formatCode>
                <c:ptCount val="3"/>
                <c:pt idx="0">
                  <c:v>9</c:v>
                </c:pt>
                <c:pt idx="1">
                  <c:v>0.11600000000000144</c:v>
                </c:pt>
                <c:pt idx="2">
                  <c:v>-0.30999999999999961</c:v>
                </c:pt>
              </c:numCache>
            </c:numRef>
          </c:val>
        </c:ser>
        <c:ser>
          <c:idx val="7"/>
          <c:order val="7"/>
          <c:tx>
            <c:strRef>
              <c:f>data!$I$76</c:f>
              <c:strCache>
                <c:ptCount val="1"/>
                <c:pt idx="0">
                  <c:v>Variance Corresp: Month Amount</c:v>
                </c:pt>
              </c:strCache>
            </c:strRef>
          </c:tx>
          <c:invertIfNegative val="0"/>
          <c:cat>
            <c:strRef>
              <c:f>data!$A$77:$A$79</c:f>
              <c:strCache>
                <c:ptCount val="3"/>
                <c:pt idx="0">
                  <c:v>NBP Adv: Sal: O/S</c:v>
                </c:pt>
                <c:pt idx="1">
                  <c:v>Overdue Adv: Sal: over 90 Days</c:v>
                </c:pt>
                <c:pt idx="2">
                  <c:v>Agr: Finance O/S</c:v>
                </c:pt>
              </c:strCache>
            </c:strRef>
          </c:cat>
          <c:val>
            <c:numRef>
              <c:f>data!$I$77:$I$79</c:f>
              <c:numCache>
                <c:formatCode>0.000</c:formatCode>
                <c:ptCount val="3"/>
                <c:pt idx="0">
                  <c:v>20.434999999999988</c:v>
                </c:pt>
                <c:pt idx="1">
                  <c:v>1.2239999999999984</c:v>
                </c:pt>
                <c:pt idx="2">
                  <c:v>-0.3879999999999999</c:v>
                </c:pt>
              </c:numCache>
            </c:numRef>
          </c:val>
        </c:ser>
        <c:ser>
          <c:idx val="9"/>
          <c:order val="9"/>
          <c:tx>
            <c:strRef>
              <c:f>data!$K$76</c:f>
              <c:strCache>
                <c:ptCount val="1"/>
                <c:pt idx="0">
                  <c:v>Variance with Target Amount</c:v>
                </c:pt>
              </c:strCache>
            </c:strRef>
          </c:tx>
          <c:invertIfNegative val="0"/>
          <c:cat>
            <c:strRef>
              <c:f>data!$A$77:$A$79</c:f>
              <c:strCache>
                <c:ptCount val="3"/>
                <c:pt idx="0">
                  <c:v>NBP Adv: Sal: O/S</c:v>
                </c:pt>
                <c:pt idx="1">
                  <c:v>Overdue Adv: Sal: over 90 Days</c:v>
                </c:pt>
                <c:pt idx="2">
                  <c:v>Agr: Finance O/S</c:v>
                </c:pt>
              </c:strCache>
            </c:strRef>
          </c:cat>
          <c:val>
            <c:numRef>
              <c:f>data!$K$77:$K$79</c:f>
              <c:numCache>
                <c:formatCode>0.000</c:formatCode>
                <c:ptCount val="3"/>
                <c:pt idx="0">
                  <c:v>-5.811333333333323</c:v>
                </c:pt>
                <c:pt idx="1">
                  <c:v>1.7493333333333325</c:v>
                </c:pt>
                <c:pt idx="2">
                  <c:v>-6.8793333333333351</c:v>
                </c:pt>
              </c:numCache>
            </c:numRef>
          </c:val>
        </c:ser>
        <c:ser>
          <c:idx val="11"/>
          <c:order val="11"/>
          <c:tx>
            <c:strRef>
              <c:f>data!$M$76</c:f>
              <c:strCache>
                <c:ptCount val="1"/>
                <c:pt idx="0">
                  <c:v>Target December 2015</c:v>
                </c:pt>
              </c:strCache>
            </c:strRef>
          </c:tx>
          <c:invertIfNegative val="0"/>
          <c:cat>
            <c:strRef>
              <c:f>data!$A$77:$A$79</c:f>
              <c:strCache>
                <c:ptCount val="3"/>
                <c:pt idx="0">
                  <c:v>NBP Adv: Sal: O/S</c:v>
                </c:pt>
                <c:pt idx="1">
                  <c:v>Overdue Adv: Sal: over 90 Days</c:v>
                </c:pt>
                <c:pt idx="2">
                  <c:v>Agr: Finance O/S</c:v>
                </c:pt>
              </c:strCache>
            </c:strRef>
          </c:cat>
          <c:val>
            <c:numRef>
              <c:f>data!$M$77:$M$79</c:f>
              <c:numCache>
                <c:formatCode>0.000</c:formatCode>
                <c:ptCount val="3"/>
                <c:pt idx="0">
                  <c:v>156.54799999999997</c:v>
                </c:pt>
                <c:pt idx="1">
                  <c:v>9.7959999999999994</c:v>
                </c:pt>
                <c:pt idx="2">
                  <c:v>14.914000000000001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3065344"/>
        <c:axId val="682621120"/>
      </c:barChart>
      <c:lineChart>
        <c:grouping val="standard"/>
        <c:varyColors val="0"/>
        <c:ser>
          <c:idx val="6"/>
          <c:order val="6"/>
          <c:tx>
            <c:strRef>
              <c:f>data!$H$76</c:f>
              <c:strCache>
                <c:ptCount val="1"/>
                <c:pt idx="0">
                  <c:v>Variance with Base %</c:v>
                </c:pt>
              </c:strCache>
            </c:strRef>
          </c:tx>
          <c:cat>
            <c:strRef>
              <c:f>data!$A$77:$A$79</c:f>
              <c:strCache>
                <c:ptCount val="3"/>
                <c:pt idx="0">
                  <c:v>NBP Adv: Sal: O/S</c:v>
                </c:pt>
                <c:pt idx="1">
                  <c:v>Overdue Adv: Sal: over 90 Days</c:v>
                </c:pt>
                <c:pt idx="2">
                  <c:v>Agr: Finance O/S</c:v>
                </c:pt>
              </c:strCache>
            </c:strRef>
          </c:cat>
          <c:val>
            <c:numRef>
              <c:f>data!$H$77:$H$79</c:f>
              <c:numCache>
                <c:formatCode>0.00%</c:formatCode>
                <c:ptCount val="3"/>
                <c:pt idx="0">
                  <c:v>7.0198427555222764E-2</c:v>
                </c:pt>
                <c:pt idx="1">
                  <c:v>9.4724808100605466E-3</c:v>
                </c:pt>
                <c:pt idx="2">
                  <c:v>-6.1264822134387283E-2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data!$J$76</c:f>
              <c:strCache>
                <c:ptCount val="1"/>
                <c:pt idx="0">
                  <c:v>Variance Corresp: Month %</c:v>
                </c:pt>
              </c:strCache>
            </c:strRef>
          </c:tx>
          <c:cat>
            <c:strRef>
              <c:f>data!$A$77:$A$79</c:f>
              <c:strCache>
                <c:ptCount val="3"/>
                <c:pt idx="0">
                  <c:v>NBP Adv: Sal: O/S</c:v>
                </c:pt>
                <c:pt idx="1">
                  <c:v>Overdue Adv: Sal: over 90 Days</c:v>
                </c:pt>
                <c:pt idx="2">
                  <c:v>Agr: Finance O/S</c:v>
                </c:pt>
              </c:strCache>
            </c:strRef>
          </c:cat>
          <c:val>
            <c:numRef>
              <c:f>data!$J$77:$J$79</c:f>
              <c:numCache>
                <c:formatCode>0.0%</c:formatCode>
                <c:ptCount val="3"/>
                <c:pt idx="0">
                  <c:v>0.17499764500355378</c:v>
                </c:pt>
                <c:pt idx="1">
                  <c:v>0.10989405638355165</c:v>
                </c:pt>
                <c:pt idx="2">
                  <c:v>-7.5515764889061879E-2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data!$L$76</c:f>
              <c:strCache>
                <c:ptCount val="1"/>
                <c:pt idx="0">
                  <c:v>Variance with Target %</c:v>
                </c:pt>
              </c:strCache>
            </c:strRef>
          </c:tx>
          <c:cat>
            <c:strRef>
              <c:f>data!$A$77:$A$79</c:f>
              <c:strCache>
                <c:ptCount val="3"/>
                <c:pt idx="0">
                  <c:v>NBP Adv: Sal: O/S</c:v>
                </c:pt>
                <c:pt idx="1">
                  <c:v>Overdue Adv: Sal: over 90 Days</c:v>
                </c:pt>
                <c:pt idx="2">
                  <c:v>Agr: Finance O/S</c:v>
                </c:pt>
              </c:strCache>
            </c:strRef>
          </c:cat>
          <c:val>
            <c:numRef>
              <c:f>data!$L$77:$L$79</c:f>
              <c:numCache>
                <c:formatCode>0.00%</c:formatCode>
                <c:ptCount val="3"/>
                <c:pt idx="0">
                  <c:v>-4.0633201105677953E-2</c:v>
                </c:pt>
                <c:pt idx="1">
                  <c:v>0.16483447452729433</c:v>
                </c:pt>
                <c:pt idx="2">
                  <c:v>-0.59155010318734247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066368"/>
        <c:axId val="682621696"/>
      </c:lineChart>
      <c:catAx>
        <c:axId val="68306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682621120"/>
        <c:crosses val="autoZero"/>
        <c:auto val="1"/>
        <c:lblAlgn val="ctr"/>
        <c:lblOffset val="100"/>
        <c:noMultiLvlLbl val="0"/>
      </c:catAx>
      <c:valAx>
        <c:axId val="68262112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83065344"/>
        <c:crosses val="autoZero"/>
        <c:crossBetween val="between"/>
      </c:valAx>
      <c:valAx>
        <c:axId val="68262169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683066368"/>
        <c:crosses val="max"/>
        <c:crossBetween val="between"/>
      </c:valAx>
      <c:catAx>
        <c:axId val="68306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6826216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data!$B$93</c:f>
              <c:strCache>
                <c:ptCount val="1"/>
                <c:pt idx="0">
                  <c:v>Base 31.12.2014</c:v>
                </c:pt>
              </c:strCache>
            </c:strRef>
          </c:tx>
          <c:invertIfNegative val="0"/>
          <c:cat>
            <c:strRef>
              <c:f>data!$A$94:$A$97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data!$B$94:$B$97</c:f>
              <c:numCache>
                <c:formatCode>0.000</c:formatCode>
                <c:ptCount val="4"/>
                <c:pt idx="0">
                  <c:v>560.92399999999998</c:v>
                </c:pt>
                <c:pt idx="1">
                  <c:v>346.73</c:v>
                </c:pt>
                <c:pt idx="2">
                  <c:v>158.91</c:v>
                </c:pt>
                <c:pt idx="3">
                  <c:v>81.796000000000006</c:v>
                </c:pt>
              </c:numCache>
            </c:numRef>
          </c:val>
        </c:ser>
        <c:ser>
          <c:idx val="1"/>
          <c:order val="1"/>
          <c:tx>
            <c:strRef>
              <c:f>data!$C$93</c:f>
              <c:strCache>
                <c:ptCount val="1"/>
                <c:pt idx="0">
                  <c:v>Corresp:Month 31.08.2014</c:v>
                </c:pt>
              </c:strCache>
            </c:strRef>
          </c:tx>
          <c:invertIfNegative val="0"/>
          <c:cat>
            <c:strRef>
              <c:f>data!$A$94:$A$97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data!$C$94:$C$97</c:f>
              <c:numCache>
                <c:formatCode>0.000</c:formatCode>
                <c:ptCount val="4"/>
                <c:pt idx="0">
                  <c:v>409.78899999999999</c:v>
                </c:pt>
                <c:pt idx="1">
                  <c:v>271.05599999999998</c:v>
                </c:pt>
                <c:pt idx="2">
                  <c:v>107.09499999999998</c:v>
                </c:pt>
                <c:pt idx="3">
                  <c:v>44.839999999999996</c:v>
                </c:pt>
              </c:numCache>
            </c:numRef>
          </c:val>
        </c:ser>
        <c:ser>
          <c:idx val="2"/>
          <c:order val="2"/>
          <c:tx>
            <c:strRef>
              <c:f>data!$D$93</c:f>
              <c:strCache>
                <c:ptCount val="1"/>
                <c:pt idx="0">
                  <c:v>Current Month 31.08.2015</c:v>
                </c:pt>
              </c:strCache>
            </c:strRef>
          </c:tx>
          <c:invertIfNegative val="0"/>
          <c:cat>
            <c:strRef>
              <c:f>data!$A$94:$A$97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data!$D$94:$D$97</c:f>
              <c:numCache>
                <c:formatCode>0.000</c:formatCode>
                <c:ptCount val="4"/>
                <c:pt idx="0">
                  <c:v>345.67500000000001</c:v>
                </c:pt>
                <c:pt idx="1">
                  <c:v>177.08499999999998</c:v>
                </c:pt>
                <c:pt idx="2">
                  <c:v>95.575999999999993</c:v>
                </c:pt>
                <c:pt idx="3">
                  <c:v>40.643000000000001</c:v>
                </c:pt>
              </c:numCache>
            </c:numRef>
          </c:val>
        </c:ser>
        <c:ser>
          <c:idx val="3"/>
          <c:order val="3"/>
          <c:tx>
            <c:strRef>
              <c:f>data!$E$93</c:f>
              <c:strCache>
                <c:ptCount val="1"/>
                <c:pt idx="0">
                  <c:v>Proportionate Target 31.08.2015</c:v>
                </c:pt>
              </c:strCache>
            </c:strRef>
          </c:tx>
          <c:invertIfNegative val="0"/>
          <c:cat>
            <c:strRef>
              <c:f>data!$A$94:$A$97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data!$E$94:$E$97</c:f>
              <c:numCache>
                <c:formatCode>0.000</c:formatCode>
                <c:ptCount val="4"/>
                <c:pt idx="0">
                  <c:v>415.29262304999429</c:v>
                </c:pt>
                <c:pt idx="1">
                  <c:v>222.14426695138889</c:v>
                </c:pt>
                <c:pt idx="2">
                  <c:v>115.26666666666668</c:v>
                </c:pt>
                <c:pt idx="3">
                  <c:v>52.534600000000005</c:v>
                </c:pt>
              </c:numCache>
            </c:numRef>
          </c:val>
        </c:ser>
        <c:ser>
          <c:idx val="4"/>
          <c:order val="4"/>
          <c:tx>
            <c:strRef>
              <c:f>data!$F$93</c:f>
              <c:strCache>
                <c:ptCount val="1"/>
                <c:pt idx="0">
                  <c:v>Proportionate Target 30.09.2015</c:v>
                </c:pt>
              </c:strCache>
            </c:strRef>
          </c:tx>
          <c:invertIfNegative val="0"/>
          <c:cat>
            <c:strRef>
              <c:f>data!$A$94:$A$97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data!$F$94:$F$97</c:f>
              <c:numCache>
                <c:formatCode>0.000</c:formatCode>
                <c:ptCount val="4"/>
                <c:pt idx="0">
                  <c:v>469.80591138754562</c:v>
                </c:pt>
                <c:pt idx="1">
                  <c:v>252.16047405374999</c:v>
                </c:pt>
                <c:pt idx="2">
                  <c:v>129.67500000000004</c:v>
                </c:pt>
                <c:pt idx="3">
                  <c:v>59.101424999999999</c:v>
                </c:pt>
              </c:numCache>
            </c:numRef>
          </c:val>
        </c:ser>
        <c:ser>
          <c:idx val="5"/>
          <c:order val="5"/>
          <c:tx>
            <c:strRef>
              <c:f>data!$G$93</c:f>
              <c:strCache>
                <c:ptCount val="1"/>
                <c:pt idx="0">
                  <c:v>Variance with Base Amount </c:v>
                </c:pt>
              </c:strCache>
            </c:strRef>
          </c:tx>
          <c:invertIfNegative val="0"/>
          <c:cat>
            <c:strRef>
              <c:f>data!$A$94:$A$97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data!$G$94:$G$97</c:f>
              <c:numCache>
                <c:formatCode>0.000</c:formatCode>
                <c:ptCount val="4"/>
                <c:pt idx="0">
                  <c:v>-215.24899999999997</c:v>
                </c:pt>
                <c:pt idx="1">
                  <c:v>-169.64500000000004</c:v>
                </c:pt>
                <c:pt idx="2">
                  <c:v>-63.334000000000003</c:v>
                </c:pt>
                <c:pt idx="3">
                  <c:v>-41.153000000000006</c:v>
                </c:pt>
              </c:numCache>
            </c:numRef>
          </c:val>
        </c:ser>
        <c:ser>
          <c:idx val="7"/>
          <c:order val="7"/>
          <c:tx>
            <c:strRef>
              <c:f>data!$I$93</c:f>
              <c:strCache>
                <c:ptCount val="1"/>
                <c:pt idx="0">
                  <c:v>Variance Corresp: Month Amount</c:v>
                </c:pt>
              </c:strCache>
            </c:strRef>
          </c:tx>
          <c:invertIfNegative val="0"/>
          <c:cat>
            <c:strRef>
              <c:f>data!$A$94:$A$97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data!$I$94:$I$97</c:f>
              <c:numCache>
                <c:formatCode>0.000</c:formatCode>
                <c:ptCount val="4"/>
                <c:pt idx="0">
                  <c:v>-64.113999999999976</c:v>
                </c:pt>
                <c:pt idx="1">
                  <c:v>-93.971000000000004</c:v>
                </c:pt>
                <c:pt idx="2">
                  <c:v>-11.518999999999991</c:v>
                </c:pt>
                <c:pt idx="3">
                  <c:v>-4.1969999999999956</c:v>
                </c:pt>
              </c:numCache>
            </c:numRef>
          </c:val>
        </c:ser>
        <c:ser>
          <c:idx val="9"/>
          <c:order val="9"/>
          <c:tx>
            <c:strRef>
              <c:f>data!$K$93</c:f>
              <c:strCache>
                <c:ptCount val="1"/>
                <c:pt idx="0">
                  <c:v>Variance with Target Amount</c:v>
                </c:pt>
              </c:strCache>
            </c:strRef>
          </c:tx>
          <c:invertIfNegative val="0"/>
          <c:cat>
            <c:strRef>
              <c:f>data!$A$94:$A$97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data!$K$94:$K$97</c:f>
              <c:numCache>
                <c:formatCode>0.000</c:formatCode>
                <c:ptCount val="4"/>
                <c:pt idx="0">
                  <c:v>-69.617623049994279</c:v>
                </c:pt>
                <c:pt idx="1">
                  <c:v>-45.059266951388906</c:v>
                </c:pt>
                <c:pt idx="2">
                  <c:v>-19.690666666666687</c:v>
                </c:pt>
                <c:pt idx="3">
                  <c:v>-11.891600000000004</c:v>
                </c:pt>
              </c:numCache>
            </c:numRef>
          </c:val>
        </c:ser>
        <c:ser>
          <c:idx val="11"/>
          <c:order val="11"/>
          <c:tx>
            <c:strRef>
              <c:f>data!$M$93</c:f>
              <c:strCache>
                <c:ptCount val="1"/>
                <c:pt idx="0">
                  <c:v>Target December 2015</c:v>
                </c:pt>
              </c:strCache>
            </c:strRef>
          </c:tx>
          <c:invertIfNegative val="0"/>
          <c:cat>
            <c:strRef>
              <c:f>data!$A$94:$A$97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data!$M$94:$M$97</c:f>
              <c:numCache>
                <c:formatCode>0.000</c:formatCode>
                <c:ptCount val="4"/>
                <c:pt idx="0">
                  <c:v>636.32481825229695</c:v>
                </c:pt>
                <c:pt idx="1">
                  <c:v>345.20666033874994</c:v>
                </c:pt>
                <c:pt idx="2">
                  <c:v>172.9</c:v>
                </c:pt>
                <c:pt idx="3">
                  <c:v>78.801899999999989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9744384"/>
        <c:axId val="683100416"/>
      </c:barChart>
      <c:lineChart>
        <c:grouping val="standard"/>
        <c:varyColors val="0"/>
        <c:ser>
          <c:idx val="6"/>
          <c:order val="6"/>
          <c:tx>
            <c:strRef>
              <c:f>data!$H$93</c:f>
              <c:strCache>
                <c:ptCount val="1"/>
                <c:pt idx="0">
                  <c:v>Variance with Base %</c:v>
                </c:pt>
              </c:strCache>
            </c:strRef>
          </c:tx>
          <c:cat>
            <c:strRef>
              <c:f>data!$A$94:$A$97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data!$H$94:$H$97</c:f>
              <c:numCache>
                <c:formatCode>0.00%</c:formatCode>
                <c:ptCount val="4"/>
                <c:pt idx="0">
                  <c:v>-0.38374004321441046</c:v>
                </c:pt>
                <c:pt idx="1">
                  <c:v>-0.48927119084013504</c:v>
                </c:pt>
                <c:pt idx="2">
                  <c:v>-0.39855263985903971</c:v>
                </c:pt>
                <c:pt idx="3">
                  <c:v>-0.50311751185877063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data!$J$93</c:f>
              <c:strCache>
                <c:ptCount val="1"/>
                <c:pt idx="0">
                  <c:v>Variance Corresp: Month %</c:v>
                </c:pt>
              </c:strCache>
            </c:strRef>
          </c:tx>
          <c:cat>
            <c:strRef>
              <c:f>data!$A$94:$A$97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data!$J$94:$J$97</c:f>
              <c:numCache>
                <c:formatCode>0.0%</c:formatCode>
                <c:ptCount val="4"/>
                <c:pt idx="0">
                  <c:v>-0.15645612742167306</c:v>
                </c:pt>
                <c:pt idx="1">
                  <c:v>-0.34668481789740868</c:v>
                </c:pt>
                <c:pt idx="2">
                  <c:v>-0.10755870955693536</c:v>
                </c:pt>
                <c:pt idx="3">
                  <c:v>-9.359946476360384E-2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data!$L$93</c:f>
              <c:strCache>
                <c:ptCount val="1"/>
                <c:pt idx="0">
                  <c:v>Variance with Target %</c:v>
                </c:pt>
              </c:strCache>
            </c:strRef>
          </c:tx>
          <c:cat>
            <c:strRef>
              <c:f>data!$A$94:$A$97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data!$L$94:$L$97</c:f>
              <c:numCache>
                <c:formatCode>0.00%</c:formatCode>
                <c:ptCount val="4"/>
                <c:pt idx="0">
                  <c:v>-0.16763510639487925</c:v>
                </c:pt>
                <c:pt idx="1">
                  <c:v>-0.20283785654143882</c:v>
                </c:pt>
                <c:pt idx="2">
                  <c:v>-0.17082706766917308</c:v>
                </c:pt>
                <c:pt idx="3">
                  <c:v>-0.2263574863042643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067392"/>
        <c:axId val="683100992"/>
      </c:lineChart>
      <c:catAx>
        <c:axId val="64974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683100416"/>
        <c:crosses val="autoZero"/>
        <c:auto val="1"/>
        <c:lblAlgn val="ctr"/>
        <c:lblOffset val="100"/>
        <c:noMultiLvlLbl val="0"/>
      </c:catAx>
      <c:valAx>
        <c:axId val="68310041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49744384"/>
        <c:crosses val="autoZero"/>
        <c:crossBetween val="between"/>
      </c:valAx>
      <c:valAx>
        <c:axId val="68310099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683067392"/>
        <c:crosses val="max"/>
        <c:crossBetween val="between"/>
      </c:valAx>
      <c:catAx>
        <c:axId val="683067392"/>
        <c:scaling>
          <c:orientation val="minMax"/>
        </c:scaling>
        <c:delete val="1"/>
        <c:axPos val="b"/>
        <c:majorTickMark val="out"/>
        <c:minorTickMark val="none"/>
        <c:tickLblPos val="nextTo"/>
        <c:crossAx val="6831009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data!$C$123</c:f>
              <c:strCache>
                <c:ptCount val="1"/>
                <c:pt idx="0">
                  <c:v>WT. SCR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data!$A$124:$A$129</c:f>
              <c:strCache>
                <c:ptCount val="6"/>
                <c:pt idx="0">
                  <c:v>DEPOSIT - 30%</c:v>
                </c:pt>
                <c:pt idx="1">
                  <c:v>ACCOUNTS - 20%</c:v>
                </c:pt>
                <c:pt idx="2">
                  <c:v>Advances - 10%</c:v>
                </c:pt>
                <c:pt idx="3">
                  <c:v>COST - 20%</c:v>
                </c:pt>
                <c:pt idx="4">
                  <c:v>O/S - 10%</c:v>
                </c:pt>
                <c:pt idx="5">
                  <c:v>INCOME/EXPENSE - 10%</c:v>
                </c:pt>
              </c:strCache>
            </c:strRef>
          </c:cat>
          <c:val>
            <c:numRef>
              <c:f>data!$C$124:$C$129</c:f>
              <c:numCache>
                <c:formatCode>General</c:formatCode>
                <c:ptCount val="6"/>
                <c:pt idx="0">
                  <c:v>24</c:v>
                </c:pt>
                <c:pt idx="1">
                  <c:v>6</c:v>
                </c:pt>
                <c:pt idx="2">
                  <c:v>24.299999999999997</c:v>
                </c:pt>
                <c:pt idx="3">
                  <c:v>27</c:v>
                </c:pt>
                <c:pt idx="4">
                  <c:v>16.200000000000003</c:v>
                </c:pt>
                <c:pt idx="5">
                  <c:v>25.799999999999997</c:v>
                </c:pt>
              </c:numCache>
            </c:numRef>
          </c:val>
        </c:ser>
        <c:ser>
          <c:idx val="1"/>
          <c:order val="1"/>
          <c:tx>
            <c:strRef>
              <c:f>data!$D$123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data!$A$124:$A$129</c:f>
              <c:strCache>
                <c:ptCount val="6"/>
                <c:pt idx="0">
                  <c:v>DEPOSIT - 30%</c:v>
                </c:pt>
                <c:pt idx="1">
                  <c:v>ACCOUNTS - 20%</c:v>
                </c:pt>
                <c:pt idx="2">
                  <c:v>Advances - 10%</c:v>
                </c:pt>
                <c:pt idx="3">
                  <c:v>COST - 20%</c:v>
                </c:pt>
                <c:pt idx="4">
                  <c:v>O/S - 10%</c:v>
                </c:pt>
                <c:pt idx="5">
                  <c:v>INCOME/EXPENSE - 10%</c:v>
                </c:pt>
              </c:strCache>
            </c:strRef>
          </c:cat>
          <c:val>
            <c:numRef>
              <c:f>data!$D$124:$D$129</c:f>
              <c:numCache>
                <c:formatCode>General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524160"/>
        <c:axId val="683104448"/>
      </c:radarChart>
      <c:catAx>
        <c:axId val="6825241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683104448"/>
        <c:crosses val="autoZero"/>
        <c:auto val="1"/>
        <c:lblAlgn val="ctr"/>
        <c:lblOffset val="100"/>
        <c:noMultiLvlLbl val="0"/>
      </c:catAx>
      <c:valAx>
        <c:axId val="683104448"/>
        <c:scaling>
          <c:orientation val="minMax"/>
          <c:max val="3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82524160"/>
        <c:crosses val="autoZero"/>
        <c:crossBetween val="between"/>
        <c:minorUnit val="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194733</xdr:rowOff>
    </xdr:from>
    <xdr:to>
      <xdr:col>13</xdr:col>
      <xdr:colOff>328083</xdr:colOff>
      <xdr:row>21</xdr:row>
      <xdr:rowOff>137584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116417</xdr:rowOff>
    </xdr:from>
    <xdr:to>
      <xdr:col>13</xdr:col>
      <xdr:colOff>105833</xdr:colOff>
      <xdr:row>36</xdr:row>
      <xdr:rowOff>10583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52916</xdr:colOff>
      <xdr:row>44</xdr:row>
      <xdr:rowOff>179917</xdr:rowOff>
    </xdr:from>
    <xdr:to>
      <xdr:col>13</xdr:col>
      <xdr:colOff>285749</xdr:colOff>
      <xdr:row>56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201082</xdr:colOff>
      <xdr:row>63</xdr:row>
      <xdr:rowOff>57149</xdr:rowOff>
    </xdr:from>
    <xdr:to>
      <xdr:col>13</xdr:col>
      <xdr:colOff>433915</xdr:colOff>
      <xdr:row>72</xdr:row>
      <xdr:rowOff>179917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80</xdr:row>
      <xdr:rowOff>194733</xdr:rowOff>
    </xdr:from>
    <xdr:to>
      <xdr:col>13</xdr:col>
      <xdr:colOff>179915</xdr:colOff>
      <xdr:row>90</xdr:row>
      <xdr:rowOff>179917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13</xdr:col>
      <xdr:colOff>232833</xdr:colOff>
      <xdr:row>113</xdr:row>
      <xdr:rowOff>42334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253998</xdr:colOff>
      <xdr:row>120</xdr:row>
      <xdr:rowOff>131232</xdr:rowOff>
    </xdr:from>
    <xdr:to>
      <xdr:col>13</xdr:col>
      <xdr:colOff>119943</xdr:colOff>
      <xdr:row>144</xdr:row>
      <xdr:rowOff>63499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showGridLines="0" tabSelected="1" topLeftCell="A109" zoomScale="90" zoomScaleNormal="90" workbookViewId="0">
      <selection activeCell="A119" sqref="A119"/>
    </sheetView>
  </sheetViews>
  <sheetFormatPr defaultColWidth="9.140625" defaultRowHeight="12.75"/>
  <cols>
    <col min="1" max="1" width="34" style="1" customWidth="1"/>
    <col min="2" max="2" width="9.28515625" style="1" customWidth="1"/>
    <col min="3" max="3" width="9.42578125" style="1" customWidth="1"/>
    <col min="4" max="4" width="10.28515625" style="1" customWidth="1"/>
    <col min="5" max="5" width="11.5703125" style="1" customWidth="1"/>
    <col min="6" max="6" width="11.7109375" style="1" customWidth="1"/>
    <col min="7" max="9" width="10.28515625" style="1" customWidth="1"/>
    <col min="10" max="10" width="8.5703125" style="1" customWidth="1"/>
    <col min="11" max="11" width="10.28515625" style="1" customWidth="1"/>
    <col min="12" max="12" width="8.7109375" style="1" customWidth="1"/>
    <col min="13" max="13" width="10.28515625" style="1" customWidth="1"/>
    <col min="14" max="14" width="7.85546875" style="1" customWidth="1"/>
    <col min="15" max="15" width="6.28515625" style="1" customWidth="1"/>
    <col min="16" max="16" width="7.42578125" style="1" customWidth="1"/>
    <col min="17" max="16384" width="9.140625" style="1"/>
  </cols>
  <sheetData>
    <row r="1" spans="1:16" ht="15">
      <c r="A1" s="1" t="s">
        <v>27</v>
      </c>
      <c r="B1"/>
      <c r="C1"/>
      <c r="D1"/>
      <c r="E1"/>
      <c r="F1"/>
      <c r="G1"/>
      <c r="H1"/>
      <c r="I1"/>
      <c r="J1"/>
      <c r="K1"/>
      <c r="L1"/>
      <c r="M1"/>
    </row>
    <row r="2" spans="1:16" ht="15">
      <c r="A2"/>
      <c r="B2"/>
      <c r="C2"/>
      <c r="D2"/>
      <c r="E2"/>
      <c r="F2"/>
      <c r="G2"/>
      <c r="H2"/>
      <c r="I2"/>
      <c r="J2"/>
      <c r="K2"/>
      <c r="L2"/>
      <c r="M2"/>
    </row>
    <row r="3" spans="1:16" ht="48">
      <c r="A3" s="3" t="s">
        <v>39</v>
      </c>
      <c r="B3" s="9" t="s">
        <v>26</v>
      </c>
      <c r="C3" s="9" t="s">
        <v>28</v>
      </c>
      <c r="D3" s="9" t="s">
        <v>29</v>
      </c>
      <c r="E3" s="9" t="s">
        <v>30</v>
      </c>
      <c r="F3" s="9" t="s">
        <v>31</v>
      </c>
      <c r="G3" s="9" t="s">
        <v>32</v>
      </c>
      <c r="H3" s="9" t="s">
        <v>33</v>
      </c>
      <c r="I3" s="9" t="s">
        <v>34</v>
      </c>
      <c r="J3" s="9" t="s">
        <v>35</v>
      </c>
      <c r="K3" s="9" t="s">
        <v>36</v>
      </c>
      <c r="L3" s="9" t="s">
        <v>37</v>
      </c>
      <c r="M3" s="9" t="s">
        <v>38</v>
      </c>
      <c r="N3" s="10" t="s">
        <v>45</v>
      </c>
      <c r="O3" s="14" t="s">
        <v>46</v>
      </c>
      <c r="P3" s="14" t="s">
        <v>47</v>
      </c>
    </row>
    <row r="4" spans="1:16" s="2" customFormat="1" ht="17.100000000000001" customHeight="1">
      <c r="A4" s="4" t="s">
        <v>0</v>
      </c>
      <c r="B4" s="5">
        <v>6266.4949999999999</v>
      </c>
      <c r="C4" s="5">
        <v>0</v>
      </c>
      <c r="D4" s="5">
        <v>8359.8739999999998</v>
      </c>
      <c r="E4" s="5">
        <v>6389.1091277222222</v>
      </c>
      <c r="F4" s="5">
        <v>6526.8667209444438</v>
      </c>
      <c r="G4" s="6">
        <v>2093.3789999999999</v>
      </c>
      <c r="H4" s="7">
        <v>0.33405899150960783</v>
      </c>
      <c r="I4" s="6">
        <v>8359.8739999999998</v>
      </c>
      <c r="J4" s="8">
        <v>0</v>
      </c>
      <c r="K4" s="6">
        <v>1970.7648722777776</v>
      </c>
      <c r="L4" s="7">
        <v>0.30845691204845233</v>
      </c>
      <c r="M4" s="5">
        <v>6966.2267019999999</v>
      </c>
      <c r="N4" s="11">
        <f>B4/M4</f>
        <v>0.89955369930767437</v>
      </c>
      <c r="O4" s="15" t="str">
        <f>IF(N4&gt;=95%,"10",IF(N4&gt;=80%,"8",IF(N4&gt;=60%,"6",IF(N4&gt;=40%,"4",IF(N4&gt;=20%,"2",0)))))</f>
        <v>8</v>
      </c>
      <c r="P4" s="23">
        <f>O4*40%+O5*20%+O6*20%+O7*20%</f>
        <v>8</v>
      </c>
    </row>
    <row r="5" spans="1:16" s="2" customFormat="1" ht="17.100000000000001" customHeight="1">
      <c r="A5" s="4" t="s">
        <v>1</v>
      </c>
      <c r="B5" s="5">
        <v>5407.5510000000004</v>
      </c>
      <c r="C5" s="5">
        <v>3934.1880000000001</v>
      </c>
      <c r="D5" s="5">
        <v>4160.8440000000001</v>
      </c>
      <c r="E5" s="5">
        <v>5387.4560903888887</v>
      </c>
      <c r="F5" s="5">
        <v>5507.3750539444436</v>
      </c>
      <c r="G5" s="6">
        <v>-1246.7070000000003</v>
      </c>
      <c r="H5" s="7">
        <v>-0.23054928192078081</v>
      </c>
      <c r="I5" s="6">
        <v>226.65599999999995</v>
      </c>
      <c r="J5" s="8">
        <v>5.7611888399842597E-2</v>
      </c>
      <c r="K5" s="6">
        <v>-1226.6120903888886</v>
      </c>
      <c r="L5" s="7">
        <v>-0.22767927381851696</v>
      </c>
      <c r="M5" s="5">
        <v>5893.2191459999995</v>
      </c>
      <c r="N5" s="11">
        <f t="shared" ref="N5:N7" si="0">B5/M5</f>
        <v>0.91758864994361455</v>
      </c>
      <c r="O5" s="15" t="str">
        <f t="shared" ref="O5:O7" si="1">IF(N5&gt;=95%,"10",IF(N5&gt;=80%,"8",IF(N5&gt;=60%,"6",IF(N5&gt;=40%,"4",IF(N5&gt;=20%,"2",0)))))</f>
        <v>8</v>
      </c>
      <c r="P5" s="23"/>
    </row>
    <row r="6" spans="1:16" s="2" customFormat="1" ht="17.100000000000001" customHeight="1">
      <c r="A6" s="4" t="s">
        <v>2</v>
      </c>
      <c r="B6" s="5">
        <v>5433.8267692307691</v>
      </c>
      <c r="C6" s="5">
        <v>5482.2396666666664</v>
      </c>
      <c r="D6" s="5">
        <v>5791.8329211455548</v>
      </c>
      <c r="E6" s="5">
        <v>5862.5331629228385</v>
      </c>
      <c r="F6" s="5">
        <v>5930.5292193333335</v>
      </c>
      <c r="G6" s="6">
        <v>358.00615191478573</v>
      </c>
      <c r="H6" s="7">
        <v>6.5884719391867227E-2</v>
      </c>
      <c r="I6" s="6">
        <v>309.59325447888841</v>
      </c>
      <c r="J6" s="8">
        <v>5.6472039404130717E-2</v>
      </c>
      <c r="K6" s="6">
        <v>-70.700241777283736</v>
      </c>
      <c r="L6" s="7">
        <v>-1.2059674514836392E-2</v>
      </c>
      <c r="M6" s="5">
        <v>6206.569702702991</v>
      </c>
      <c r="N6" s="11">
        <f t="shared" si="0"/>
        <v>0.87549597112625854</v>
      </c>
      <c r="O6" s="15" t="str">
        <f t="shared" si="1"/>
        <v>8</v>
      </c>
      <c r="P6" s="23"/>
    </row>
    <row r="7" spans="1:16" s="2" customFormat="1" ht="17.100000000000001" customHeight="1">
      <c r="A7" s="4" t="s">
        <v>3</v>
      </c>
      <c r="B7" s="5">
        <v>6266.4949999999999</v>
      </c>
      <c r="C7" s="5">
        <v>4908.91</v>
      </c>
      <c r="D7" s="5">
        <v>8776.6949999999997</v>
      </c>
      <c r="E7" s="5">
        <v>6389.1091277222222</v>
      </c>
      <c r="F7" s="5">
        <v>6526.8667209444438</v>
      </c>
      <c r="G7" s="6">
        <v>2510.1999999999998</v>
      </c>
      <c r="H7" s="7">
        <v>0.40060000000000001</v>
      </c>
      <c r="I7" s="6">
        <v>3867.7849999999999</v>
      </c>
      <c r="J7" s="8">
        <v>0.78791116561517727</v>
      </c>
      <c r="K7" s="6">
        <v>2387.5858722777775</v>
      </c>
      <c r="L7" s="7">
        <v>0.37369621093464944</v>
      </c>
      <c r="M7" s="5">
        <v>6966.2267019999999</v>
      </c>
      <c r="N7" s="11">
        <f t="shared" si="0"/>
        <v>0.89955369930767437</v>
      </c>
      <c r="O7" s="15" t="str">
        <f t="shared" si="1"/>
        <v>8</v>
      </c>
      <c r="P7" s="23"/>
    </row>
    <row r="8" spans="1:16" s="2" customFormat="1" ht="17.100000000000001" customHeight="1">
      <c r="A8"/>
      <c r="B8"/>
      <c r="C8"/>
      <c r="D8"/>
      <c r="E8"/>
      <c r="F8"/>
      <c r="G8"/>
      <c r="H8"/>
      <c r="I8"/>
      <c r="J8"/>
      <c r="K8"/>
      <c r="L8"/>
      <c r="M8"/>
    </row>
    <row r="9" spans="1:16" s="2" customFormat="1" ht="17.100000000000001" customHeight="1">
      <c r="A9"/>
      <c r="B9"/>
      <c r="C9"/>
      <c r="D9"/>
      <c r="E9"/>
      <c r="F9"/>
      <c r="G9"/>
      <c r="H9"/>
      <c r="I9"/>
      <c r="J9"/>
      <c r="K9"/>
      <c r="L9"/>
      <c r="M9"/>
    </row>
    <row r="10" spans="1:16" s="2" customFormat="1" ht="17.100000000000001" customHeight="1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6" s="2" customFormat="1" ht="17.100000000000001" customHeight="1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6" s="2" customFormat="1" ht="17.100000000000001" customHeight="1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6" s="2" customFormat="1" ht="17.100000000000001" customHeight="1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6" s="2" customFormat="1" ht="17.100000000000001" customHeight="1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6" s="2" customFormat="1" ht="17.100000000000001" customHeight="1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6" s="2" customFormat="1" ht="17.100000000000001" customHeight="1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6" s="2" customFormat="1" ht="17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6" s="2" customFormat="1" ht="17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6" s="2" customFormat="1" ht="17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6" s="2" customFormat="1" ht="17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6" s="2" customFormat="1" ht="17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6" s="2" customFormat="1" ht="17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6" s="2" customFormat="1" ht="17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6" s="2" customFormat="1" ht="48">
      <c r="A24" s="3" t="s">
        <v>40</v>
      </c>
      <c r="B24" s="9" t="s">
        <v>26</v>
      </c>
      <c r="C24" s="9" t="s">
        <v>28</v>
      </c>
      <c r="D24" s="9" t="s">
        <v>29</v>
      </c>
      <c r="E24" s="9" t="s">
        <v>30</v>
      </c>
      <c r="F24" s="9" t="s">
        <v>31</v>
      </c>
      <c r="G24" s="9" t="s">
        <v>32</v>
      </c>
      <c r="H24" s="9" t="s">
        <v>33</v>
      </c>
      <c r="I24" s="9" t="s">
        <v>34</v>
      </c>
      <c r="J24" s="9" t="s">
        <v>35</v>
      </c>
      <c r="K24" s="9" t="s">
        <v>36</v>
      </c>
      <c r="L24" s="9" t="s">
        <v>37</v>
      </c>
      <c r="M24" s="9" t="s">
        <v>38</v>
      </c>
      <c r="N24" s="10" t="s">
        <v>45</v>
      </c>
      <c r="O24" s="14" t="s">
        <v>46</v>
      </c>
      <c r="P24" s="14" t="s">
        <v>47</v>
      </c>
    </row>
    <row r="25" spans="1:16" s="2" customFormat="1" ht="17.100000000000001" customHeight="1">
      <c r="A25" s="4" t="s">
        <v>4</v>
      </c>
      <c r="B25" s="5">
        <v>2280</v>
      </c>
      <c r="C25" s="5">
        <v>20</v>
      </c>
      <c r="D25" s="5">
        <v>41</v>
      </c>
      <c r="E25" s="5">
        <v>190</v>
      </c>
      <c r="F25" s="5">
        <v>190</v>
      </c>
      <c r="G25" s="6">
        <v>-2239</v>
      </c>
      <c r="H25" s="7">
        <v>-0.98201754385964912</v>
      </c>
      <c r="I25" s="6">
        <v>21</v>
      </c>
      <c r="J25" s="8">
        <v>1.05</v>
      </c>
      <c r="K25" s="6">
        <v>-149</v>
      </c>
      <c r="L25" s="7">
        <v>-0.78421052631578947</v>
      </c>
      <c r="M25" s="5">
        <v>2280</v>
      </c>
      <c r="N25" s="11">
        <f>B25/M25</f>
        <v>1</v>
      </c>
      <c r="O25" s="16" t="str">
        <f>IF(N25&gt;=95%,"10",IF(N25&gt;=80%,"8",IF(N25&gt;=60%,"6",IF(N25&gt;=40%,"4",IF(N25&gt;=20%,"2",0)))))</f>
        <v>10</v>
      </c>
      <c r="P25" s="23">
        <f>O25*20%+O26*30%+O27*0%+O28*50%</f>
        <v>2</v>
      </c>
    </row>
    <row r="26" spans="1:16" s="2" customFormat="1" ht="17.100000000000001" customHeight="1">
      <c r="A26" s="4" t="s">
        <v>5</v>
      </c>
      <c r="B26" s="5">
        <v>157</v>
      </c>
      <c r="C26" s="5">
        <v>340</v>
      </c>
      <c r="D26" s="5">
        <v>263</v>
      </c>
      <c r="E26" s="5">
        <v>2280</v>
      </c>
      <c r="F26" s="5">
        <v>2280</v>
      </c>
      <c r="G26" s="6">
        <v>106</v>
      </c>
      <c r="H26" s="7">
        <v>0.67515923566878977</v>
      </c>
      <c r="I26" s="6">
        <v>-77</v>
      </c>
      <c r="J26" s="8">
        <v>-0.22647058823529412</v>
      </c>
      <c r="K26" s="6">
        <v>-2017</v>
      </c>
      <c r="L26" s="7">
        <v>-0.88464912280701757</v>
      </c>
      <c r="M26" s="5">
        <v>2280</v>
      </c>
      <c r="N26" s="11">
        <f t="shared" ref="N26:N28" si="2">B26/M26</f>
        <v>6.8859649122807023E-2</v>
      </c>
      <c r="O26" s="18">
        <f t="shared" ref="O26:O28" si="3">IF(N26&gt;=95%,"10",IF(N26&gt;=80%,"8",IF(N26&gt;=60%,"6",IF(N26&gt;=40%,"4",IF(N26&gt;=20%,"2",0)))))</f>
        <v>0</v>
      </c>
      <c r="P26" s="23"/>
    </row>
    <row r="27" spans="1:16" s="2" customFormat="1" ht="17.100000000000001" customHeight="1">
      <c r="A27" s="4" t="s">
        <v>6</v>
      </c>
      <c r="B27" s="5">
        <v>9.9999999999999995E-8</v>
      </c>
      <c r="C27" s="5">
        <v>0</v>
      </c>
      <c r="D27" s="5">
        <v>0</v>
      </c>
      <c r="E27" s="5">
        <v>0</v>
      </c>
      <c r="F27" s="5">
        <v>0</v>
      </c>
      <c r="G27" s="6">
        <v>0</v>
      </c>
      <c r="H27" s="7">
        <v>0</v>
      </c>
      <c r="I27" s="6">
        <v>0</v>
      </c>
      <c r="J27" s="8">
        <v>0</v>
      </c>
      <c r="K27" s="6">
        <v>0</v>
      </c>
      <c r="L27" s="7">
        <v>0</v>
      </c>
      <c r="M27" s="5">
        <v>9.9999999999999995E-8</v>
      </c>
      <c r="N27" s="11">
        <f t="shared" si="2"/>
        <v>1</v>
      </c>
      <c r="O27" s="18" t="str">
        <f t="shared" si="3"/>
        <v>10</v>
      </c>
      <c r="P27" s="23"/>
    </row>
    <row r="28" spans="1:16" s="2" customFormat="1" ht="17.100000000000001" customHeight="1">
      <c r="A28" s="4" t="s">
        <v>7</v>
      </c>
      <c r="B28" s="5">
        <v>-26.512000000000036</v>
      </c>
      <c r="C28" s="5">
        <v>-13.201999999999984</v>
      </c>
      <c r="D28" s="5">
        <v>32.36953931</v>
      </c>
      <c r="E28" s="5">
        <v>25.347089431938741</v>
      </c>
      <c r="F28" s="5">
        <v>28.869012333795538</v>
      </c>
      <c r="G28" s="6">
        <v>58.881539310000036</v>
      </c>
      <c r="H28" s="7">
        <v>-2.2209391713186464</v>
      </c>
      <c r="I28" s="6">
        <v>45.571539309999984</v>
      </c>
      <c r="J28" s="8">
        <v>-3.4518663316164249</v>
      </c>
      <c r="K28" s="6">
        <v>7.0224498780612592</v>
      </c>
      <c r="L28" s="7">
        <v>0.27705152881232126</v>
      </c>
      <c r="M28" s="5">
        <v>39.416257913547</v>
      </c>
      <c r="N28" s="11">
        <f t="shared" si="2"/>
        <v>-0.67261585455802764</v>
      </c>
      <c r="O28" s="17">
        <f t="shared" si="3"/>
        <v>0</v>
      </c>
      <c r="P28" s="23"/>
    </row>
    <row r="29" spans="1:16" s="2" customFormat="1" ht="17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6" s="2" customFormat="1" ht="17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6" s="2" customFormat="1" ht="17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6" s="2" customFormat="1" ht="17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6" s="2" customFormat="1" ht="17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6" s="2" customFormat="1" ht="17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6" s="2" customFormat="1" ht="17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6" s="2" customFormat="1" ht="17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6" s="2" customFormat="1" ht="17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6" s="2" customFormat="1" ht="48">
      <c r="A38" s="3" t="s">
        <v>41</v>
      </c>
      <c r="B38" s="9" t="s">
        <v>26</v>
      </c>
      <c r="C38" s="9" t="s">
        <v>28</v>
      </c>
      <c r="D38" s="9" t="s">
        <v>29</v>
      </c>
      <c r="E38" s="9" t="s">
        <v>30</v>
      </c>
      <c r="F38" s="9" t="s">
        <v>31</v>
      </c>
      <c r="G38" s="9" t="s">
        <v>32</v>
      </c>
      <c r="H38" s="9" t="s">
        <v>33</v>
      </c>
      <c r="I38" s="9" t="s">
        <v>34</v>
      </c>
      <c r="J38" s="9" t="s">
        <v>35</v>
      </c>
      <c r="K38" s="9" t="s">
        <v>36</v>
      </c>
      <c r="L38" s="9" t="s">
        <v>37</v>
      </c>
      <c r="M38" s="9" t="s">
        <v>38</v>
      </c>
      <c r="N38" s="10" t="s">
        <v>45</v>
      </c>
      <c r="O38" s="14" t="s">
        <v>46</v>
      </c>
      <c r="P38" s="14" t="s">
        <v>47</v>
      </c>
    </row>
    <row r="39" spans="1:16" s="2" customFormat="1" ht="17.100000000000001" customHeight="1">
      <c r="A39" s="4" t="s">
        <v>8</v>
      </c>
      <c r="B39" s="5">
        <v>1220.9970000000003</v>
      </c>
      <c r="C39" s="5">
        <v>1135.671</v>
      </c>
      <c r="D39" s="5">
        <v>1224.3410000000001</v>
      </c>
      <c r="E39" s="5">
        <v>1281.4566666666667</v>
      </c>
      <c r="F39" s="5">
        <v>1280.0202499999996</v>
      </c>
      <c r="G39" s="6">
        <v>3.3439999999998236</v>
      </c>
      <c r="H39" s="7">
        <v>2.738745467842937E-3</v>
      </c>
      <c r="I39" s="6">
        <v>88.670000000000073</v>
      </c>
      <c r="J39" s="8">
        <v>7.8077189608610306E-2</v>
      </c>
      <c r="K39" s="6">
        <v>-57.115666666666584</v>
      </c>
      <c r="L39" s="7">
        <v>-4.4570891979700121E-2</v>
      </c>
      <c r="M39" s="5">
        <v>1311.6860000000001</v>
      </c>
      <c r="N39" s="11">
        <f>B39/M39</f>
        <v>0.93086073953674897</v>
      </c>
      <c r="O39" s="19" t="str">
        <f>IF(N39&gt;=95%,"10",IF(N39&gt;=80%,"8",IF(N39&gt;=60%,"6",IF(N39&gt;=40%,"4",IF(N39&gt;=20%,"2",0)))))</f>
        <v>8</v>
      </c>
      <c r="P39" s="24">
        <f>O39*30%+O40*0%+O41*20%+O42*20%+O43*15%+O44*15%</f>
        <v>8.1</v>
      </c>
    </row>
    <row r="40" spans="1:16" s="2" customFormat="1" ht="17.100000000000001" customHeight="1">
      <c r="A40" s="4" t="s">
        <v>9</v>
      </c>
      <c r="B40" s="5">
        <v>9.9999999999999995E-8</v>
      </c>
      <c r="C40" s="5">
        <v>0</v>
      </c>
      <c r="D40" s="5">
        <v>0</v>
      </c>
      <c r="E40" s="5">
        <v>0</v>
      </c>
      <c r="F40" s="5">
        <v>0</v>
      </c>
      <c r="G40" s="6">
        <v>0</v>
      </c>
      <c r="H40" s="7">
        <v>0</v>
      </c>
      <c r="I40" s="6">
        <v>0</v>
      </c>
      <c r="J40" s="8">
        <v>0</v>
      </c>
      <c r="K40" s="6">
        <v>0</v>
      </c>
      <c r="L40" s="7">
        <v>0</v>
      </c>
      <c r="M40" s="5">
        <v>9.9999999999999995E-8</v>
      </c>
      <c r="N40" s="11">
        <f t="shared" ref="N40:N42" si="4">B40/M40</f>
        <v>1</v>
      </c>
      <c r="O40" s="19" t="str">
        <f t="shared" ref="O40:O44" si="5">IF(N40&gt;=95%,"10",IF(N40&gt;=80%,"8",IF(N40&gt;=60%,"6",IF(N40&gt;=40%,"4",IF(N40&gt;=20%,"2",0)))))</f>
        <v>10</v>
      </c>
      <c r="P40" s="25"/>
    </row>
    <row r="41" spans="1:16" s="2" customFormat="1" ht="17.100000000000001" customHeight="1">
      <c r="A41" s="4" t="s">
        <v>10</v>
      </c>
      <c r="B41" s="5">
        <v>361.96300000000002</v>
      </c>
      <c r="C41" s="5">
        <v>365.63200000000001</v>
      </c>
      <c r="D41" s="5">
        <v>352.93899999999996</v>
      </c>
      <c r="E41" s="5">
        <v>280.12166666666661</v>
      </c>
      <c r="F41" s="5">
        <v>260.89774999999997</v>
      </c>
      <c r="G41" s="6">
        <v>-9.0240000000000578</v>
      </c>
      <c r="H41" s="7">
        <v>-2.4930724963601412E-2</v>
      </c>
      <c r="I41" s="6">
        <v>-12.69300000000004</v>
      </c>
      <c r="J41" s="8">
        <v>-3.4715232802380647E-2</v>
      </c>
      <c r="K41" s="6">
        <v>72.817333333333352</v>
      </c>
      <c r="L41" s="7">
        <v>0.25994895075354174</v>
      </c>
      <c r="M41" s="5">
        <v>239.20099999999999</v>
      </c>
      <c r="N41" s="11">
        <f t="shared" si="4"/>
        <v>1.5132169179894734</v>
      </c>
      <c r="O41" s="19" t="str">
        <f t="shared" si="5"/>
        <v>10</v>
      </c>
      <c r="P41" s="25"/>
    </row>
    <row r="42" spans="1:16" s="2" customFormat="1" ht="17.100000000000001" customHeight="1">
      <c r="A42" s="4" t="s">
        <v>11</v>
      </c>
      <c r="B42" s="5">
        <v>4252.1737499999999</v>
      </c>
      <c r="C42" s="5">
        <v>389.19399999999996</v>
      </c>
      <c r="D42" s="5">
        <v>337.64073760999997</v>
      </c>
      <c r="E42" s="5">
        <v>4677.3911249999992</v>
      </c>
      <c r="F42" s="5">
        <v>4730.5432968750001</v>
      </c>
      <c r="G42" s="6">
        <v>-3914.5330123899998</v>
      </c>
      <c r="H42" s="7">
        <v>-0.92059573350924329</v>
      </c>
      <c r="I42" s="6">
        <v>-51.553262389999986</v>
      </c>
      <c r="J42" s="8">
        <v>-0.13246160626833917</v>
      </c>
      <c r="K42" s="6">
        <v>-4339.7503873899996</v>
      </c>
      <c r="L42" s="7">
        <v>-0.92781430319022129</v>
      </c>
      <c r="M42" s="5">
        <v>4889.9998125000002</v>
      </c>
      <c r="N42" s="11">
        <f t="shared" si="4"/>
        <v>0.86956521739130432</v>
      </c>
      <c r="O42" s="19" t="str">
        <f t="shared" si="5"/>
        <v>8</v>
      </c>
      <c r="P42" s="25"/>
    </row>
    <row r="43" spans="1:16" s="2" customFormat="1" ht="17.100000000000001" customHeight="1">
      <c r="A43" s="4" t="s">
        <v>12</v>
      </c>
      <c r="B43" s="5">
        <v>103.71600000000001</v>
      </c>
      <c r="C43" s="5">
        <v>68.13300000000001</v>
      </c>
      <c r="D43" s="5">
        <v>75.643999999999991</v>
      </c>
      <c r="E43" s="5">
        <v>88.603333333333339</v>
      </c>
      <c r="F43" s="5">
        <v>99.678750000000008</v>
      </c>
      <c r="G43" s="6">
        <v>-28.072000000000017</v>
      </c>
      <c r="H43" s="7">
        <v>-0.27066219291141208</v>
      </c>
      <c r="I43" s="6">
        <v>7.5109999999999815</v>
      </c>
      <c r="J43" s="8">
        <v>0.11024026536333319</v>
      </c>
      <c r="K43" s="6">
        <v>-12.959333333333348</v>
      </c>
      <c r="L43" s="7">
        <v>-0.14626236785673993</v>
      </c>
      <c r="M43" s="5">
        <v>132.90499999999997</v>
      </c>
      <c r="N43" s="11">
        <f t="shared" ref="N43:N44" si="6">B43/M43</f>
        <v>0.78037696098717146</v>
      </c>
      <c r="O43" s="19" t="str">
        <f t="shared" si="5"/>
        <v>6</v>
      </c>
      <c r="P43" s="25"/>
    </row>
    <row r="44" spans="1:16" s="2" customFormat="1" ht="17.100000000000001" customHeight="1">
      <c r="A44" s="4" t="s">
        <v>13</v>
      </c>
      <c r="B44" s="5">
        <v>25.082000000000001</v>
      </c>
      <c r="C44" s="5">
        <v>6.8319999999999999</v>
      </c>
      <c r="D44" s="5">
        <v>33.171999999999997</v>
      </c>
      <c r="E44" s="5">
        <v>18.393466666666669</v>
      </c>
      <c r="F44" s="5">
        <v>20.69265</v>
      </c>
      <c r="G44" s="6">
        <v>8.0899999999999963</v>
      </c>
      <c r="H44" s="7">
        <v>0.32254206203652008</v>
      </c>
      <c r="I44" s="6">
        <v>26.339999999999996</v>
      </c>
      <c r="J44" s="8">
        <v>3.8553864168618261</v>
      </c>
      <c r="K44" s="6">
        <v>14.778533333333328</v>
      </c>
      <c r="L44" s="7">
        <v>0.80346644823161817</v>
      </c>
      <c r="M44" s="5">
        <v>27.590200000000003</v>
      </c>
      <c r="N44" s="11">
        <f t="shared" si="6"/>
        <v>0.90909090909090906</v>
      </c>
      <c r="O44" s="19" t="str">
        <f t="shared" si="5"/>
        <v>8</v>
      </c>
      <c r="P44" s="26"/>
    </row>
    <row r="45" spans="1:16" s="2" customFormat="1" ht="17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6" s="2" customFormat="1" ht="17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6" s="2" customFormat="1" ht="17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6" s="2" customFormat="1" ht="17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6" s="2" customFormat="1" ht="17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6" s="2" customFormat="1" ht="17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6" s="2" customFormat="1" ht="17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6" s="2" customFormat="1" ht="17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6" s="2" customFormat="1" ht="17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6" s="2" customFormat="1" ht="17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6" s="2" customFormat="1" ht="17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6" s="2" customFormat="1" ht="17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6" s="2" customFormat="1" ht="17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6" s="2" customFormat="1" ht="48">
      <c r="A58" s="3" t="s">
        <v>42</v>
      </c>
      <c r="B58" s="9" t="s">
        <v>26</v>
      </c>
      <c r="C58" s="9" t="s">
        <v>28</v>
      </c>
      <c r="D58" s="9" t="s">
        <v>29</v>
      </c>
      <c r="E58" s="9" t="s">
        <v>30</v>
      </c>
      <c r="F58" s="9" t="s">
        <v>31</v>
      </c>
      <c r="G58" s="9" t="s">
        <v>32</v>
      </c>
      <c r="H58" s="9" t="s">
        <v>33</v>
      </c>
      <c r="I58" s="9" t="s">
        <v>34</v>
      </c>
      <c r="J58" s="9" t="s">
        <v>35</v>
      </c>
      <c r="K58" s="9" t="s">
        <v>36</v>
      </c>
      <c r="L58" s="9" t="s">
        <v>37</v>
      </c>
      <c r="M58" s="9" t="s">
        <v>38</v>
      </c>
      <c r="N58" s="10" t="s">
        <v>45</v>
      </c>
      <c r="O58" s="10" t="s">
        <v>46</v>
      </c>
      <c r="P58" s="13" t="s">
        <v>47</v>
      </c>
    </row>
    <row r="59" spans="1:16" s="2" customFormat="1" ht="17.100000000000001" customHeight="1">
      <c r="A59" s="4" t="s">
        <v>14</v>
      </c>
      <c r="B59" s="5">
        <v>0.46765950483202856</v>
      </c>
      <c r="C59" s="5">
        <v>0.45019240133302296</v>
      </c>
      <c r="D59" s="5">
        <v>0.30679659430275508</v>
      </c>
      <c r="E59" s="5">
        <v>0.37312554501983897</v>
      </c>
      <c r="F59" s="5">
        <v>0.37277152167500527</v>
      </c>
      <c r="G59" s="6">
        <v>-0.16086291052927348</v>
      </c>
      <c r="H59" s="7">
        <v>-0.34397442769189812</v>
      </c>
      <c r="I59" s="6">
        <v>-0.14339580703026789</v>
      </c>
      <c r="J59" s="8">
        <v>-0.31852116252000667</v>
      </c>
      <c r="K59" s="6">
        <v>-6.632895071708389E-2</v>
      </c>
      <c r="L59" s="7">
        <v>-0.1777657724119564</v>
      </c>
      <c r="M59" s="5">
        <v>0.36997216594049387</v>
      </c>
      <c r="N59" s="11">
        <f>B59/M59</f>
        <v>1.2640396978059336</v>
      </c>
      <c r="O59" s="12" t="str">
        <f>IF(N59&gt;=95%,"10",IF(N59&gt;=80%,"8",IF(N59&gt;=60%,"6",IF(N59&gt;=40%,"4",IF(N59&gt;=20%,"2",0)))))</f>
        <v>10</v>
      </c>
      <c r="P59" s="21">
        <f>O59*30%+O60*20%+O61*30%+O62*20%</f>
        <v>9</v>
      </c>
    </row>
    <row r="60" spans="1:16" s="2" customFormat="1" ht="17.100000000000001" customHeight="1">
      <c r="A60" s="4" t="s">
        <v>15</v>
      </c>
      <c r="B60" s="5">
        <v>0.36029260368930105</v>
      </c>
      <c r="C60" s="5">
        <v>0.3032710583161099</v>
      </c>
      <c r="D60" s="5">
        <v>0.26046597949500777</v>
      </c>
      <c r="E60" s="5">
        <v>0.29487225093083114</v>
      </c>
      <c r="F60" s="5">
        <v>0.29182775642501518</v>
      </c>
      <c r="G60" s="6">
        <v>-9.9826624194293279E-2</v>
      </c>
      <c r="H60" s="7">
        <v>-0.27707097834397659</v>
      </c>
      <c r="I60" s="6">
        <v>-4.2805078821102127E-2</v>
      </c>
      <c r="J60" s="8">
        <v>-0.14114462177424433</v>
      </c>
      <c r="K60" s="6">
        <v>-3.4406271435823366E-2</v>
      </c>
      <c r="L60" s="7">
        <v>-0.11668195744839389</v>
      </c>
      <c r="M60" s="5">
        <v>0.28158883475773244</v>
      </c>
      <c r="N60" s="11">
        <f t="shared" ref="N60:N62" si="7">B60/M60</f>
        <v>1.2794988977431656</v>
      </c>
      <c r="O60" s="12" t="str">
        <f t="shared" ref="O60:O62" si="8">IF(N60&gt;=95%,"10",IF(N60&gt;=80%,"8",IF(N60&gt;=60%,"6",IF(N60&gt;=40%,"4",IF(N60&gt;=20%,"2",0)))))</f>
        <v>10</v>
      </c>
      <c r="P60" s="21"/>
    </row>
    <row r="61" spans="1:16" s="2" customFormat="1" ht="17.100000000000001" customHeight="1">
      <c r="A61" s="4" t="s">
        <v>16</v>
      </c>
      <c r="B61" s="5">
        <v>1473.2370000000001</v>
      </c>
      <c r="C61" s="5">
        <v>1473.2370000000001</v>
      </c>
      <c r="D61" s="5">
        <v>0</v>
      </c>
      <c r="E61" s="5">
        <v>1080.3738000000001</v>
      </c>
      <c r="F61" s="5">
        <v>1215.4205250000002</v>
      </c>
      <c r="G61" s="6">
        <v>-1473.2370000000001</v>
      </c>
      <c r="H61" s="7">
        <v>-1</v>
      </c>
      <c r="I61" s="6">
        <v>-1473.2370000000001</v>
      </c>
      <c r="J61" s="8">
        <v>-1</v>
      </c>
      <c r="K61" s="6">
        <v>-1080.3738000000001</v>
      </c>
      <c r="L61" s="7">
        <v>-1</v>
      </c>
      <c r="M61" s="5">
        <v>1620.5607000000002</v>
      </c>
      <c r="N61" s="11">
        <f t="shared" si="7"/>
        <v>0.90909090909090906</v>
      </c>
      <c r="O61" s="12" t="str">
        <f t="shared" si="8"/>
        <v>8</v>
      </c>
      <c r="P61" s="21"/>
    </row>
    <row r="62" spans="1:16" s="2" customFormat="1" ht="17.100000000000001" customHeight="1">
      <c r="A62" s="4" t="s">
        <v>17</v>
      </c>
      <c r="B62" s="5">
        <v>78.792000000000002</v>
      </c>
      <c r="C62" s="5">
        <v>76.043999999999997</v>
      </c>
      <c r="D62" s="5">
        <v>2.2519999999999998</v>
      </c>
      <c r="E62" s="5">
        <v>63.0336</v>
      </c>
      <c r="F62" s="5">
        <v>70.912800000000004</v>
      </c>
      <c r="G62" s="6">
        <v>-76.540000000000006</v>
      </c>
      <c r="H62" s="7">
        <v>-0.97141841811351415</v>
      </c>
      <c r="I62" s="6">
        <v>-73.792000000000002</v>
      </c>
      <c r="J62" s="8">
        <v>-0.97038556625111783</v>
      </c>
      <c r="K62" s="6">
        <v>-60.781599999999997</v>
      </c>
      <c r="L62" s="7">
        <v>-0.96427302264189252</v>
      </c>
      <c r="M62" s="5">
        <v>94.550399999999996</v>
      </c>
      <c r="N62" s="11">
        <f t="shared" si="7"/>
        <v>0.83333333333333337</v>
      </c>
      <c r="O62" s="12" t="str">
        <f t="shared" si="8"/>
        <v>8</v>
      </c>
      <c r="P62" s="22"/>
    </row>
    <row r="63" spans="1:16" s="2" customFormat="1" ht="17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6" s="2" customFormat="1" ht="17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6" s="2" customFormat="1" ht="17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6" s="2" customFormat="1" ht="17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6" s="2" customFormat="1" ht="17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6" s="2" customFormat="1" ht="17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6" s="2" customFormat="1" ht="17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6" s="2" customFormat="1" ht="17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6" s="2" customFormat="1" ht="17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6" s="2" customFormat="1" ht="17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6" s="2" customFormat="1" ht="17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6" s="2" customFormat="1" ht="17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6" s="2" customFormat="1" ht="17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6" s="2" customFormat="1" ht="48">
      <c r="A76" s="3" t="s">
        <v>43</v>
      </c>
      <c r="B76" s="9" t="s">
        <v>26</v>
      </c>
      <c r="C76" s="9" t="s">
        <v>28</v>
      </c>
      <c r="D76" s="9" t="s">
        <v>29</v>
      </c>
      <c r="E76" s="9" t="s">
        <v>30</v>
      </c>
      <c r="F76" s="9" t="s">
        <v>31</v>
      </c>
      <c r="G76" s="9" t="s">
        <v>32</v>
      </c>
      <c r="H76" s="9" t="s">
        <v>33</v>
      </c>
      <c r="I76" s="9" t="s">
        <v>34</v>
      </c>
      <c r="J76" s="9" t="s">
        <v>35</v>
      </c>
      <c r="K76" s="9" t="s">
        <v>36</v>
      </c>
      <c r="L76" s="9" t="s">
        <v>37</v>
      </c>
      <c r="M76" s="9" t="s">
        <v>38</v>
      </c>
      <c r="N76" s="10" t="s">
        <v>45</v>
      </c>
      <c r="O76" s="10" t="s">
        <v>46</v>
      </c>
      <c r="P76" s="13" t="s">
        <v>47</v>
      </c>
    </row>
    <row r="77" spans="1:16" s="2" customFormat="1" ht="17.100000000000001" customHeight="1">
      <c r="A77" s="4" t="s">
        <v>18</v>
      </c>
      <c r="B77" s="5">
        <v>128.208</v>
      </c>
      <c r="C77" s="5">
        <v>116.77300000000001</v>
      </c>
      <c r="D77" s="5">
        <v>137.208</v>
      </c>
      <c r="E77" s="5">
        <v>143.01933333333332</v>
      </c>
      <c r="F77" s="5">
        <v>146.40150000000003</v>
      </c>
      <c r="G77" s="6">
        <v>9</v>
      </c>
      <c r="H77" s="7">
        <v>7.0198427555222764E-2</v>
      </c>
      <c r="I77" s="6">
        <v>20.434999999999988</v>
      </c>
      <c r="J77" s="8">
        <v>0.17499764500355378</v>
      </c>
      <c r="K77" s="6">
        <v>-5.811333333333323</v>
      </c>
      <c r="L77" s="7">
        <v>-4.0633201105677953E-2</v>
      </c>
      <c r="M77" s="5">
        <v>156.54799999999997</v>
      </c>
      <c r="N77" s="11">
        <f>B77/M77</f>
        <v>0.81896926182384966</v>
      </c>
      <c r="O77" s="12" t="str">
        <f>IF(N77&gt;=95%,"10",IF(N77&gt;=80%,"8",IF(N77&gt;=60%,"6",IF(N77&gt;=40%,"4",IF(N77&gt;=20%,"2",0)))))</f>
        <v>8</v>
      </c>
      <c r="P77" s="21">
        <f>O77*30%+O78*20%+O79*50%+O80*0%</f>
        <v>5.4</v>
      </c>
    </row>
    <row r="78" spans="1:16" s="2" customFormat="1" ht="17.100000000000001" customHeight="1">
      <c r="A78" s="4" t="s">
        <v>19</v>
      </c>
      <c r="B78" s="5">
        <v>12.245999999999999</v>
      </c>
      <c r="C78" s="5">
        <v>11.138000000000002</v>
      </c>
      <c r="D78" s="5">
        <v>12.362</v>
      </c>
      <c r="E78" s="5">
        <v>10.612666666666668</v>
      </c>
      <c r="F78" s="5">
        <v>10.4085</v>
      </c>
      <c r="G78" s="6">
        <v>0.11600000000000144</v>
      </c>
      <c r="H78" s="7">
        <v>9.4724808100605466E-3</v>
      </c>
      <c r="I78" s="6">
        <v>1.2239999999999984</v>
      </c>
      <c r="J78" s="8">
        <v>0.10989405638355165</v>
      </c>
      <c r="K78" s="6">
        <v>1.7493333333333325</v>
      </c>
      <c r="L78" s="7">
        <v>0.16483447452729433</v>
      </c>
      <c r="M78" s="5">
        <v>9.7959999999999994</v>
      </c>
      <c r="N78" s="11">
        <f t="shared" ref="N78:N80" si="9">B78/M78</f>
        <v>1.2501020824826459</v>
      </c>
      <c r="O78" s="12" t="str">
        <f t="shared" ref="O78:O80" si="10">IF(N78&gt;=95%,"10",IF(N78&gt;=80%,"8",IF(N78&gt;=60%,"6",IF(N78&gt;=40%,"4",IF(N78&gt;=20%,"2",0)))))</f>
        <v>10</v>
      </c>
      <c r="P78" s="21"/>
    </row>
    <row r="79" spans="1:16" s="2" customFormat="1" ht="17.100000000000001" customHeight="1">
      <c r="A79" s="4" t="s">
        <v>20</v>
      </c>
      <c r="B79" s="5">
        <v>5.0599999999999996</v>
      </c>
      <c r="C79" s="5">
        <v>5.1379999999999999</v>
      </c>
      <c r="D79" s="5">
        <v>4.75</v>
      </c>
      <c r="E79" s="5">
        <v>11.629333333333335</v>
      </c>
      <c r="F79" s="5">
        <v>12.450500000000002</v>
      </c>
      <c r="G79" s="6">
        <v>-0.30999999999999961</v>
      </c>
      <c r="H79" s="7">
        <v>-6.1264822134387283E-2</v>
      </c>
      <c r="I79" s="6">
        <v>-0.3879999999999999</v>
      </c>
      <c r="J79" s="8">
        <v>-7.5515764889061879E-2</v>
      </c>
      <c r="K79" s="6">
        <v>-6.8793333333333351</v>
      </c>
      <c r="L79" s="7">
        <v>-0.59155010318734247</v>
      </c>
      <c r="M79" s="5">
        <v>14.914000000000001</v>
      </c>
      <c r="N79" s="11">
        <f t="shared" si="9"/>
        <v>0.33927853024004284</v>
      </c>
      <c r="O79" s="12" t="str">
        <f t="shared" si="10"/>
        <v>2</v>
      </c>
      <c r="P79" s="21"/>
    </row>
    <row r="80" spans="1:16" s="2" customFormat="1" ht="17.100000000000001" customHeight="1">
      <c r="A80" s="4" t="s">
        <v>21</v>
      </c>
      <c r="B80" s="5">
        <v>9.9999999999999995E-8</v>
      </c>
      <c r="C80" s="5">
        <v>0</v>
      </c>
      <c r="D80" s="5">
        <v>0</v>
      </c>
      <c r="E80" s="5">
        <v>0</v>
      </c>
      <c r="F80" s="5">
        <v>0</v>
      </c>
      <c r="G80" s="6">
        <v>0</v>
      </c>
      <c r="H80" s="7">
        <v>0</v>
      </c>
      <c r="I80" s="6">
        <v>0</v>
      </c>
      <c r="J80" s="8">
        <v>0</v>
      </c>
      <c r="K80" s="6">
        <v>0</v>
      </c>
      <c r="L80" s="7">
        <v>0</v>
      </c>
      <c r="M80" s="5">
        <v>9.9999999999999995E-8</v>
      </c>
      <c r="N80" s="11">
        <f t="shared" si="9"/>
        <v>1</v>
      </c>
      <c r="O80" s="12" t="str">
        <f t="shared" si="10"/>
        <v>10</v>
      </c>
      <c r="P80" s="22"/>
    </row>
    <row r="81" spans="1:16" s="2" customFormat="1" ht="17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6" s="2" customFormat="1" ht="17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6" s="2" customFormat="1" ht="17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6" s="2" customFormat="1" ht="17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6" s="2" customFormat="1" ht="17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6" s="2" customFormat="1" ht="17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6" s="2" customFormat="1" ht="17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6" s="2" customFormat="1" ht="17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6" s="2" customFormat="1" ht="17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6" s="2" customFormat="1" ht="17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6" s="2" customFormat="1" ht="17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6" s="2" customFormat="1" ht="17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6" s="2" customFormat="1" ht="48">
      <c r="A93" s="3" t="s">
        <v>44</v>
      </c>
      <c r="B93" s="9" t="s">
        <v>26</v>
      </c>
      <c r="C93" s="9" t="s">
        <v>28</v>
      </c>
      <c r="D93" s="9" t="s">
        <v>29</v>
      </c>
      <c r="E93" s="9" t="s">
        <v>30</v>
      </c>
      <c r="F93" s="9" t="s">
        <v>31</v>
      </c>
      <c r="G93" s="9" t="s">
        <v>32</v>
      </c>
      <c r="H93" s="9" t="s">
        <v>33</v>
      </c>
      <c r="I93" s="9" t="s">
        <v>34</v>
      </c>
      <c r="J93" s="9" t="s">
        <v>35</v>
      </c>
      <c r="K93" s="9" t="s">
        <v>36</v>
      </c>
      <c r="L93" s="9" t="s">
        <v>37</v>
      </c>
      <c r="M93" s="9" t="s">
        <v>38</v>
      </c>
      <c r="N93" s="10" t="s">
        <v>45</v>
      </c>
      <c r="O93" s="10" t="s">
        <v>46</v>
      </c>
      <c r="P93" s="13" t="s">
        <v>47</v>
      </c>
    </row>
    <row r="94" spans="1:16" s="2" customFormat="1" ht="17.100000000000001" customHeight="1">
      <c r="A94" s="4" t="s">
        <v>22</v>
      </c>
      <c r="B94" s="5">
        <v>560.92399999999998</v>
      </c>
      <c r="C94" s="5">
        <v>409.78899999999999</v>
      </c>
      <c r="D94" s="5">
        <v>345.67500000000001</v>
      </c>
      <c r="E94" s="5">
        <v>415.29262304999429</v>
      </c>
      <c r="F94" s="5">
        <v>469.80591138754562</v>
      </c>
      <c r="G94" s="6">
        <v>-215.24899999999997</v>
      </c>
      <c r="H94" s="7">
        <v>-0.38374004321441046</v>
      </c>
      <c r="I94" s="6">
        <v>-64.113999999999976</v>
      </c>
      <c r="J94" s="8">
        <v>-0.15645612742167306</v>
      </c>
      <c r="K94" s="6">
        <v>-69.617623049994279</v>
      </c>
      <c r="L94" s="7">
        <v>-0.16763510639487925</v>
      </c>
      <c r="M94" s="5">
        <v>636.32481825229695</v>
      </c>
      <c r="N94" s="11">
        <f>B94/M94</f>
        <v>0.88150577175444811</v>
      </c>
      <c r="O94" s="12" t="str">
        <f>IF(N94&gt;=95%,"10",IF(N94&gt;=80%,"8",IF(N94&gt;=60%,"6",IF(N94&gt;=40%,"4",IF(N94&gt;=20%,"2",0)))))</f>
        <v>8</v>
      </c>
      <c r="P94" s="21">
        <f>O94*40%+O95*10%+O96*30%+O97*20%</f>
        <v>8.6</v>
      </c>
    </row>
    <row r="95" spans="1:16" s="2" customFormat="1" ht="17.100000000000001" customHeight="1">
      <c r="A95" s="4" t="s">
        <v>23</v>
      </c>
      <c r="B95" s="5">
        <v>346.73</v>
      </c>
      <c r="C95" s="5">
        <v>271.05599999999998</v>
      </c>
      <c r="D95" s="5">
        <v>177.08499999999998</v>
      </c>
      <c r="E95" s="5">
        <v>222.14426695138889</v>
      </c>
      <c r="F95" s="5">
        <v>252.16047405374999</v>
      </c>
      <c r="G95" s="6">
        <v>-169.64500000000004</v>
      </c>
      <c r="H95" s="7">
        <v>-0.48927119084013504</v>
      </c>
      <c r="I95" s="6">
        <v>-93.971000000000004</v>
      </c>
      <c r="J95" s="8">
        <v>-0.34668481789740868</v>
      </c>
      <c r="K95" s="6">
        <v>-45.059266951388906</v>
      </c>
      <c r="L95" s="7">
        <v>-0.20283785654143882</v>
      </c>
      <c r="M95" s="5">
        <v>345.20666033874994</v>
      </c>
      <c r="N95" s="11">
        <f t="shared" ref="N95:N97" si="11">B95/M95</f>
        <v>1.0044128339231788</v>
      </c>
      <c r="O95" s="12" t="str">
        <f t="shared" ref="O95:O97" si="12">IF(N95&gt;=95%,"10",IF(N95&gt;=80%,"8",IF(N95&gt;=60%,"6",IF(N95&gt;=40%,"4",IF(N95&gt;=20%,"2",0)))))</f>
        <v>10</v>
      </c>
      <c r="P95" s="21"/>
    </row>
    <row r="96" spans="1:16" s="2" customFormat="1" ht="17.100000000000001" customHeight="1">
      <c r="A96" s="4" t="s">
        <v>24</v>
      </c>
      <c r="B96" s="5">
        <v>158.91</v>
      </c>
      <c r="C96" s="5">
        <v>107.09499999999998</v>
      </c>
      <c r="D96" s="5">
        <v>95.575999999999993</v>
      </c>
      <c r="E96" s="5">
        <v>115.26666666666668</v>
      </c>
      <c r="F96" s="5">
        <v>129.67500000000004</v>
      </c>
      <c r="G96" s="6">
        <v>-63.334000000000003</v>
      </c>
      <c r="H96" s="7">
        <v>-0.39855263985903971</v>
      </c>
      <c r="I96" s="6">
        <v>-11.518999999999991</v>
      </c>
      <c r="J96" s="8">
        <v>-0.10755870955693536</v>
      </c>
      <c r="K96" s="6">
        <v>-19.690666666666687</v>
      </c>
      <c r="L96" s="7">
        <v>-0.17082706766917308</v>
      </c>
      <c r="M96" s="5">
        <v>172.9</v>
      </c>
      <c r="N96" s="11">
        <f t="shared" si="11"/>
        <v>0.91908617698091377</v>
      </c>
      <c r="O96" s="12" t="str">
        <f t="shared" si="12"/>
        <v>8</v>
      </c>
      <c r="P96" s="21"/>
    </row>
    <row r="97" spans="1:16" s="2" customFormat="1" ht="17.100000000000001" customHeight="1">
      <c r="A97" s="4" t="s">
        <v>25</v>
      </c>
      <c r="B97" s="5">
        <v>81.796000000000006</v>
      </c>
      <c r="C97" s="5">
        <v>44.839999999999996</v>
      </c>
      <c r="D97" s="5">
        <v>40.643000000000001</v>
      </c>
      <c r="E97" s="5">
        <v>52.534600000000005</v>
      </c>
      <c r="F97" s="5">
        <v>59.101424999999999</v>
      </c>
      <c r="G97" s="6">
        <v>-41.153000000000006</v>
      </c>
      <c r="H97" s="7">
        <v>-0.50311751185877063</v>
      </c>
      <c r="I97" s="6">
        <v>-4.1969999999999956</v>
      </c>
      <c r="J97" s="8">
        <v>-9.359946476360384E-2</v>
      </c>
      <c r="K97" s="6">
        <v>-11.891600000000004</v>
      </c>
      <c r="L97" s="7">
        <v>-0.2263574863042643</v>
      </c>
      <c r="M97" s="5">
        <v>78.801899999999989</v>
      </c>
      <c r="N97" s="11">
        <f t="shared" si="11"/>
        <v>1.0379952767636316</v>
      </c>
      <c r="O97" s="12" t="str">
        <f t="shared" si="12"/>
        <v>10</v>
      </c>
      <c r="P97" s="22"/>
    </row>
    <row r="123" spans="1:4">
      <c r="A123" s="20" t="s">
        <v>49</v>
      </c>
      <c r="B123" s="20" t="s">
        <v>51</v>
      </c>
      <c r="C123" s="20" t="s">
        <v>50</v>
      </c>
      <c r="D123" s="20" t="s">
        <v>48</v>
      </c>
    </row>
    <row r="124" spans="1:4">
      <c r="A124" s="3" t="s">
        <v>52</v>
      </c>
      <c r="B124" s="3">
        <v>8</v>
      </c>
      <c r="C124" s="3">
        <f>B124*3</f>
        <v>24</v>
      </c>
      <c r="D124" s="3">
        <v>30</v>
      </c>
    </row>
    <row r="125" spans="1:4">
      <c r="A125" s="3" t="s">
        <v>40</v>
      </c>
      <c r="B125" s="3">
        <v>2</v>
      </c>
      <c r="C125" s="3">
        <f>B125*2*1.5</f>
        <v>6</v>
      </c>
      <c r="D125" s="3">
        <f>20*1.5</f>
        <v>30</v>
      </c>
    </row>
    <row r="126" spans="1:4">
      <c r="A126" s="3" t="s">
        <v>53</v>
      </c>
      <c r="B126" s="3">
        <v>8.1</v>
      </c>
      <c r="C126" s="3">
        <f>B126*1*3</f>
        <v>24.299999999999997</v>
      </c>
      <c r="D126" s="3">
        <f>10*3</f>
        <v>30</v>
      </c>
    </row>
    <row r="127" spans="1:4">
      <c r="A127" s="3" t="s">
        <v>42</v>
      </c>
      <c r="B127" s="3">
        <v>9</v>
      </c>
      <c r="C127" s="3">
        <f>B127*2*1.5</f>
        <v>27</v>
      </c>
      <c r="D127" s="3">
        <f>20*1.5</f>
        <v>30</v>
      </c>
    </row>
    <row r="128" spans="1:4">
      <c r="A128" s="3" t="s">
        <v>43</v>
      </c>
      <c r="B128" s="3">
        <v>5.4</v>
      </c>
      <c r="C128" s="3">
        <f>B128*1*3</f>
        <v>16.200000000000003</v>
      </c>
      <c r="D128" s="3">
        <f>10*3</f>
        <v>30</v>
      </c>
    </row>
    <row r="129" spans="1:4">
      <c r="A129" s="3" t="s">
        <v>44</v>
      </c>
      <c r="B129" s="3">
        <v>8.6</v>
      </c>
      <c r="C129" s="3">
        <f>B129*1*3</f>
        <v>25.799999999999997</v>
      </c>
      <c r="D129" s="3">
        <f>10*3</f>
        <v>30</v>
      </c>
    </row>
  </sheetData>
  <mergeCells count="6">
    <mergeCell ref="P77:P80"/>
    <mergeCell ref="P94:P97"/>
    <mergeCell ref="P4:P7"/>
    <mergeCell ref="P25:P28"/>
    <mergeCell ref="P39:P44"/>
    <mergeCell ref="P59:P62"/>
  </mergeCells>
  <conditionalFormatting sqref="N4:N7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{9502CE1E-B442-44A3-BD3F-A46E6C8E306E}</x14:id>
        </ext>
      </extLst>
    </cfRule>
  </conditionalFormatting>
  <conditionalFormatting sqref="N25:N28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{165D5520-C633-407F-A445-35D033BBC9B3}</x14:id>
        </ext>
      </extLst>
    </cfRule>
  </conditionalFormatting>
  <conditionalFormatting sqref="N39:N44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{FFA8DC95-414D-4307-BB73-D60766F564C8}</x14:id>
        </ext>
      </extLst>
    </cfRule>
  </conditionalFormatting>
  <conditionalFormatting sqref="N59:N62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{8E744975-6912-492F-99DF-E8F6BDD57DCA}</x14:id>
        </ext>
      </extLst>
    </cfRule>
  </conditionalFormatting>
  <conditionalFormatting sqref="N77:N8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{D9AD66A7-498F-41B9-AF4A-5ECB0F389BDD}</x14:id>
        </ext>
      </extLst>
    </cfRule>
  </conditionalFormatting>
  <conditionalFormatting sqref="N94:N9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{DEC8B391-5CEC-43D7-AA9D-C91262F77E7E}</x14:id>
        </ext>
      </extLst>
    </cfRule>
  </conditionalFormatting>
  <pageMargins left="1.18" right="0.5" top="0" bottom="0" header="0.5" footer="0.5"/>
  <pageSetup paperSize="5" scale="88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02CE1E-B442-44A3-BD3F-A46E6C8E306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N4:N7</xm:sqref>
        </x14:conditionalFormatting>
        <x14:conditionalFormatting xmlns:xm="http://schemas.microsoft.com/office/excel/2006/main">
          <x14:cfRule type="dataBar" id="{165D5520-C633-407F-A445-35D033BBC9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N25:N28</xm:sqref>
        </x14:conditionalFormatting>
        <x14:conditionalFormatting xmlns:xm="http://schemas.microsoft.com/office/excel/2006/main">
          <x14:cfRule type="dataBar" id="{FFA8DC95-414D-4307-BB73-D60766F564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N39:N44</xm:sqref>
        </x14:conditionalFormatting>
        <x14:conditionalFormatting xmlns:xm="http://schemas.microsoft.com/office/excel/2006/main">
          <x14:cfRule type="dataBar" id="{8E744975-6912-492F-99DF-E8F6BDD57DC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N59:N62</xm:sqref>
        </x14:conditionalFormatting>
        <x14:conditionalFormatting xmlns:xm="http://schemas.microsoft.com/office/excel/2006/main">
          <x14:cfRule type="dataBar" id="{D9AD66A7-498F-41B9-AF4A-5ECB0F389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N77:N80</xm:sqref>
        </x14:conditionalFormatting>
        <x14:conditionalFormatting xmlns:xm="http://schemas.microsoft.com/office/excel/2006/main">
          <x14:cfRule type="dataBar" id="{DEC8B391-5CEC-43D7-AA9D-C91262F77E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N94:N97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Rabi Sankar Mahapatra</cp:lastModifiedBy>
  <cp:lastPrinted>2015-10-24T09:52:31Z</cp:lastPrinted>
  <dcterms:created xsi:type="dcterms:W3CDTF">2015-09-15T08:10:46Z</dcterms:created>
  <dcterms:modified xsi:type="dcterms:W3CDTF">2015-10-24T09:52:38Z</dcterms:modified>
</cp:coreProperties>
</file>